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eesh/Documents/repo/ADLib/"/>
    </mc:Choice>
  </mc:AlternateContent>
  <bookViews>
    <workbookView xWindow="22320" yWindow="2680" windowWidth="25680" windowHeight="23080" tabRatio="500" activeTab="1"/>
  </bookViews>
  <sheets>
    <sheet name="Sheet1" sheetId="1" r:id="rId1"/>
    <sheet name="Sheet3" sheetId="3" r:id="rId2"/>
    <sheet name="Sheet2" sheetId="2" r:id="rId3"/>
  </sheets>
  <definedNames>
    <definedName name="_xlnm._FilterDatabase" localSheetId="2" hidden="1">Sheet2!$A$1:$B$25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5" i="3" l="1"/>
  <c r="M65" i="3"/>
  <c r="N60" i="3"/>
  <c r="M60" i="3"/>
  <c r="N59" i="3"/>
  <c r="M59" i="3"/>
  <c r="N53" i="3"/>
  <c r="M53" i="3"/>
  <c r="N52" i="3"/>
  <c r="M52" i="3"/>
  <c r="N46" i="3"/>
  <c r="M46" i="3"/>
  <c r="N43" i="3"/>
  <c r="M43" i="3"/>
  <c r="N41" i="3"/>
  <c r="M41" i="3"/>
  <c r="N40" i="3"/>
  <c r="M40" i="3"/>
  <c r="N37" i="3"/>
  <c r="M37" i="3"/>
  <c r="N36" i="3"/>
  <c r="M36" i="3"/>
  <c r="N35" i="3"/>
  <c r="M35" i="3"/>
  <c r="N28" i="3"/>
  <c r="M28" i="3"/>
  <c r="N26" i="3"/>
  <c r="M26" i="3"/>
  <c r="N20" i="3"/>
  <c r="M20" i="3"/>
  <c r="N16" i="3"/>
  <c r="M16" i="3"/>
  <c r="N15" i="3"/>
  <c r="M15" i="3"/>
  <c r="N14" i="3"/>
  <c r="M14" i="3"/>
  <c r="N13" i="3"/>
  <c r="M13" i="3"/>
  <c r="N12" i="3"/>
  <c r="M12" i="3"/>
  <c r="N11" i="3"/>
  <c r="M11" i="3"/>
  <c r="N10" i="3"/>
  <c r="M10" i="3"/>
  <c r="N7" i="3"/>
  <c r="M7" i="3"/>
  <c r="N3" i="3"/>
  <c r="M3" i="3"/>
  <c r="D74" i="1"/>
  <c r="C74" i="1"/>
  <c r="E74" i="1"/>
  <c r="C75" i="1"/>
  <c r="A65" i="1"/>
  <c r="M15" i="1"/>
  <c r="L15" i="1"/>
  <c r="E75" i="1"/>
  <c r="E77" i="1"/>
  <c r="E73" i="1"/>
  <c r="E80" i="1"/>
  <c r="D75" i="1"/>
  <c r="D77" i="1"/>
  <c r="D73" i="1"/>
  <c r="D80" i="1"/>
  <c r="D79" i="1"/>
  <c r="E79" i="1"/>
  <c r="D78" i="1"/>
  <c r="E78" i="1"/>
  <c r="D76" i="1"/>
  <c r="E76" i="1"/>
  <c r="C76" i="1"/>
  <c r="C77" i="1"/>
  <c r="C78" i="1"/>
  <c r="C62" i="1"/>
  <c r="C79" i="1"/>
  <c r="D62" i="1"/>
  <c r="E62" i="1"/>
  <c r="F62" i="1"/>
  <c r="C73" i="1"/>
  <c r="M61" i="1"/>
  <c r="M59" i="1"/>
  <c r="M58" i="1"/>
  <c r="M52" i="1"/>
  <c r="M51" i="1"/>
  <c r="M46" i="1"/>
  <c r="M43" i="1"/>
  <c r="M41" i="1"/>
  <c r="M40" i="1"/>
  <c r="M37" i="1"/>
  <c r="M36" i="1"/>
  <c r="M35" i="1"/>
  <c r="M28" i="1"/>
  <c r="M26" i="1"/>
  <c r="M20" i="1"/>
  <c r="M16" i="1"/>
  <c r="M14" i="1"/>
  <c r="M13" i="1"/>
  <c r="M12" i="1"/>
  <c r="M11" i="1"/>
  <c r="L11" i="1"/>
  <c r="M10" i="1"/>
  <c r="M7" i="1"/>
  <c r="M3" i="1"/>
  <c r="L61" i="1"/>
  <c r="L59" i="1"/>
  <c r="L58" i="1"/>
  <c r="L52" i="1"/>
  <c r="L51" i="1"/>
  <c r="L46" i="1"/>
  <c r="L43" i="1"/>
  <c r="L41" i="1"/>
  <c r="L40" i="1"/>
  <c r="L37" i="1"/>
  <c r="L36" i="1"/>
  <c r="L35" i="1"/>
  <c r="L28" i="1"/>
  <c r="L26" i="1"/>
  <c r="L20" i="1"/>
  <c r="L16" i="1"/>
  <c r="L14" i="1"/>
  <c r="L13" i="1"/>
  <c r="L12" i="1"/>
  <c r="L10" i="1"/>
  <c r="L7" i="1"/>
  <c r="L3" i="1"/>
  <c r="K66" i="1"/>
  <c r="J66" i="1"/>
  <c r="K65" i="1"/>
  <c r="J65" i="1"/>
  <c r="K64" i="1"/>
  <c r="J64" i="1"/>
  <c r="K63" i="1"/>
  <c r="J63" i="1"/>
  <c r="I66" i="1"/>
  <c r="H66" i="1"/>
  <c r="I65" i="1"/>
  <c r="H65" i="1"/>
  <c r="I64" i="1"/>
  <c r="H64" i="1"/>
  <c r="I63" i="1"/>
  <c r="H63" i="1"/>
  <c r="G66" i="1"/>
  <c r="F66" i="1"/>
  <c r="G65" i="1"/>
  <c r="F65" i="1"/>
  <c r="G64" i="1"/>
  <c r="F64" i="1"/>
  <c r="G63" i="1"/>
  <c r="F63" i="1"/>
  <c r="A62" i="1"/>
  <c r="C80" i="1"/>
</calcChain>
</file>

<file path=xl/sharedStrings.xml><?xml version="1.0" encoding="utf-8"?>
<sst xmlns="http://schemas.openxmlformats.org/spreadsheetml/2006/main" count="303" uniqueCount="106">
  <si>
    <t>AirPush</t>
  </si>
  <si>
    <t>FileDelete</t>
  </si>
  <si>
    <t>GettingAppInfo</t>
  </si>
  <si>
    <t>HttpRequest</t>
  </si>
  <si>
    <t>LaunchingActivity</t>
  </si>
  <si>
    <t>AppNext</t>
  </si>
  <si>
    <t>Appodeal</t>
  </si>
  <si>
    <t>Cheetah</t>
  </si>
  <si>
    <t>CrossChannel</t>
  </si>
  <si>
    <t>InMobi</t>
  </si>
  <si>
    <t>GettingLocation</t>
  </si>
  <si>
    <t>IronSource</t>
  </si>
  <si>
    <t>FileDownload</t>
  </si>
  <si>
    <t>Leadbolts</t>
  </si>
  <si>
    <t>MillennialMedia</t>
  </si>
  <si>
    <t>SensorControl</t>
  </si>
  <si>
    <t>NativeX</t>
  </si>
  <si>
    <t>Smaato</t>
  </si>
  <si>
    <t>TapJoy</t>
  </si>
  <si>
    <t>httpRequest</t>
  </si>
  <si>
    <t>Upsight</t>
  </si>
  <si>
    <t>Verve</t>
  </si>
  <si>
    <t>StartApp</t>
  </si>
  <si>
    <t xml:space="preserve">ChartBoost </t>
  </si>
  <si>
    <t>https://www.chartboost.com</t>
  </si>
  <si>
    <t>Facebook</t>
  </si>
  <si>
    <t>https://developers.facebook.com/products/app-monetization/audience-network/?locale=en_US</t>
  </si>
  <si>
    <t>MoPub</t>
  </si>
  <si>
    <t>https://www.mopub.com</t>
  </si>
  <si>
    <t>RevMob</t>
  </si>
  <si>
    <t>https://www.revmobmobileadnetwork.com</t>
  </si>
  <si>
    <t>UrbanAirship</t>
  </si>
  <si>
    <t>https://www.urbanairship.com</t>
  </si>
  <si>
    <t>Vungle</t>
  </si>
  <si>
    <t>https://vungle.com</t>
  </si>
  <si>
    <t>https://my.tapjoy.com</t>
  </si>
  <si>
    <t>http://www.millennialmedia.com</t>
  </si>
  <si>
    <t>http://www.airpush.com</t>
  </si>
  <si>
    <t>https://www.appnext.com</t>
  </si>
  <si>
    <t>https://www.appodeal.com/</t>
  </si>
  <si>
    <t>Appsfire</t>
  </si>
  <si>
    <t>http://appsfire.com</t>
  </si>
  <si>
    <t>http://www.cheetahmedialink.com</t>
  </si>
  <si>
    <t>http://www.crosschannel.com</t>
  </si>
  <si>
    <t>http://www.inmobi.com</t>
  </si>
  <si>
    <t>http://www.ironsrc.com</t>
  </si>
  <si>
    <t>https://www.leadbolt.com</t>
  </si>
  <si>
    <t>Mobfox</t>
  </si>
  <si>
    <t>http://www.mobfox.com</t>
  </si>
  <si>
    <t>http://www.nativex.com</t>
  </si>
  <si>
    <t>https://www.smaato.com</t>
  </si>
  <si>
    <t>http://www.startapp.com</t>
  </si>
  <si>
    <t>UnityAds</t>
  </si>
  <si>
    <t>https://unity3d.com/services/ads</t>
  </si>
  <si>
    <t>http://www.vervemobile.com</t>
  </si>
  <si>
    <t>UpSight</t>
  </si>
  <si>
    <t>https://www.upsight.com</t>
  </si>
  <si>
    <t>AdSDKs</t>
  </si>
  <si>
    <t>Url</t>
  </si>
  <si>
    <t>AdLib</t>
  </si>
  <si>
    <t>Add-on</t>
  </si>
  <si>
    <t>-</t>
  </si>
  <si>
    <t>ChartBoost</t>
  </si>
  <si>
    <t>Urban Airship</t>
  </si>
  <si>
    <t>MAX</t>
  </si>
  <si>
    <t>MIN</t>
  </si>
  <si>
    <t>AVG</t>
  </si>
  <si>
    <t>STD.VAR.</t>
  </si>
  <si>
    <t>Time1</t>
  </si>
  <si>
    <t>Time2</t>
  </si>
  <si>
    <t>Time3</t>
  </si>
  <si>
    <t>Avg.</t>
  </si>
  <si>
    <t>TOTAL</t>
  </si>
  <si>
    <t>PATTERN</t>
  </si>
  <si>
    <t> 0.004</t>
  </si>
  <si>
    <t>getUDIA</t>
  </si>
  <si>
    <t>deleteFile / deleteFolder</t>
  </si>
  <si>
    <t>saveFile</t>
  </si>
  <si>
    <t>loadUrl</t>
  </si>
  <si>
    <t>storePicture / savePictureToPhotoLibrary</t>
  </si>
  <si>
    <t>sms / openInBrowser / openAppStore / open / openMap / call</t>
  </si>
  <si>
    <t>storePicture / savePictureToPhotoLibrary / HttpGet</t>
  </si>
  <si>
    <t>location</t>
  </si>
  <si>
    <t>vibrate</t>
  </si>
  <si>
    <t>storePicture</t>
  </si>
  <si>
    <t>shouldEnableCloseRegion / setVideoOptions / setResizeProperties / open / setExpandProperties / setPageSize / storePicture / log / expand / prepareVideo / createCalendarEvent / setOrientationProperties / willCloseAdOnRedirect / useCustomClose / playVideo</t>
  </si>
  <si>
    <t>CrossChannel(MdotM)</t>
  </si>
  <si>
    <t>open</t>
  </si>
  <si>
    <t>다시!!!</t>
  </si>
  <si>
    <t>파일 저장전에 dialog</t>
  </si>
  <si>
    <t>파일 저장전에 dialog</t>
    <phoneticPr fontId="9" type="noConversion"/>
  </si>
  <si>
    <t>open (2개) / redirectPage / playVideo</t>
    <phoneticPr fontId="9" type="noConversion"/>
  </si>
  <si>
    <t>LaunchingActivity</t>
    <phoneticPr fontId="9" type="noConversion"/>
  </si>
  <si>
    <t>externalLink / openApp</t>
    <phoneticPr fontId="9" type="noConversion"/>
  </si>
  <si>
    <t>open / openMap</t>
    <phoneticPr fontId="9" type="noConversion"/>
  </si>
  <si>
    <t>GettingLocation</t>
    <phoneticPr fontId="9" type="noConversion"/>
  </si>
  <si>
    <t>activate</t>
    <phoneticPr fontId="9" type="noConversion"/>
  </si>
  <si>
    <t>SensorControl</t>
    <phoneticPr fontId="9" type="noConversion"/>
  </si>
  <si>
    <t>IronSource와 같은 거 사용(mediation으로)</t>
  </si>
  <si>
    <t>제외하기: 광고를 송출하는 것이 아닌, app자체를 홍보할 수 있는 다양한 수단 제공</t>
  </si>
  <si>
    <t>share</t>
  </si>
  <si>
    <t>Activity</t>
  </si>
  <si>
    <t>Extra로만 들어감!</t>
  </si>
  <si>
    <t>dialog로 물어봄!</t>
  </si>
  <si>
    <t>canOpen</t>
  </si>
  <si>
    <t>checkInstalledApps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</si>
</sst>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454545"/>
      <name val="Helvetica Neue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Menlo"/>
    </font>
    <font>
      <sz val="11"/>
      <color rgb="FFFF0000"/>
      <name val="Menlo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29" xfId="0" applyFont="1" applyFill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2" fontId="0" fillId="0" borderId="18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2" fontId="0" fillId="0" borderId="13" xfId="0" applyNumberFormat="1" applyFont="1" applyBorder="1" applyAlignment="1">
      <alignment horizontal="center" vertical="center"/>
    </xf>
    <xf numFmtId="2" fontId="0" fillId="0" borderId="20" xfId="0" applyNumberFormat="1" applyFont="1" applyBorder="1" applyAlignment="1">
      <alignment horizontal="center" vertical="center"/>
    </xf>
    <xf numFmtId="0" fontId="7" fillId="0" borderId="0" xfId="0" applyFont="1"/>
    <xf numFmtId="2" fontId="0" fillId="0" borderId="17" xfId="0" applyNumberFormat="1" applyFont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0" borderId="6" xfId="0" quotePrefix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2" fontId="0" fillId="0" borderId="2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30" xfId="0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2" fontId="5" fillId="0" borderId="18" xfId="0" applyNumberFormat="1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2" fontId="5" fillId="0" borderId="13" xfId="0" applyNumberFormat="1" applyFont="1" applyBorder="1" applyAlignment="1">
      <alignment horizontal="center" vertical="center"/>
    </xf>
    <xf numFmtId="2" fontId="5" fillId="0" borderId="20" xfId="0" applyNumberFormat="1" applyFont="1" applyBorder="1" applyAlignment="1">
      <alignment horizontal="center" vertical="center"/>
    </xf>
    <xf numFmtId="0" fontId="8" fillId="0" borderId="0" xfId="0" applyFont="1"/>
    <xf numFmtId="2" fontId="5" fillId="0" borderId="17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2" fontId="5" fillId="0" borderId="2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8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9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0" borderId="15" xfId="0" applyNumberFormat="1" applyFont="1" applyBorder="1" applyAlignment="1">
      <alignment horizontal="center" vertical="center"/>
    </xf>
    <xf numFmtId="2" fontId="0" fillId="0" borderId="17" xfId="0" applyNumberFormat="1" applyFont="1" applyBorder="1" applyAlignment="1">
      <alignment horizontal="center" vertical="center"/>
    </xf>
    <xf numFmtId="2" fontId="0" fillId="0" borderId="13" xfId="0" applyNumberFormat="1" applyFont="1" applyBorder="1" applyAlignment="1">
      <alignment horizontal="center" vertical="center"/>
    </xf>
    <xf numFmtId="2" fontId="0" fillId="0" borderId="21" xfId="0" applyNumberFormat="1" applyFont="1" applyBorder="1" applyAlignment="1">
      <alignment horizontal="center" vertical="center"/>
    </xf>
    <xf numFmtId="2" fontId="0" fillId="0" borderId="22" xfId="0" applyNumberFormat="1" applyFont="1" applyBorder="1" applyAlignment="1">
      <alignment horizontal="center" vertical="center"/>
    </xf>
    <xf numFmtId="2" fontId="0" fillId="0" borderId="20" xfId="0" applyNumberFormat="1" applyFont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2" fontId="5" fillId="0" borderId="15" xfId="0" applyNumberFormat="1" applyFont="1" applyBorder="1" applyAlignment="1">
      <alignment horizontal="center" vertical="center"/>
    </xf>
    <xf numFmtId="2" fontId="5" fillId="0" borderId="13" xfId="0" applyNumberFormat="1" applyFont="1" applyBorder="1" applyAlignment="1">
      <alignment horizontal="center" vertical="center"/>
    </xf>
    <xf numFmtId="2" fontId="5" fillId="0" borderId="21" xfId="0" applyNumberFormat="1" applyFont="1" applyBorder="1" applyAlignment="1">
      <alignment horizontal="center" vertical="center"/>
    </xf>
    <xf numFmtId="2" fontId="5" fillId="0" borderId="20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2" fontId="5" fillId="0" borderId="17" xfId="0" applyNumberFormat="1" applyFont="1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zoomScale="181" workbookViewId="0">
      <selection activeCell="B22" sqref="B22"/>
    </sheetView>
  </sheetViews>
  <sheetFormatPr baseColWidth="10" defaultRowHeight="16" x14ac:dyDescent="0.2"/>
  <cols>
    <col min="1" max="1" width="14.33203125" style="2" bestFit="1" customWidth="1"/>
    <col min="2" max="2" width="15.33203125" style="2" bestFit="1" customWidth="1"/>
    <col min="3" max="3" width="15.33203125" style="2" customWidth="1"/>
    <col min="4" max="11" width="10.83203125" style="2"/>
    <col min="12" max="12" width="11.6640625" bestFit="1" customWidth="1"/>
    <col min="13" max="13" width="11" bestFit="1" customWidth="1"/>
  </cols>
  <sheetData>
    <row r="1" spans="1:13" ht="17" customHeight="1" x14ac:dyDescent="0.2">
      <c r="A1" s="107"/>
      <c r="B1" s="107"/>
      <c r="C1" s="36"/>
      <c r="D1" s="37"/>
      <c r="E1" s="38"/>
      <c r="F1" s="98" t="s">
        <v>68</v>
      </c>
      <c r="G1" s="99"/>
      <c r="H1" s="101" t="s">
        <v>69</v>
      </c>
      <c r="I1" s="102"/>
      <c r="J1" s="103" t="s">
        <v>70</v>
      </c>
      <c r="K1" s="98"/>
      <c r="L1" s="98" t="s">
        <v>71</v>
      </c>
      <c r="M1" s="116"/>
    </row>
    <row r="2" spans="1:13" ht="17" thickBot="1" x14ac:dyDescent="0.25">
      <c r="A2" s="108"/>
      <c r="B2" s="108"/>
      <c r="C2" s="39"/>
      <c r="D2" s="40" t="b">
        <v>1</v>
      </c>
      <c r="E2" s="41" t="b">
        <v>0</v>
      </c>
      <c r="F2" s="42" t="s">
        <v>59</v>
      </c>
      <c r="G2" s="40" t="s">
        <v>60</v>
      </c>
      <c r="H2" s="40" t="s">
        <v>59</v>
      </c>
      <c r="I2" s="40" t="s">
        <v>60</v>
      </c>
      <c r="J2" s="40" t="s">
        <v>59</v>
      </c>
      <c r="K2" s="41" t="s">
        <v>60</v>
      </c>
      <c r="L2" s="42" t="s">
        <v>59</v>
      </c>
      <c r="M2" s="43" t="s">
        <v>60</v>
      </c>
    </row>
    <row r="3" spans="1:13" ht="17" thickTop="1" x14ac:dyDescent="0.2">
      <c r="A3" s="100" t="s">
        <v>0</v>
      </c>
      <c r="B3" s="44" t="s">
        <v>1</v>
      </c>
      <c r="C3" s="44">
        <v>35</v>
      </c>
      <c r="D3" s="44">
        <v>0</v>
      </c>
      <c r="E3" s="45">
        <v>35</v>
      </c>
      <c r="F3" s="93">
        <v>16577.839</v>
      </c>
      <c r="G3" s="96">
        <v>1038.9649999999999</v>
      </c>
      <c r="H3" s="96">
        <v>16142.502</v>
      </c>
      <c r="I3" s="96">
        <v>1022.726</v>
      </c>
      <c r="J3" s="96">
        <v>16516.797999999999</v>
      </c>
      <c r="K3" s="104">
        <v>1059.6790000000001</v>
      </c>
      <c r="L3" s="111">
        <f>AVERAGE(F3,H3,J3)</f>
        <v>16412.379666666664</v>
      </c>
      <c r="M3" s="114">
        <f>AVERAGE(G3,I3,K3)</f>
        <v>1040.4566666666667</v>
      </c>
    </row>
    <row r="4" spans="1:13" x14ac:dyDescent="0.2">
      <c r="A4" s="91"/>
      <c r="B4" s="46" t="s">
        <v>2</v>
      </c>
      <c r="C4" s="46">
        <v>35</v>
      </c>
      <c r="D4" s="46">
        <v>0</v>
      </c>
      <c r="E4" s="47">
        <v>35</v>
      </c>
      <c r="F4" s="93"/>
      <c r="G4" s="96"/>
      <c r="H4" s="96"/>
      <c r="I4" s="96"/>
      <c r="J4" s="96"/>
      <c r="K4" s="104"/>
      <c r="L4" s="111"/>
      <c r="M4" s="114"/>
    </row>
    <row r="5" spans="1:13" x14ac:dyDescent="0.2">
      <c r="A5" s="91"/>
      <c r="B5" s="46" t="s">
        <v>3</v>
      </c>
      <c r="C5" s="46">
        <v>35</v>
      </c>
      <c r="D5" s="46">
        <v>35</v>
      </c>
      <c r="E5" s="47">
        <v>0</v>
      </c>
      <c r="F5" s="93"/>
      <c r="G5" s="96"/>
      <c r="H5" s="96"/>
      <c r="I5" s="96"/>
      <c r="J5" s="96"/>
      <c r="K5" s="104"/>
      <c r="L5" s="111"/>
      <c r="M5" s="114"/>
    </row>
    <row r="6" spans="1:13" x14ac:dyDescent="0.2">
      <c r="A6" s="91"/>
      <c r="B6" s="46" t="s">
        <v>4</v>
      </c>
      <c r="C6" s="46">
        <v>35</v>
      </c>
      <c r="D6" s="46">
        <v>18</v>
      </c>
      <c r="E6" s="47">
        <v>17</v>
      </c>
      <c r="F6" s="94"/>
      <c r="G6" s="97"/>
      <c r="H6" s="97"/>
      <c r="I6" s="97"/>
      <c r="J6" s="97"/>
      <c r="K6" s="105"/>
      <c r="L6" s="112"/>
      <c r="M6" s="115"/>
    </row>
    <row r="7" spans="1:13" x14ac:dyDescent="0.2">
      <c r="A7" s="91" t="s">
        <v>5</v>
      </c>
      <c r="B7" s="46" t="s">
        <v>1</v>
      </c>
      <c r="C7" s="46">
        <v>4</v>
      </c>
      <c r="D7" s="46">
        <v>0</v>
      </c>
      <c r="E7" s="47">
        <v>4</v>
      </c>
      <c r="F7" s="92">
        <v>223.06200000000001</v>
      </c>
      <c r="G7" s="95">
        <v>0.312</v>
      </c>
      <c r="H7" s="95">
        <v>275.476</v>
      </c>
      <c r="I7" s="95">
        <v>2.0510000000000002</v>
      </c>
      <c r="J7" s="95">
        <v>302.85199999999998</v>
      </c>
      <c r="K7" s="106">
        <v>2.56</v>
      </c>
      <c r="L7" s="110">
        <f>AVERAGE(F7,H7,J7)</f>
        <v>267.13</v>
      </c>
      <c r="M7" s="113">
        <f>AVERAGE(G7,I7,K7)</f>
        <v>1.641</v>
      </c>
    </row>
    <row r="8" spans="1:13" x14ac:dyDescent="0.2">
      <c r="A8" s="91"/>
      <c r="B8" s="46" t="s">
        <v>3</v>
      </c>
      <c r="C8" s="46">
        <v>4</v>
      </c>
      <c r="D8" s="46">
        <v>4</v>
      </c>
      <c r="E8" s="47">
        <v>0</v>
      </c>
      <c r="F8" s="93"/>
      <c r="G8" s="96"/>
      <c r="H8" s="96"/>
      <c r="I8" s="96"/>
      <c r="J8" s="96"/>
      <c r="K8" s="104"/>
      <c r="L8" s="111"/>
      <c r="M8" s="114"/>
    </row>
    <row r="9" spans="1:13" x14ac:dyDescent="0.2">
      <c r="A9" s="91"/>
      <c r="B9" s="46" t="s">
        <v>4</v>
      </c>
      <c r="C9" s="46">
        <v>6</v>
      </c>
      <c r="D9" s="46">
        <v>6</v>
      </c>
      <c r="E9" s="47">
        <v>0</v>
      </c>
      <c r="F9" s="94"/>
      <c r="G9" s="97"/>
      <c r="H9" s="97"/>
      <c r="I9" s="97"/>
      <c r="J9" s="97"/>
      <c r="K9" s="105"/>
      <c r="L9" s="112"/>
      <c r="M9" s="115"/>
    </row>
    <row r="10" spans="1:13" x14ac:dyDescent="0.2">
      <c r="A10" s="37" t="s">
        <v>6</v>
      </c>
      <c r="B10" s="46" t="s">
        <v>1</v>
      </c>
      <c r="C10" s="46">
        <v>1</v>
      </c>
      <c r="D10" s="46">
        <v>0</v>
      </c>
      <c r="E10" s="47">
        <v>1</v>
      </c>
      <c r="F10" s="48">
        <v>762.58500000000004</v>
      </c>
      <c r="G10" s="46">
        <v>0.29599999999999999</v>
      </c>
      <c r="H10" s="46">
        <v>836.48599999999999</v>
      </c>
      <c r="I10" s="46">
        <v>0.32300000000000001</v>
      </c>
      <c r="J10" s="46">
        <v>905.46500000000003</v>
      </c>
      <c r="K10" s="47">
        <v>0.36499999999999999</v>
      </c>
      <c r="L10" s="49">
        <f t="shared" ref="L10:M16" si="0">AVERAGE(F10,H10,J10)</f>
        <v>834.84533333333331</v>
      </c>
      <c r="M10" s="50">
        <f t="shared" si="0"/>
        <v>0.32800000000000001</v>
      </c>
    </row>
    <row r="11" spans="1:13" x14ac:dyDescent="0.2">
      <c r="A11" s="37" t="s">
        <v>40</v>
      </c>
      <c r="B11" s="46" t="s">
        <v>3</v>
      </c>
      <c r="C11" s="46">
        <v>2</v>
      </c>
      <c r="D11" s="46">
        <v>0</v>
      </c>
      <c r="E11" s="47">
        <v>2</v>
      </c>
      <c r="F11" s="48">
        <v>3116.7979999999998</v>
      </c>
      <c r="G11" s="46">
        <v>1.143</v>
      </c>
      <c r="H11" s="46">
        <v>3370.009</v>
      </c>
      <c r="I11" s="46">
        <v>1.0109999999999999</v>
      </c>
      <c r="J11" s="46">
        <v>3639.808</v>
      </c>
      <c r="K11" s="47">
        <v>1.4350000000000001</v>
      </c>
      <c r="L11" s="49">
        <f t="shared" si="0"/>
        <v>3375.5383333333334</v>
      </c>
      <c r="M11" s="50">
        <f t="shared" si="0"/>
        <v>1.1963333333333332</v>
      </c>
    </row>
    <row r="12" spans="1:13" x14ac:dyDescent="0.2">
      <c r="A12" s="37" t="s">
        <v>62</v>
      </c>
      <c r="B12" s="46" t="s">
        <v>61</v>
      </c>
      <c r="C12" s="46"/>
      <c r="D12" s="46" t="s">
        <v>61</v>
      </c>
      <c r="E12" s="47" t="s">
        <v>61</v>
      </c>
      <c r="F12" s="48">
        <v>24.117000000000001</v>
      </c>
      <c r="G12" s="46">
        <v>8.2000000000000003E-2</v>
      </c>
      <c r="H12" s="51">
        <v>29.943999999999999</v>
      </c>
      <c r="I12" s="46">
        <v>7.3999999999999996E-2</v>
      </c>
      <c r="J12" s="46">
        <v>25.033999999999999</v>
      </c>
      <c r="K12" s="47">
        <v>6.0000000000000001E-3</v>
      </c>
      <c r="L12" s="49">
        <f t="shared" si="0"/>
        <v>26.364999999999998</v>
      </c>
      <c r="M12" s="50">
        <f t="shared" si="0"/>
        <v>5.3999999999999999E-2</v>
      </c>
    </row>
    <row r="13" spans="1:13" x14ac:dyDescent="0.2">
      <c r="A13" s="37" t="s">
        <v>7</v>
      </c>
      <c r="B13" s="46" t="s">
        <v>4</v>
      </c>
      <c r="C13" s="46">
        <v>1</v>
      </c>
      <c r="D13" s="46">
        <v>1</v>
      </c>
      <c r="E13" s="47">
        <v>0</v>
      </c>
      <c r="F13" s="48">
        <v>37.072000000000003</v>
      </c>
      <c r="G13" s="46">
        <v>4.2999999999999997E-2</v>
      </c>
      <c r="H13" s="46">
        <v>38.662999999999997</v>
      </c>
      <c r="I13" s="46">
        <v>3.2000000000000001E-2</v>
      </c>
      <c r="J13" s="46">
        <v>42.996000000000002</v>
      </c>
      <c r="K13" s="47">
        <v>4.4999999999999998E-2</v>
      </c>
      <c r="L13" s="49">
        <f t="shared" si="0"/>
        <v>39.576999999999998</v>
      </c>
      <c r="M13" s="50">
        <f t="shared" si="0"/>
        <v>0.04</v>
      </c>
    </row>
    <row r="14" spans="1:13" x14ac:dyDescent="0.2">
      <c r="A14" s="37" t="s">
        <v>8</v>
      </c>
      <c r="B14" s="46" t="s">
        <v>4</v>
      </c>
      <c r="C14" s="46">
        <v>1</v>
      </c>
      <c r="D14" s="46">
        <v>1</v>
      </c>
      <c r="E14" s="47">
        <v>0</v>
      </c>
      <c r="F14" s="48">
        <v>483.97699999999998</v>
      </c>
      <c r="G14" s="46">
        <v>6.7000000000000004E-2</v>
      </c>
      <c r="H14" s="46">
        <v>537.471</v>
      </c>
      <c r="I14" s="46">
        <v>6.3E-2</v>
      </c>
      <c r="J14" s="46">
        <v>553.77099999999996</v>
      </c>
      <c r="K14" s="47">
        <v>6.9000000000000006E-2</v>
      </c>
      <c r="L14" s="49">
        <f t="shared" si="0"/>
        <v>525.07299999999998</v>
      </c>
      <c r="M14" s="50">
        <f t="shared" si="0"/>
        <v>6.6333333333333341E-2</v>
      </c>
    </row>
    <row r="15" spans="1:13" x14ac:dyDescent="0.2">
      <c r="A15" s="37" t="s">
        <v>25</v>
      </c>
      <c r="B15" s="46" t="s">
        <v>61</v>
      </c>
      <c r="C15" s="46" t="s">
        <v>61</v>
      </c>
      <c r="D15" s="46" t="s">
        <v>61</v>
      </c>
      <c r="E15" s="47" t="s">
        <v>61</v>
      </c>
      <c r="F15" s="52">
        <v>651.46799999999996</v>
      </c>
      <c r="G15" s="53">
        <v>5.8000000000000003E-2</v>
      </c>
      <c r="H15" s="53">
        <v>640.85900000000004</v>
      </c>
      <c r="I15" s="53">
        <v>5.7000000000000002E-2</v>
      </c>
      <c r="J15" s="53">
        <v>646.46699999999998</v>
      </c>
      <c r="K15" s="54">
        <v>8.2000000000000003E-2</v>
      </c>
      <c r="L15" s="49">
        <f t="shared" si="0"/>
        <v>646.26466666666659</v>
      </c>
      <c r="M15" s="50">
        <f t="shared" si="0"/>
        <v>6.5666666666666665E-2</v>
      </c>
    </row>
    <row r="16" spans="1:13" x14ac:dyDescent="0.2">
      <c r="A16" s="107" t="s">
        <v>9</v>
      </c>
      <c r="B16" s="46" t="s">
        <v>1</v>
      </c>
      <c r="C16" s="46">
        <v>13</v>
      </c>
      <c r="D16" s="46">
        <v>1</v>
      </c>
      <c r="E16" s="47">
        <v>12</v>
      </c>
      <c r="F16" s="92">
        <v>11267.001</v>
      </c>
      <c r="G16" s="95">
        <v>68.543000000000006</v>
      </c>
      <c r="H16" s="95">
        <v>12097.669</v>
      </c>
      <c r="I16" s="95">
        <v>76.421999999999997</v>
      </c>
      <c r="J16" s="95">
        <v>11982.837</v>
      </c>
      <c r="K16" s="106">
        <v>72.423000000000002</v>
      </c>
      <c r="L16" s="110">
        <f t="shared" si="0"/>
        <v>11782.502333333332</v>
      </c>
      <c r="M16" s="113">
        <f t="shared" si="0"/>
        <v>72.462666666666664</v>
      </c>
    </row>
    <row r="17" spans="1:13" x14ac:dyDescent="0.2">
      <c r="A17" s="109"/>
      <c r="B17" s="46" t="s">
        <v>10</v>
      </c>
      <c r="C17" s="46">
        <v>12</v>
      </c>
      <c r="D17" s="46">
        <v>0</v>
      </c>
      <c r="E17" s="47">
        <v>12</v>
      </c>
      <c r="F17" s="93"/>
      <c r="G17" s="96"/>
      <c r="H17" s="96"/>
      <c r="I17" s="96"/>
      <c r="J17" s="96"/>
      <c r="K17" s="104"/>
      <c r="L17" s="111"/>
      <c r="M17" s="114"/>
    </row>
    <row r="18" spans="1:13" x14ac:dyDescent="0.2">
      <c r="A18" s="109"/>
      <c r="B18" s="46" t="s">
        <v>4</v>
      </c>
      <c r="C18" s="46">
        <v>14</v>
      </c>
      <c r="D18" s="46">
        <v>5</v>
      </c>
      <c r="E18" s="47">
        <v>9</v>
      </c>
      <c r="F18" s="93"/>
      <c r="G18" s="96"/>
      <c r="H18" s="96"/>
      <c r="I18" s="96"/>
      <c r="J18" s="96"/>
      <c r="K18" s="104"/>
      <c r="L18" s="111"/>
      <c r="M18" s="114"/>
    </row>
    <row r="19" spans="1:13" x14ac:dyDescent="0.2">
      <c r="A19" s="100"/>
      <c r="B19" s="46" t="s">
        <v>3</v>
      </c>
      <c r="C19" s="46">
        <v>6</v>
      </c>
      <c r="D19" s="46">
        <v>2</v>
      </c>
      <c r="E19" s="47">
        <v>4</v>
      </c>
      <c r="F19" s="94"/>
      <c r="G19" s="97"/>
      <c r="H19" s="97"/>
      <c r="I19" s="97"/>
      <c r="J19" s="97"/>
      <c r="K19" s="105"/>
      <c r="L19" s="112"/>
      <c r="M19" s="115"/>
    </row>
    <row r="20" spans="1:13" x14ac:dyDescent="0.2">
      <c r="A20" s="91" t="s">
        <v>11</v>
      </c>
      <c r="B20" s="46" t="s">
        <v>1</v>
      </c>
      <c r="C20" s="46">
        <v>6</v>
      </c>
      <c r="D20" s="46">
        <v>6</v>
      </c>
      <c r="E20" s="47">
        <v>0</v>
      </c>
      <c r="F20" s="92">
        <v>267.88600000000002</v>
      </c>
      <c r="G20" s="95">
        <v>3.27</v>
      </c>
      <c r="H20" s="95">
        <v>274.84699999999998</v>
      </c>
      <c r="I20" s="95">
        <v>3.4550000000000001</v>
      </c>
      <c r="J20" s="95">
        <v>282.952</v>
      </c>
      <c r="K20" s="106">
        <v>3.7570000000000001</v>
      </c>
      <c r="L20" s="110">
        <f>AVERAGE(F20,H20,J20)</f>
        <v>275.2283333333333</v>
      </c>
      <c r="M20" s="113">
        <f>AVERAGE(G20,I20,K20)</f>
        <v>3.4939999999999998</v>
      </c>
    </row>
    <row r="21" spans="1:13" x14ac:dyDescent="0.2">
      <c r="A21" s="91"/>
      <c r="B21" s="46" t="s">
        <v>12</v>
      </c>
      <c r="C21" s="46">
        <v>4</v>
      </c>
      <c r="D21" s="46">
        <v>4</v>
      </c>
      <c r="E21" s="47">
        <v>0</v>
      </c>
      <c r="F21" s="93"/>
      <c r="G21" s="96"/>
      <c r="H21" s="96"/>
      <c r="I21" s="96"/>
      <c r="J21" s="96"/>
      <c r="K21" s="104"/>
      <c r="L21" s="111"/>
      <c r="M21" s="114"/>
    </row>
    <row r="22" spans="1:13" x14ac:dyDescent="0.2">
      <c r="A22" s="91"/>
      <c r="B22" s="46" t="s">
        <v>2</v>
      </c>
      <c r="C22" s="46">
        <v>1</v>
      </c>
      <c r="D22" s="46">
        <v>1</v>
      </c>
      <c r="E22" s="47">
        <v>0</v>
      </c>
      <c r="F22" s="93"/>
      <c r="G22" s="96"/>
      <c r="H22" s="96"/>
      <c r="I22" s="96"/>
      <c r="J22" s="96"/>
      <c r="K22" s="104"/>
      <c r="L22" s="111"/>
      <c r="M22" s="114"/>
    </row>
    <row r="23" spans="1:13" x14ac:dyDescent="0.2">
      <c r="A23" s="91"/>
      <c r="B23" s="46" t="s">
        <v>10</v>
      </c>
      <c r="C23" s="46">
        <v>1</v>
      </c>
      <c r="D23" s="46">
        <v>1</v>
      </c>
      <c r="E23" s="47">
        <v>0</v>
      </c>
      <c r="F23" s="93"/>
      <c r="G23" s="96"/>
      <c r="H23" s="96"/>
      <c r="I23" s="96"/>
      <c r="J23" s="96"/>
      <c r="K23" s="104"/>
      <c r="L23" s="111"/>
      <c r="M23" s="114"/>
    </row>
    <row r="24" spans="1:13" x14ac:dyDescent="0.2">
      <c r="A24" s="91"/>
      <c r="B24" s="46" t="s">
        <v>3</v>
      </c>
      <c r="C24" s="46">
        <v>40</v>
      </c>
      <c r="D24" s="46">
        <v>40</v>
      </c>
      <c r="E24" s="47">
        <v>0</v>
      </c>
      <c r="F24" s="93"/>
      <c r="G24" s="96"/>
      <c r="H24" s="96"/>
      <c r="I24" s="96"/>
      <c r="J24" s="96"/>
      <c r="K24" s="104"/>
      <c r="L24" s="111"/>
      <c r="M24" s="114"/>
    </row>
    <row r="25" spans="1:13" x14ac:dyDescent="0.2">
      <c r="A25" s="91"/>
      <c r="B25" s="46" t="s">
        <v>4</v>
      </c>
      <c r="C25" s="46">
        <v>2</v>
      </c>
      <c r="D25" s="46">
        <v>2</v>
      </c>
      <c r="E25" s="47">
        <v>0</v>
      </c>
      <c r="F25" s="94"/>
      <c r="G25" s="97"/>
      <c r="H25" s="97"/>
      <c r="I25" s="97"/>
      <c r="J25" s="97"/>
      <c r="K25" s="105"/>
      <c r="L25" s="112"/>
      <c r="M25" s="115"/>
    </row>
    <row r="26" spans="1:13" x14ac:dyDescent="0.2">
      <c r="A26" s="91" t="s">
        <v>13</v>
      </c>
      <c r="B26" s="46" t="s">
        <v>1</v>
      </c>
      <c r="C26" s="46">
        <v>3</v>
      </c>
      <c r="D26" s="46">
        <v>3</v>
      </c>
      <c r="E26" s="47">
        <v>0</v>
      </c>
      <c r="F26" s="92">
        <v>301.13499999999999</v>
      </c>
      <c r="G26" s="95">
        <v>3.3690000000000002</v>
      </c>
      <c r="H26" s="95">
        <v>307.42</v>
      </c>
      <c r="I26" s="95">
        <v>3.0670000000000002</v>
      </c>
      <c r="J26" s="95">
        <v>328.22899999999998</v>
      </c>
      <c r="K26" s="106">
        <v>3.1909999999999998</v>
      </c>
      <c r="L26" s="110">
        <f>AVERAGE(F26,H26,J26)</f>
        <v>312.26133333333337</v>
      </c>
      <c r="M26" s="113">
        <f>AVERAGE(G26,I26,K26)</f>
        <v>3.2089999999999996</v>
      </c>
    </row>
    <row r="27" spans="1:13" x14ac:dyDescent="0.2">
      <c r="A27" s="91"/>
      <c r="B27" s="46" t="s">
        <v>3</v>
      </c>
      <c r="C27" s="46">
        <v>3</v>
      </c>
      <c r="D27" s="46">
        <v>3</v>
      </c>
      <c r="E27" s="47">
        <v>0</v>
      </c>
      <c r="F27" s="94"/>
      <c r="G27" s="97"/>
      <c r="H27" s="97"/>
      <c r="I27" s="97"/>
      <c r="J27" s="97"/>
      <c r="K27" s="105"/>
      <c r="L27" s="112"/>
      <c r="M27" s="115"/>
    </row>
    <row r="28" spans="1:13" x14ac:dyDescent="0.2">
      <c r="A28" s="91"/>
      <c r="B28" s="46" t="s">
        <v>4</v>
      </c>
      <c r="C28" s="46">
        <v>4</v>
      </c>
      <c r="D28" s="46">
        <v>1</v>
      </c>
      <c r="E28" s="47">
        <v>3</v>
      </c>
      <c r="F28" s="92">
        <v>550.26599999999996</v>
      </c>
      <c r="G28" s="95">
        <v>1.607</v>
      </c>
      <c r="H28" s="95">
        <v>588.58299999999997</v>
      </c>
      <c r="I28" s="95">
        <v>1.508</v>
      </c>
      <c r="J28" s="95">
        <v>639.31700000000001</v>
      </c>
      <c r="K28" s="106">
        <v>1.87</v>
      </c>
      <c r="L28" s="110">
        <f>AVERAGE(F28,H28,J28)</f>
        <v>592.72199999999998</v>
      </c>
      <c r="M28" s="113">
        <f>AVERAGE(G28,I28,K28)</f>
        <v>1.6616666666666668</v>
      </c>
    </row>
    <row r="29" spans="1:13" x14ac:dyDescent="0.2">
      <c r="A29" s="91" t="s">
        <v>14</v>
      </c>
      <c r="B29" s="46" t="s">
        <v>1</v>
      </c>
      <c r="C29" s="46">
        <v>1</v>
      </c>
      <c r="D29" s="46">
        <v>1</v>
      </c>
      <c r="E29" s="47">
        <v>0</v>
      </c>
      <c r="F29" s="93"/>
      <c r="G29" s="96"/>
      <c r="H29" s="96"/>
      <c r="I29" s="96"/>
      <c r="J29" s="96"/>
      <c r="K29" s="104"/>
      <c r="L29" s="111"/>
      <c r="M29" s="114"/>
    </row>
    <row r="30" spans="1:13" x14ac:dyDescent="0.2">
      <c r="A30" s="91"/>
      <c r="B30" s="46" t="s">
        <v>12</v>
      </c>
      <c r="C30" s="46">
        <v>2</v>
      </c>
      <c r="D30" s="46">
        <v>2</v>
      </c>
      <c r="E30" s="47">
        <v>0</v>
      </c>
      <c r="F30" s="93"/>
      <c r="G30" s="96"/>
      <c r="H30" s="96"/>
      <c r="I30" s="96"/>
      <c r="J30" s="96"/>
      <c r="K30" s="104"/>
      <c r="L30" s="111"/>
      <c r="M30" s="114"/>
    </row>
    <row r="31" spans="1:13" x14ac:dyDescent="0.2">
      <c r="A31" s="91"/>
      <c r="B31" s="46" t="s">
        <v>10</v>
      </c>
      <c r="C31" s="46">
        <v>1</v>
      </c>
      <c r="D31" s="46">
        <v>1</v>
      </c>
      <c r="E31" s="47">
        <v>0</v>
      </c>
      <c r="F31" s="93"/>
      <c r="G31" s="96"/>
      <c r="H31" s="96"/>
      <c r="I31" s="96"/>
      <c r="J31" s="96"/>
      <c r="K31" s="104"/>
      <c r="L31" s="111"/>
      <c r="M31" s="114"/>
    </row>
    <row r="32" spans="1:13" x14ac:dyDescent="0.2">
      <c r="A32" s="91"/>
      <c r="B32" s="46" t="s">
        <v>15</v>
      </c>
      <c r="C32" s="46">
        <v>1</v>
      </c>
      <c r="D32" s="46">
        <v>1</v>
      </c>
      <c r="E32" s="47">
        <v>0</v>
      </c>
      <c r="F32" s="93"/>
      <c r="G32" s="96"/>
      <c r="H32" s="96"/>
      <c r="I32" s="96"/>
      <c r="J32" s="96"/>
      <c r="K32" s="104"/>
      <c r="L32" s="111"/>
      <c r="M32" s="114"/>
    </row>
    <row r="33" spans="1:13" x14ac:dyDescent="0.2">
      <c r="A33" s="91"/>
      <c r="B33" s="46" t="s">
        <v>3</v>
      </c>
      <c r="C33" s="46">
        <v>4</v>
      </c>
      <c r="D33" s="46">
        <v>4</v>
      </c>
      <c r="E33" s="47">
        <v>0</v>
      </c>
      <c r="F33" s="93"/>
      <c r="G33" s="96"/>
      <c r="H33" s="96"/>
      <c r="I33" s="96"/>
      <c r="J33" s="96"/>
      <c r="K33" s="104"/>
      <c r="L33" s="111"/>
      <c r="M33" s="114"/>
    </row>
    <row r="34" spans="1:13" x14ac:dyDescent="0.2">
      <c r="A34" s="91"/>
      <c r="B34" s="46" t="s">
        <v>4</v>
      </c>
      <c r="C34" s="46">
        <v>12</v>
      </c>
      <c r="D34" s="46">
        <v>12</v>
      </c>
      <c r="E34" s="47">
        <v>0</v>
      </c>
      <c r="F34" s="94"/>
      <c r="G34" s="97"/>
      <c r="H34" s="97"/>
      <c r="I34" s="97"/>
      <c r="J34" s="97"/>
      <c r="K34" s="105"/>
      <c r="L34" s="112"/>
      <c r="M34" s="115"/>
    </row>
    <row r="35" spans="1:13" x14ac:dyDescent="0.2">
      <c r="A35" s="37" t="s">
        <v>47</v>
      </c>
      <c r="B35" s="46" t="s">
        <v>3</v>
      </c>
      <c r="C35" s="46">
        <v>1</v>
      </c>
      <c r="D35" s="46">
        <v>1</v>
      </c>
      <c r="E35" s="47">
        <v>0</v>
      </c>
      <c r="F35" s="55">
        <v>109.929</v>
      </c>
      <c r="G35" s="44">
        <v>0.1</v>
      </c>
      <c r="H35" s="44">
        <v>108.82299999999999</v>
      </c>
      <c r="I35" s="44">
        <v>8.1000000000000003E-2</v>
      </c>
      <c r="J35" s="44">
        <v>117.664</v>
      </c>
      <c r="K35" s="45">
        <v>0.13400000000000001</v>
      </c>
      <c r="L35" s="56">
        <f t="shared" ref="L35:M37" si="1">AVERAGE(F35,H35,J35)</f>
        <v>112.13866666666667</v>
      </c>
      <c r="M35" s="57">
        <f t="shared" si="1"/>
        <v>0.105</v>
      </c>
    </row>
    <row r="36" spans="1:13" x14ac:dyDescent="0.2">
      <c r="A36" s="37" t="s">
        <v>27</v>
      </c>
      <c r="B36" s="46" t="s">
        <v>61</v>
      </c>
      <c r="C36" s="46"/>
      <c r="D36" s="46" t="s">
        <v>61</v>
      </c>
      <c r="E36" s="47" t="s">
        <v>61</v>
      </c>
      <c r="F36" s="55">
        <v>335.92200000000003</v>
      </c>
      <c r="G36" s="44">
        <v>5.8000000000000003E-2</v>
      </c>
      <c r="H36" s="44">
        <v>322.327</v>
      </c>
      <c r="I36" s="44">
        <v>8.2000000000000003E-2</v>
      </c>
      <c r="J36" s="44">
        <v>337.91899999999998</v>
      </c>
      <c r="K36" s="45">
        <v>5.7000000000000002E-2</v>
      </c>
      <c r="L36" s="56">
        <f t="shared" si="1"/>
        <v>332.05599999999998</v>
      </c>
      <c r="M36" s="57">
        <f t="shared" si="1"/>
        <v>6.5666666666666665E-2</v>
      </c>
    </row>
    <row r="37" spans="1:13" x14ac:dyDescent="0.2">
      <c r="A37" s="107" t="s">
        <v>16</v>
      </c>
      <c r="B37" s="46" t="s">
        <v>1</v>
      </c>
      <c r="C37" s="46">
        <v>21</v>
      </c>
      <c r="D37" s="46">
        <v>5</v>
      </c>
      <c r="E37" s="47">
        <v>16</v>
      </c>
      <c r="F37" s="92">
        <v>5738.7430000000004</v>
      </c>
      <c r="G37" s="95">
        <v>36.073</v>
      </c>
      <c r="H37" s="95">
        <v>6122.9570000000003</v>
      </c>
      <c r="I37" s="95">
        <v>37.046999999999997</v>
      </c>
      <c r="J37" s="95">
        <v>6474.9040000000005</v>
      </c>
      <c r="K37" s="106">
        <v>42.664000000000001</v>
      </c>
      <c r="L37" s="110">
        <f t="shared" si="1"/>
        <v>6112.2013333333334</v>
      </c>
      <c r="M37" s="113">
        <f t="shared" si="1"/>
        <v>38.594666666666669</v>
      </c>
    </row>
    <row r="38" spans="1:13" x14ac:dyDescent="0.2">
      <c r="A38" s="109"/>
      <c r="B38" s="46" t="s">
        <v>4</v>
      </c>
      <c r="C38" s="46">
        <v>21</v>
      </c>
      <c r="D38" s="46">
        <v>1</v>
      </c>
      <c r="E38" s="47">
        <v>20</v>
      </c>
      <c r="F38" s="93"/>
      <c r="G38" s="96"/>
      <c r="H38" s="96"/>
      <c r="I38" s="96"/>
      <c r="J38" s="96"/>
      <c r="K38" s="104"/>
      <c r="L38" s="111"/>
      <c r="M38" s="114"/>
    </row>
    <row r="39" spans="1:13" x14ac:dyDescent="0.2">
      <c r="A39" s="100"/>
      <c r="B39" s="46" t="s">
        <v>3</v>
      </c>
      <c r="C39" s="46">
        <v>21</v>
      </c>
      <c r="D39" s="46">
        <v>5</v>
      </c>
      <c r="E39" s="47">
        <v>16</v>
      </c>
      <c r="F39" s="94"/>
      <c r="G39" s="97"/>
      <c r="H39" s="97"/>
      <c r="I39" s="97"/>
      <c r="J39" s="97"/>
      <c r="K39" s="105"/>
      <c r="L39" s="112"/>
      <c r="M39" s="115"/>
    </row>
    <row r="40" spans="1:13" x14ac:dyDescent="0.2">
      <c r="A40" s="37" t="s">
        <v>29</v>
      </c>
      <c r="B40" s="46" t="s">
        <v>61</v>
      </c>
      <c r="C40" s="46"/>
      <c r="D40" s="46" t="s">
        <v>61</v>
      </c>
      <c r="E40" s="47" t="s">
        <v>61</v>
      </c>
      <c r="F40" s="48">
        <v>444.31799999999998</v>
      </c>
      <c r="G40" s="46">
        <v>5.7000000000000002E-2</v>
      </c>
      <c r="H40" s="46">
        <v>449.31299999999999</v>
      </c>
      <c r="I40" s="46">
        <v>5.6000000000000001E-2</v>
      </c>
      <c r="J40" s="46">
        <v>457.28699999999998</v>
      </c>
      <c r="K40" s="47">
        <v>5.6000000000000001E-2</v>
      </c>
      <c r="L40" s="49">
        <f>AVERAGE(F40,H40,J40)</f>
        <v>450.30599999999998</v>
      </c>
      <c r="M40" s="50">
        <f>AVERAGE(G40,I40,K40)</f>
        <v>5.6333333333333339E-2</v>
      </c>
    </row>
    <row r="41" spans="1:13" x14ac:dyDescent="0.2">
      <c r="A41" s="91" t="s">
        <v>17</v>
      </c>
      <c r="B41" s="46" t="s">
        <v>3</v>
      </c>
      <c r="C41" s="46">
        <v>14</v>
      </c>
      <c r="D41" s="46">
        <v>14</v>
      </c>
      <c r="E41" s="47">
        <v>0</v>
      </c>
      <c r="F41" s="92">
        <v>1386.2049999999999</v>
      </c>
      <c r="G41" s="95">
        <v>49.844999999999999</v>
      </c>
      <c r="H41" s="95">
        <v>1547.212</v>
      </c>
      <c r="I41" s="95">
        <v>47.183999999999997</v>
      </c>
      <c r="J41" s="95">
        <v>1671.5050000000001</v>
      </c>
      <c r="K41" s="106">
        <v>52.09</v>
      </c>
      <c r="L41" s="110">
        <f>AVERAGE(F41,H41,J41)</f>
        <v>1534.9740000000002</v>
      </c>
      <c r="M41" s="113">
        <f>AVERAGE(G41,I41,K41)</f>
        <v>49.706333333333333</v>
      </c>
    </row>
    <row r="42" spans="1:13" x14ac:dyDescent="0.2">
      <c r="A42" s="91"/>
      <c r="B42" s="46" t="s">
        <v>4</v>
      </c>
      <c r="C42" s="46">
        <v>14</v>
      </c>
      <c r="D42" s="46">
        <v>6</v>
      </c>
      <c r="E42" s="47">
        <v>8</v>
      </c>
      <c r="F42" s="94"/>
      <c r="G42" s="97"/>
      <c r="H42" s="97"/>
      <c r="I42" s="97"/>
      <c r="J42" s="97"/>
      <c r="K42" s="105"/>
      <c r="L42" s="112"/>
      <c r="M42" s="115"/>
    </row>
    <row r="43" spans="1:13" x14ac:dyDescent="0.2">
      <c r="A43" s="107" t="s">
        <v>22</v>
      </c>
      <c r="B43" s="46" t="s">
        <v>1</v>
      </c>
      <c r="C43" s="46">
        <v>2</v>
      </c>
      <c r="D43" s="46">
        <v>0</v>
      </c>
      <c r="E43" s="47">
        <v>2</v>
      </c>
      <c r="F43" s="92">
        <v>714.01300000000003</v>
      </c>
      <c r="G43" s="95">
        <v>4.8070000000000004</v>
      </c>
      <c r="H43" s="95">
        <v>698.10199999999998</v>
      </c>
      <c r="I43" s="95">
        <v>4.3600000000000003</v>
      </c>
      <c r="J43" s="95">
        <v>739.03899999999999</v>
      </c>
      <c r="K43" s="106">
        <v>5.1189999999999998</v>
      </c>
      <c r="L43" s="110">
        <f>AVERAGE(F43,H43,J43)</f>
        <v>717.05133333333333</v>
      </c>
      <c r="M43" s="113">
        <f>AVERAGE(G43,I43,K43)</f>
        <v>4.7620000000000005</v>
      </c>
    </row>
    <row r="44" spans="1:13" x14ac:dyDescent="0.2">
      <c r="A44" s="109"/>
      <c r="B44" s="46" t="s">
        <v>4</v>
      </c>
      <c r="C44" s="46">
        <v>2</v>
      </c>
      <c r="D44" s="46">
        <v>2</v>
      </c>
      <c r="E44" s="47">
        <v>0</v>
      </c>
      <c r="F44" s="93"/>
      <c r="G44" s="96"/>
      <c r="H44" s="96"/>
      <c r="I44" s="96"/>
      <c r="J44" s="96"/>
      <c r="K44" s="104"/>
      <c r="L44" s="111"/>
      <c r="M44" s="114"/>
    </row>
    <row r="45" spans="1:13" x14ac:dyDescent="0.2">
      <c r="A45" s="100"/>
      <c r="B45" s="46" t="s">
        <v>3</v>
      </c>
      <c r="C45" s="46">
        <v>2</v>
      </c>
      <c r="D45" s="46">
        <v>0</v>
      </c>
      <c r="E45" s="47">
        <v>2</v>
      </c>
      <c r="F45" s="94"/>
      <c r="G45" s="97"/>
      <c r="H45" s="97"/>
      <c r="I45" s="97"/>
      <c r="J45" s="97"/>
      <c r="K45" s="105"/>
      <c r="L45" s="112"/>
      <c r="M45" s="115"/>
    </row>
    <row r="46" spans="1:13" x14ac:dyDescent="0.2">
      <c r="A46" s="91" t="s">
        <v>18</v>
      </c>
      <c r="B46" s="46" t="s">
        <v>1</v>
      </c>
      <c r="C46" s="46">
        <v>1</v>
      </c>
      <c r="D46" s="46">
        <v>1</v>
      </c>
      <c r="E46" s="47">
        <v>0</v>
      </c>
      <c r="F46" s="92">
        <v>3123.9360000000001</v>
      </c>
      <c r="G46" s="95">
        <v>12.587</v>
      </c>
      <c r="H46" s="95">
        <v>2801.9520000000002</v>
      </c>
      <c r="I46" s="95">
        <v>11.951000000000001</v>
      </c>
      <c r="J46" s="95">
        <v>3280.4490000000001</v>
      </c>
      <c r="K46" s="106">
        <v>12.804</v>
      </c>
      <c r="L46" s="110">
        <f>AVERAGE(F46,H46,J46)</f>
        <v>3068.7790000000005</v>
      </c>
      <c r="M46" s="113">
        <f>AVERAGE(G46,I46,K46)</f>
        <v>12.447333333333333</v>
      </c>
    </row>
    <row r="47" spans="1:13" x14ac:dyDescent="0.2">
      <c r="A47" s="91"/>
      <c r="B47" s="46" t="s">
        <v>2</v>
      </c>
      <c r="C47" s="46">
        <v>1</v>
      </c>
      <c r="D47" s="46">
        <v>1</v>
      </c>
      <c r="E47" s="47">
        <v>0</v>
      </c>
      <c r="F47" s="93"/>
      <c r="G47" s="96"/>
      <c r="H47" s="96"/>
      <c r="I47" s="96"/>
      <c r="J47" s="96"/>
      <c r="K47" s="104"/>
      <c r="L47" s="111"/>
      <c r="M47" s="114"/>
    </row>
    <row r="48" spans="1:13" x14ac:dyDescent="0.2">
      <c r="A48" s="91"/>
      <c r="B48" s="46" t="s">
        <v>19</v>
      </c>
      <c r="C48" s="46">
        <v>5</v>
      </c>
      <c r="D48" s="46">
        <v>2</v>
      </c>
      <c r="E48" s="47">
        <v>3</v>
      </c>
      <c r="F48" s="93"/>
      <c r="G48" s="96"/>
      <c r="H48" s="96"/>
      <c r="I48" s="96"/>
      <c r="J48" s="96"/>
      <c r="K48" s="104"/>
      <c r="L48" s="111"/>
      <c r="M48" s="114"/>
    </row>
    <row r="49" spans="1:13" x14ac:dyDescent="0.2">
      <c r="A49" s="91"/>
      <c r="B49" s="46" t="s">
        <v>4</v>
      </c>
      <c r="C49" s="46">
        <v>5</v>
      </c>
      <c r="D49" s="46">
        <v>3</v>
      </c>
      <c r="E49" s="47">
        <v>2</v>
      </c>
      <c r="F49" s="93"/>
      <c r="G49" s="96"/>
      <c r="H49" s="96"/>
      <c r="I49" s="96"/>
      <c r="J49" s="96"/>
      <c r="K49" s="104"/>
      <c r="L49" s="111"/>
      <c r="M49" s="114"/>
    </row>
    <row r="50" spans="1:13" x14ac:dyDescent="0.2">
      <c r="A50" s="91"/>
      <c r="B50" s="46" t="s">
        <v>15</v>
      </c>
      <c r="C50" s="46">
        <v>2</v>
      </c>
      <c r="D50" s="46">
        <v>2</v>
      </c>
      <c r="E50" s="47">
        <v>0</v>
      </c>
      <c r="F50" s="94"/>
      <c r="G50" s="97"/>
      <c r="H50" s="97"/>
      <c r="I50" s="97"/>
      <c r="J50" s="97"/>
      <c r="K50" s="105"/>
      <c r="L50" s="112"/>
      <c r="M50" s="115"/>
    </row>
    <row r="51" spans="1:13" x14ac:dyDescent="0.2">
      <c r="A51" s="37" t="s">
        <v>52</v>
      </c>
      <c r="B51" s="46" t="s">
        <v>61</v>
      </c>
      <c r="C51" s="46"/>
      <c r="D51" s="46" t="s">
        <v>61</v>
      </c>
      <c r="E51" s="47" t="s">
        <v>61</v>
      </c>
      <c r="F51" s="55">
        <v>90.456999999999994</v>
      </c>
      <c r="G51" s="44">
        <v>9.9000000000000005E-2</v>
      </c>
      <c r="H51" s="44">
        <v>89.605000000000004</v>
      </c>
      <c r="I51" s="44">
        <v>0.128</v>
      </c>
      <c r="J51" s="44">
        <v>96.061999999999998</v>
      </c>
      <c r="K51" s="45">
        <v>0.159</v>
      </c>
      <c r="L51" s="56">
        <f>AVERAGE(F51,H51,J51)</f>
        <v>92.041333333333341</v>
      </c>
      <c r="M51" s="57">
        <f>AVERAGE(G51,I51,K51)</f>
        <v>0.12866666666666668</v>
      </c>
    </row>
    <row r="52" spans="1:13" x14ac:dyDescent="0.2">
      <c r="A52" s="91" t="s">
        <v>20</v>
      </c>
      <c r="B52" s="46" t="s">
        <v>1</v>
      </c>
      <c r="C52" s="46">
        <v>6</v>
      </c>
      <c r="D52" s="46">
        <v>6</v>
      </c>
      <c r="E52" s="47">
        <v>0</v>
      </c>
      <c r="F52" s="92">
        <v>1146.9680000000001</v>
      </c>
      <c r="G52" s="95">
        <v>4.399</v>
      </c>
      <c r="H52" s="95">
        <v>1093.903</v>
      </c>
      <c r="I52" s="95">
        <v>3.9079999999999999</v>
      </c>
      <c r="J52" s="95">
        <v>1199.0360000000001</v>
      </c>
      <c r="K52" s="106">
        <v>3.9910000000000001</v>
      </c>
      <c r="L52" s="110">
        <f>AVERAGE(F52,H52,J52)</f>
        <v>1146.6356666666668</v>
      </c>
      <c r="M52" s="113">
        <f>AVERAGE(G52,I52,K52)</f>
        <v>4.0993333333333331</v>
      </c>
    </row>
    <row r="53" spans="1:13" x14ac:dyDescent="0.2">
      <c r="A53" s="91"/>
      <c r="B53" s="46" t="s">
        <v>12</v>
      </c>
      <c r="C53" s="46">
        <v>4</v>
      </c>
      <c r="D53" s="46">
        <v>4</v>
      </c>
      <c r="E53" s="47">
        <v>0</v>
      </c>
      <c r="F53" s="93"/>
      <c r="G53" s="96"/>
      <c r="H53" s="96"/>
      <c r="I53" s="96"/>
      <c r="J53" s="96"/>
      <c r="K53" s="104"/>
      <c r="L53" s="111"/>
      <c r="M53" s="114"/>
    </row>
    <row r="54" spans="1:13" x14ac:dyDescent="0.2">
      <c r="A54" s="91"/>
      <c r="B54" s="46" t="s">
        <v>2</v>
      </c>
      <c r="C54" s="46">
        <v>1</v>
      </c>
      <c r="D54" s="46">
        <v>1</v>
      </c>
      <c r="E54" s="47">
        <v>0</v>
      </c>
      <c r="F54" s="93"/>
      <c r="G54" s="96"/>
      <c r="H54" s="96"/>
      <c r="I54" s="96"/>
      <c r="J54" s="96"/>
      <c r="K54" s="104"/>
      <c r="L54" s="111"/>
      <c r="M54" s="114"/>
    </row>
    <row r="55" spans="1:13" x14ac:dyDescent="0.2">
      <c r="A55" s="91"/>
      <c r="B55" s="46" t="s">
        <v>10</v>
      </c>
      <c r="C55" s="46">
        <v>1</v>
      </c>
      <c r="D55" s="46">
        <v>1</v>
      </c>
      <c r="E55" s="47">
        <v>0</v>
      </c>
      <c r="F55" s="93"/>
      <c r="G55" s="96"/>
      <c r="H55" s="96"/>
      <c r="I55" s="96"/>
      <c r="J55" s="96"/>
      <c r="K55" s="104"/>
      <c r="L55" s="111"/>
      <c r="M55" s="114"/>
    </row>
    <row r="56" spans="1:13" x14ac:dyDescent="0.2">
      <c r="A56" s="91"/>
      <c r="B56" s="46" t="s">
        <v>3</v>
      </c>
      <c r="C56" s="46">
        <v>40</v>
      </c>
      <c r="D56" s="46">
        <v>40</v>
      </c>
      <c r="E56" s="47">
        <v>0</v>
      </c>
      <c r="F56" s="93"/>
      <c r="G56" s="96"/>
      <c r="H56" s="96"/>
      <c r="I56" s="96"/>
      <c r="J56" s="96"/>
      <c r="K56" s="104"/>
      <c r="L56" s="111"/>
      <c r="M56" s="114"/>
    </row>
    <row r="57" spans="1:13" x14ac:dyDescent="0.2">
      <c r="A57" s="91"/>
      <c r="B57" s="46" t="s">
        <v>4</v>
      </c>
      <c r="C57" s="46">
        <v>2</v>
      </c>
      <c r="D57" s="46">
        <v>2</v>
      </c>
      <c r="E57" s="47">
        <v>0</v>
      </c>
      <c r="F57" s="94"/>
      <c r="G57" s="97"/>
      <c r="H57" s="97"/>
      <c r="I57" s="97"/>
      <c r="J57" s="97"/>
      <c r="K57" s="105"/>
      <c r="L57" s="112"/>
      <c r="M57" s="115"/>
    </row>
    <row r="58" spans="1:13" x14ac:dyDescent="0.2">
      <c r="A58" s="37" t="s">
        <v>63</v>
      </c>
      <c r="B58" s="46" t="s">
        <v>61</v>
      </c>
      <c r="C58" s="46"/>
      <c r="D58" s="46" t="s">
        <v>61</v>
      </c>
      <c r="E58" s="47" t="s">
        <v>61</v>
      </c>
      <c r="F58" s="48">
        <v>682.99</v>
      </c>
      <c r="G58" s="46">
        <v>9.0999999999999998E-2</v>
      </c>
      <c r="H58" s="46">
        <v>607.77099999999996</v>
      </c>
      <c r="I58" s="46">
        <v>4.0000000000000001E-3</v>
      </c>
      <c r="J58" s="58">
        <v>623.47</v>
      </c>
      <c r="K58" s="58">
        <v>5.0000000000000001E-3</v>
      </c>
      <c r="L58" s="59">
        <f>AVERAGE(F58,H58,J58)</f>
        <v>638.077</v>
      </c>
      <c r="M58" s="50">
        <f>AVERAGE(G58,I58,K58)</f>
        <v>3.3333333333333333E-2</v>
      </c>
    </row>
    <row r="59" spans="1:13" x14ac:dyDescent="0.2">
      <c r="A59" s="107" t="s">
        <v>21</v>
      </c>
      <c r="B59" s="46" t="s">
        <v>4</v>
      </c>
      <c r="C59" s="46">
        <v>12</v>
      </c>
      <c r="D59" s="46">
        <v>12</v>
      </c>
      <c r="E59" s="47">
        <v>0</v>
      </c>
      <c r="F59" s="92">
        <v>379.00700000000001</v>
      </c>
      <c r="G59" s="95">
        <v>2.3069999999999999</v>
      </c>
      <c r="H59" s="95">
        <v>367.173</v>
      </c>
      <c r="I59" s="95">
        <v>1.7709999999999999</v>
      </c>
      <c r="J59" s="95">
        <v>392.928</v>
      </c>
      <c r="K59" s="106">
        <v>2.0110000000000001</v>
      </c>
      <c r="L59" s="110">
        <f>AVERAGE(F59,H59,J59)</f>
        <v>379.70266666666674</v>
      </c>
      <c r="M59" s="113">
        <f>AVERAGE(G59,I59,K59)</f>
        <v>2.0296666666666665</v>
      </c>
    </row>
    <row r="60" spans="1:13" x14ac:dyDescent="0.2">
      <c r="A60" s="100"/>
      <c r="B60" s="53" t="s">
        <v>3</v>
      </c>
      <c r="C60" s="53">
        <v>2</v>
      </c>
      <c r="D60" s="53">
        <v>2</v>
      </c>
      <c r="E60" s="54">
        <v>0</v>
      </c>
      <c r="F60" s="94"/>
      <c r="G60" s="97"/>
      <c r="H60" s="97"/>
      <c r="I60" s="97"/>
      <c r="J60" s="97"/>
      <c r="K60" s="105"/>
      <c r="L60" s="112"/>
      <c r="M60" s="115"/>
    </row>
    <row r="61" spans="1:13" ht="17" thickBot="1" x14ac:dyDescent="0.25">
      <c r="A61" s="60" t="s">
        <v>33</v>
      </c>
      <c r="B61" s="61" t="s">
        <v>61</v>
      </c>
      <c r="C61" s="61"/>
      <c r="D61" s="62" t="s">
        <v>61</v>
      </c>
      <c r="E61" s="63" t="s">
        <v>61</v>
      </c>
      <c r="F61" s="64">
        <v>23.195</v>
      </c>
      <c r="G61" s="62">
        <v>8.2000000000000003E-2</v>
      </c>
      <c r="H61" s="62">
        <v>19.677</v>
      </c>
      <c r="I61" s="58">
        <v>4.0000000000000001E-3</v>
      </c>
      <c r="J61" s="58">
        <v>19.059000000000001</v>
      </c>
      <c r="K61" s="58" t="s">
        <v>74</v>
      </c>
      <c r="L61" s="65">
        <f>AVERAGE(F61,H61,J61)</f>
        <v>20.643666666666665</v>
      </c>
      <c r="M61" s="66">
        <f>AVERAGE(G61,I61,K61)</f>
        <v>4.3000000000000003E-2</v>
      </c>
    </row>
    <row r="62" spans="1:13" x14ac:dyDescent="0.2">
      <c r="A62" s="67">
        <f>COUNTA(A3:A59)</f>
        <v>23</v>
      </c>
      <c r="B62" s="67"/>
      <c r="C62" s="67">
        <f>SUM(C3:C61)</f>
        <v>469</v>
      </c>
      <c r="D62" s="67">
        <f>SUM(D3:D59)</f>
        <v>264</v>
      </c>
      <c r="E62" s="67">
        <f>SUM(E3:E59)</f>
        <v>203</v>
      </c>
      <c r="F62" s="67">
        <f>SUM(D62,E62)</f>
        <v>467</v>
      </c>
      <c r="G62" s="67"/>
      <c r="H62" s="67"/>
      <c r="I62" s="67"/>
      <c r="J62" s="67"/>
      <c r="K62" s="67"/>
      <c r="L62" s="68"/>
      <c r="M62" s="68"/>
    </row>
    <row r="63" spans="1:13" x14ac:dyDescent="0.2">
      <c r="A63" s="67"/>
      <c r="B63" s="67"/>
      <c r="C63" s="67"/>
      <c r="D63" s="67"/>
      <c r="E63" s="67" t="s">
        <v>64</v>
      </c>
      <c r="F63" s="67">
        <f t="shared" ref="F63:K63" si="2">MAX(F3:F61)</f>
        <v>16577.839</v>
      </c>
      <c r="G63" s="67">
        <f t="shared" si="2"/>
        <v>1038.9649999999999</v>
      </c>
      <c r="H63" s="67">
        <f t="shared" si="2"/>
        <v>16142.502</v>
      </c>
      <c r="I63" s="67">
        <f t="shared" si="2"/>
        <v>1022.726</v>
      </c>
      <c r="J63" s="67">
        <f t="shared" si="2"/>
        <v>16516.797999999999</v>
      </c>
      <c r="K63" s="67">
        <f t="shared" si="2"/>
        <v>1059.6790000000001</v>
      </c>
      <c r="L63" s="68"/>
      <c r="M63" s="68"/>
    </row>
    <row r="64" spans="1:13" x14ac:dyDescent="0.2">
      <c r="A64" s="67"/>
      <c r="B64" s="67"/>
      <c r="C64" s="67"/>
      <c r="D64" s="67"/>
      <c r="E64" s="67" t="s">
        <v>65</v>
      </c>
      <c r="F64" s="67">
        <f t="shared" ref="F64:K64" si="3">MIN(F3:F61)</f>
        <v>23.195</v>
      </c>
      <c r="G64" s="67">
        <f t="shared" si="3"/>
        <v>4.2999999999999997E-2</v>
      </c>
      <c r="H64" s="67">
        <f t="shared" si="3"/>
        <v>19.677</v>
      </c>
      <c r="I64" s="67">
        <f t="shared" si="3"/>
        <v>4.0000000000000001E-3</v>
      </c>
      <c r="J64" s="67">
        <f t="shared" si="3"/>
        <v>19.059000000000001</v>
      </c>
      <c r="K64" s="67">
        <f t="shared" si="3"/>
        <v>5.0000000000000001E-3</v>
      </c>
      <c r="L64" s="68"/>
      <c r="M64" s="68"/>
    </row>
    <row r="65" spans="1:13" x14ac:dyDescent="0.2">
      <c r="A65" s="67">
        <f>COUNTA(A3:A61)</f>
        <v>24</v>
      </c>
      <c r="B65" s="67"/>
      <c r="C65" s="67"/>
      <c r="D65" s="67"/>
      <c r="E65" s="67" t="s">
        <v>66</v>
      </c>
      <c r="F65" s="67">
        <f t="shared" ref="F65:K65" si="4">AVERAGE(F3:F61)</f>
        <v>2018.2870416666665</v>
      </c>
      <c r="G65" s="67">
        <f t="shared" si="4"/>
        <v>51.177499999999988</v>
      </c>
      <c r="H65" s="67">
        <f t="shared" si="4"/>
        <v>2057.0309999999999</v>
      </c>
      <c r="I65" s="67">
        <f t="shared" si="4"/>
        <v>50.723541666666655</v>
      </c>
      <c r="J65" s="67">
        <f t="shared" si="4"/>
        <v>2136.4936666666663</v>
      </c>
      <c r="K65" s="67">
        <f t="shared" si="4"/>
        <v>54.981391304347838</v>
      </c>
      <c r="L65" s="68"/>
      <c r="M65" s="68"/>
    </row>
    <row r="66" spans="1:13" x14ac:dyDescent="0.2">
      <c r="A66" s="67"/>
      <c r="B66" s="67"/>
      <c r="C66" s="67"/>
      <c r="D66" s="67"/>
      <c r="E66" s="67" t="s">
        <v>67</v>
      </c>
      <c r="F66" s="67">
        <f t="shared" ref="F66:K66" si="5">STDEV(F3:F61)</f>
        <v>3971.9576067749663</v>
      </c>
      <c r="G66" s="67">
        <f t="shared" si="5"/>
        <v>211.1361925300514</v>
      </c>
      <c r="H66" s="67">
        <f t="shared" si="5"/>
        <v>4005.3309050039798</v>
      </c>
      <c r="I66" s="67">
        <f t="shared" si="5"/>
        <v>207.87410289110275</v>
      </c>
      <c r="J66" s="67">
        <f t="shared" si="5"/>
        <v>4068.3252006212765</v>
      </c>
      <c r="K66" s="67">
        <f t="shared" si="5"/>
        <v>219.85708720289168</v>
      </c>
      <c r="L66" s="68"/>
      <c r="M66" s="68"/>
    </row>
    <row r="72" spans="1:13" x14ac:dyDescent="0.2">
      <c r="B72" s="3" t="s">
        <v>73</v>
      </c>
      <c r="C72" s="3" t="s">
        <v>72</v>
      </c>
      <c r="D72" s="3" t="b">
        <v>1</v>
      </c>
      <c r="E72" s="3" t="b">
        <v>0</v>
      </c>
    </row>
    <row r="73" spans="1:13" x14ac:dyDescent="0.2">
      <c r="B73" s="3" t="s">
        <v>4</v>
      </c>
      <c r="C73" s="3">
        <f>SUM(C59,C57,C49,C44,C42,C38,C34,C28,C25,C18,C14,C13,C9,C6)</f>
        <v>131</v>
      </c>
      <c r="D73" s="3">
        <f t="shared" ref="D73:E73" si="6">SUM(D59,D57,D49,D44,D42,D38,D34,D28,D25,D18,D14,D13,D9,D6)</f>
        <v>72</v>
      </c>
      <c r="E73" s="3">
        <f t="shared" si="6"/>
        <v>59</v>
      </c>
    </row>
    <row r="74" spans="1:13" x14ac:dyDescent="0.2">
      <c r="B74" s="3" t="s">
        <v>3</v>
      </c>
      <c r="C74" s="3">
        <f>SUM(C56,C48,C41,C33,C27,C24,C8,C5, C11, C19,C35,C39,C45,C60)</f>
        <v>179</v>
      </c>
      <c r="D74" s="3">
        <f>SUM(D56,D48,D41,D33,D27,D24,D8,D5,D19,D35,D39,D45,D60)</f>
        <v>152</v>
      </c>
      <c r="E74" s="3">
        <f>SUM(E56,E48,E41,E33,E27,E24,E8,E5,E11,E19,E39,E45)</f>
        <v>27</v>
      </c>
    </row>
    <row r="75" spans="1:13" x14ac:dyDescent="0.2">
      <c r="B75" s="3" t="s">
        <v>10</v>
      </c>
      <c r="C75" s="3">
        <f>SUM(C55,C23,C17,C31)</f>
        <v>15</v>
      </c>
      <c r="D75" s="3">
        <f t="shared" ref="D75:E75" si="7">SUM(D55,D23,D17,D31)</f>
        <v>3</v>
      </c>
      <c r="E75" s="3">
        <f t="shared" si="7"/>
        <v>12</v>
      </c>
    </row>
    <row r="76" spans="1:13" x14ac:dyDescent="0.2">
      <c r="B76" s="3" t="s">
        <v>2</v>
      </c>
      <c r="C76" s="3">
        <f>SUM(C54,C47,C22,C4)</f>
        <v>38</v>
      </c>
      <c r="D76" s="3">
        <f t="shared" ref="D76:E76" si="8">SUM(D54,D47,D22,D4)</f>
        <v>3</v>
      </c>
      <c r="E76" s="3">
        <f t="shared" si="8"/>
        <v>35</v>
      </c>
    </row>
    <row r="77" spans="1:13" x14ac:dyDescent="0.2">
      <c r="B77" s="3" t="s">
        <v>1</v>
      </c>
      <c r="C77" s="3">
        <f>SUM(C52,C46,C43,C29,C26,C20,C16,C10,C7,C3,C37)</f>
        <v>93</v>
      </c>
      <c r="D77" s="3">
        <f t="shared" ref="D77:E77" si="9">SUM(D52,D46,D43,D29,D26,D20,D16,D10,D7,D3,D37)</f>
        <v>23</v>
      </c>
      <c r="E77" s="3">
        <f t="shared" si="9"/>
        <v>70</v>
      </c>
    </row>
    <row r="78" spans="1:13" x14ac:dyDescent="0.2">
      <c r="B78" s="3" t="s">
        <v>15</v>
      </c>
      <c r="C78" s="3">
        <f>SUM(C50,C32)</f>
        <v>3</v>
      </c>
      <c r="D78" s="3">
        <f t="shared" ref="D78:E78" si="10">SUM(D50,D32)</f>
        <v>3</v>
      </c>
      <c r="E78" s="3">
        <f t="shared" si="10"/>
        <v>0</v>
      </c>
    </row>
    <row r="79" spans="1:13" x14ac:dyDescent="0.2">
      <c r="B79" s="3" t="s">
        <v>12</v>
      </c>
      <c r="C79" s="3">
        <f>SUM(C53,C30,C21)</f>
        <v>10</v>
      </c>
      <c r="D79" s="3">
        <f t="shared" ref="D79:E79" si="11">SUM(D53,D30,D21)</f>
        <v>10</v>
      </c>
      <c r="E79" s="3">
        <f t="shared" si="11"/>
        <v>0</v>
      </c>
    </row>
    <row r="80" spans="1:13" x14ac:dyDescent="0.2">
      <c r="B80" s="3"/>
      <c r="C80" s="3">
        <f>SUM(C73:C79)</f>
        <v>469</v>
      </c>
      <c r="D80" s="3">
        <f>SUM(D73:D79)</f>
        <v>266</v>
      </c>
      <c r="E80" s="3">
        <f>SUM(E73:E79)</f>
        <v>203</v>
      </c>
    </row>
  </sheetData>
  <mergeCells count="114">
    <mergeCell ref="A59:A60"/>
    <mergeCell ref="F16:F19"/>
    <mergeCell ref="G16:G19"/>
    <mergeCell ref="H16:H19"/>
    <mergeCell ref="I16:I19"/>
    <mergeCell ref="F37:F39"/>
    <mergeCell ref="G37:G39"/>
    <mergeCell ref="H37:H39"/>
    <mergeCell ref="I37:I39"/>
    <mergeCell ref="F43:F45"/>
    <mergeCell ref="G43:G45"/>
    <mergeCell ref="H43:H45"/>
    <mergeCell ref="I43:I45"/>
    <mergeCell ref="F59:F60"/>
    <mergeCell ref="G59:G60"/>
    <mergeCell ref="H59:H60"/>
    <mergeCell ref="H46:H50"/>
    <mergeCell ref="I46:I50"/>
    <mergeCell ref="H52:H57"/>
    <mergeCell ref="I52:I57"/>
    <mergeCell ref="H28:H34"/>
    <mergeCell ref="I28:I34"/>
    <mergeCell ref="H41:H42"/>
    <mergeCell ref="I41:I42"/>
    <mergeCell ref="L26:L27"/>
    <mergeCell ref="M26:M27"/>
    <mergeCell ref="L16:L19"/>
    <mergeCell ref="M16:M19"/>
    <mergeCell ref="L1:M1"/>
    <mergeCell ref="I59:I60"/>
    <mergeCell ref="J59:J60"/>
    <mergeCell ref="K59:K60"/>
    <mergeCell ref="L59:L60"/>
    <mergeCell ref="M59:M60"/>
    <mergeCell ref="L52:L57"/>
    <mergeCell ref="M52:M57"/>
    <mergeCell ref="L43:L45"/>
    <mergeCell ref="M43:M45"/>
    <mergeCell ref="L28:L34"/>
    <mergeCell ref="M28:M34"/>
    <mergeCell ref="L41:L42"/>
    <mergeCell ref="M41:M42"/>
    <mergeCell ref="M37:M39"/>
    <mergeCell ref="L37:L39"/>
    <mergeCell ref="L3:L6"/>
    <mergeCell ref="M3:M6"/>
    <mergeCell ref="L7:L9"/>
    <mergeCell ref="M7:M9"/>
    <mergeCell ref="J46:J50"/>
    <mergeCell ref="K46:K50"/>
    <mergeCell ref="J52:J57"/>
    <mergeCell ref="K52:K57"/>
    <mergeCell ref="J43:J45"/>
    <mergeCell ref="K43:K45"/>
    <mergeCell ref="J28:J34"/>
    <mergeCell ref="K28:K34"/>
    <mergeCell ref="J41:J42"/>
    <mergeCell ref="K41:K42"/>
    <mergeCell ref="J37:J39"/>
    <mergeCell ref="K37:K39"/>
    <mergeCell ref="J20:J25"/>
    <mergeCell ref="K20:K25"/>
    <mergeCell ref="J26:J27"/>
    <mergeCell ref="K26:K27"/>
    <mergeCell ref="J16:J19"/>
    <mergeCell ref="K16:K19"/>
    <mergeCell ref="L46:L50"/>
    <mergeCell ref="M46:M50"/>
    <mergeCell ref="L20:L25"/>
    <mergeCell ref="M20:M25"/>
    <mergeCell ref="H20:H25"/>
    <mergeCell ref="I20:I25"/>
    <mergeCell ref="H26:H27"/>
    <mergeCell ref="I26:I27"/>
    <mergeCell ref="A46:A50"/>
    <mergeCell ref="H1:I1"/>
    <mergeCell ref="J1:K1"/>
    <mergeCell ref="H3:H6"/>
    <mergeCell ref="I3:I6"/>
    <mergeCell ref="H7:H9"/>
    <mergeCell ref="I7:I9"/>
    <mergeCell ref="J3:J6"/>
    <mergeCell ref="K3:K6"/>
    <mergeCell ref="J7:J9"/>
    <mergeCell ref="K7:K9"/>
    <mergeCell ref="B1:B2"/>
    <mergeCell ref="A1:A2"/>
    <mergeCell ref="A16:A19"/>
    <mergeCell ref="A37:A39"/>
    <mergeCell ref="A43:A45"/>
    <mergeCell ref="A52:A57"/>
    <mergeCell ref="F46:F50"/>
    <mergeCell ref="G46:G50"/>
    <mergeCell ref="F52:F57"/>
    <mergeCell ref="G52:G57"/>
    <mergeCell ref="F1:G1"/>
    <mergeCell ref="F41:F42"/>
    <mergeCell ref="G41:G42"/>
    <mergeCell ref="A29:A34"/>
    <mergeCell ref="F3:F6"/>
    <mergeCell ref="G3:G6"/>
    <mergeCell ref="G7:G9"/>
    <mergeCell ref="F7:F9"/>
    <mergeCell ref="F20:F25"/>
    <mergeCell ref="G20:G25"/>
    <mergeCell ref="F26:F27"/>
    <mergeCell ref="G26:G27"/>
    <mergeCell ref="F28:F34"/>
    <mergeCell ref="G28:G34"/>
    <mergeCell ref="A3:A6"/>
    <mergeCell ref="A7:A9"/>
    <mergeCell ref="A20:A25"/>
    <mergeCell ref="A26:A28"/>
    <mergeCell ref="A41:A42"/>
  </mergeCells>
  <phoneticPr fontId="9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topLeftCell="A20" zoomScale="125" workbookViewId="0">
      <selection activeCell="C60" sqref="C60"/>
    </sheetView>
  </sheetViews>
  <sheetFormatPr baseColWidth="10" defaultRowHeight="16" x14ac:dyDescent="0.2"/>
  <cols>
    <col min="1" max="1" width="14.33203125" bestFit="1" customWidth="1"/>
    <col min="2" max="2" width="15.33203125" bestFit="1" customWidth="1"/>
    <col min="3" max="3" width="51.5" bestFit="1" customWidth="1"/>
    <col min="15" max="15" width="23.33203125" bestFit="1" customWidth="1"/>
  </cols>
  <sheetData>
    <row r="1" spans="1:14" x14ac:dyDescent="0.2">
      <c r="A1" s="117"/>
      <c r="B1" s="117"/>
      <c r="C1" s="21"/>
      <c r="D1" s="21"/>
      <c r="E1" s="13"/>
      <c r="F1" s="16"/>
      <c r="G1" s="145" t="s">
        <v>68</v>
      </c>
      <c r="H1" s="146"/>
      <c r="I1" s="147" t="s">
        <v>69</v>
      </c>
      <c r="J1" s="148"/>
      <c r="K1" s="149" t="s">
        <v>70</v>
      </c>
      <c r="L1" s="145"/>
      <c r="M1" s="145" t="s">
        <v>71</v>
      </c>
      <c r="N1" s="150"/>
    </row>
    <row r="2" spans="1:14" ht="17" thickBot="1" x14ac:dyDescent="0.25">
      <c r="A2" s="144"/>
      <c r="B2" s="144"/>
      <c r="C2" s="22"/>
      <c r="D2" s="22"/>
      <c r="E2" s="17" t="b">
        <v>1</v>
      </c>
      <c r="F2" s="18" t="b">
        <v>0</v>
      </c>
      <c r="G2" s="19" t="s">
        <v>59</v>
      </c>
      <c r="H2" s="17" t="s">
        <v>60</v>
      </c>
      <c r="I2" s="17" t="s">
        <v>59</v>
      </c>
      <c r="J2" s="17" t="s">
        <v>60</v>
      </c>
      <c r="K2" s="17" t="s">
        <v>59</v>
      </c>
      <c r="L2" s="18" t="s">
        <v>60</v>
      </c>
      <c r="M2" s="19" t="s">
        <v>59</v>
      </c>
      <c r="N2" s="20" t="s">
        <v>60</v>
      </c>
    </row>
    <row r="3" spans="1:14" ht="17" thickTop="1" x14ac:dyDescent="0.2">
      <c r="A3" s="118" t="s">
        <v>0</v>
      </c>
      <c r="B3" s="142" t="s">
        <v>61</v>
      </c>
      <c r="C3" s="69"/>
      <c r="D3" s="142" t="s">
        <v>61</v>
      </c>
      <c r="E3" s="142" t="s">
        <v>61</v>
      </c>
      <c r="F3" s="143" t="s">
        <v>61</v>
      </c>
      <c r="G3" s="130">
        <v>16577.839</v>
      </c>
      <c r="H3" s="131">
        <v>1038.9649999999999</v>
      </c>
      <c r="I3" s="131">
        <v>16142.502</v>
      </c>
      <c r="J3" s="131">
        <v>1022.726</v>
      </c>
      <c r="K3" s="131">
        <v>16516.797999999999</v>
      </c>
      <c r="L3" s="132">
        <v>1059.6790000000001</v>
      </c>
      <c r="M3" s="133">
        <f>AVERAGE(G3,I3,K3)</f>
        <v>16412.379666666664</v>
      </c>
      <c r="N3" s="134">
        <f>AVERAGE(H3,J3,L3)</f>
        <v>1040.4566666666667</v>
      </c>
    </row>
    <row r="4" spans="1:14" x14ac:dyDescent="0.2">
      <c r="A4" s="129"/>
      <c r="B4" s="137"/>
      <c r="C4" s="12" t="s">
        <v>88</v>
      </c>
      <c r="D4" s="137"/>
      <c r="E4" s="137"/>
      <c r="F4" s="140"/>
      <c r="G4" s="130"/>
      <c r="H4" s="131"/>
      <c r="I4" s="131"/>
      <c r="J4" s="131"/>
      <c r="K4" s="131"/>
      <c r="L4" s="132"/>
      <c r="M4" s="133"/>
      <c r="N4" s="134"/>
    </row>
    <row r="5" spans="1:14" x14ac:dyDescent="0.2">
      <c r="A5" s="129"/>
      <c r="B5" s="137"/>
      <c r="C5" s="12"/>
      <c r="D5" s="137"/>
      <c r="E5" s="137"/>
      <c r="F5" s="140"/>
      <c r="G5" s="130"/>
      <c r="H5" s="131"/>
      <c r="I5" s="131"/>
      <c r="J5" s="131"/>
      <c r="K5" s="131"/>
      <c r="L5" s="132"/>
      <c r="M5" s="133"/>
      <c r="N5" s="134"/>
    </row>
    <row r="6" spans="1:14" hidden="1" x14ac:dyDescent="0.2">
      <c r="A6" s="129"/>
      <c r="B6" s="138"/>
      <c r="C6" s="11"/>
      <c r="D6" s="138"/>
      <c r="E6" s="138"/>
      <c r="F6" s="141"/>
      <c r="G6" s="120"/>
      <c r="H6" s="122"/>
      <c r="I6" s="122"/>
      <c r="J6" s="122"/>
      <c r="K6" s="122"/>
      <c r="L6" s="124"/>
      <c r="M6" s="126"/>
      <c r="N6" s="128"/>
    </row>
    <row r="7" spans="1:14" x14ac:dyDescent="0.2">
      <c r="A7" s="129" t="s">
        <v>5</v>
      </c>
      <c r="B7" s="136" t="s">
        <v>4</v>
      </c>
      <c r="C7" s="10"/>
      <c r="D7" s="136">
        <v>1</v>
      </c>
      <c r="E7" s="136">
        <v>1</v>
      </c>
      <c r="F7" s="139">
        <v>0</v>
      </c>
      <c r="G7" s="119">
        <v>223.06200000000001</v>
      </c>
      <c r="H7" s="121">
        <v>0.312</v>
      </c>
      <c r="I7" s="121">
        <v>275.476</v>
      </c>
      <c r="J7" s="121">
        <v>2.0510000000000002</v>
      </c>
      <c r="K7" s="121">
        <v>302.85199999999998</v>
      </c>
      <c r="L7" s="123">
        <v>2.56</v>
      </c>
      <c r="M7" s="125">
        <f>AVERAGE(G7,I7,K7)</f>
        <v>267.13</v>
      </c>
      <c r="N7" s="127">
        <f>AVERAGE(H7,J7,L7)</f>
        <v>1.641</v>
      </c>
    </row>
    <row r="8" spans="1:14" x14ac:dyDescent="0.2">
      <c r="A8" s="129"/>
      <c r="B8" s="137"/>
      <c r="C8" s="12"/>
      <c r="D8" s="137"/>
      <c r="E8" s="137"/>
      <c r="F8" s="140"/>
      <c r="G8" s="130"/>
      <c r="H8" s="131"/>
      <c r="I8" s="131"/>
      <c r="J8" s="131"/>
      <c r="K8" s="131"/>
      <c r="L8" s="132"/>
      <c r="M8" s="133"/>
      <c r="N8" s="134"/>
    </row>
    <row r="9" spans="1:14" hidden="1" x14ac:dyDescent="0.2">
      <c r="A9" s="129"/>
      <c r="B9" s="138"/>
      <c r="C9" s="11"/>
      <c r="D9" s="138"/>
      <c r="E9" s="138"/>
      <c r="F9" s="141"/>
      <c r="G9" s="120"/>
      <c r="H9" s="122"/>
      <c r="I9" s="122"/>
      <c r="J9" s="122"/>
      <c r="K9" s="122"/>
      <c r="L9" s="124"/>
      <c r="M9" s="126"/>
      <c r="N9" s="128"/>
    </row>
    <row r="10" spans="1:14" x14ac:dyDescent="0.2">
      <c r="A10" s="13" t="s">
        <v>6</v>
      </c>
      <c r="B10" s="3" t="s">
        <v>61</v>
      </c>
      <c r="C10" s="3"/>
      <c r="D10" s="3" t="s">
        <v>61</v>
      </c>
      <c r="E10" s="3" t="s">
        <v>61</v>
      </c>
      <c r="F10" s="14" t="s">
        <v>61</v>
      </c>
      <c r="G10" s="70">
        <v>762.58500000000004</v>
      </c>
      <c r="H10" s="23">
        <v>0.29599999999999999</v>
      </c>
      <c r="I10" s="23">
        <v>836.48599999999999</v>
      </c>
      <c r="J10" s="23">
        <v>0.32300000000000001</v>
      </c>
      <c r="K10" s="23">
        <v>905.46500000000003</v>
      </c>
      <c r="L10" s="24">
        <v>0.36499999999999999</v>
      </c>
      <c r="M10" s="71">
        <f t="shared" ref="M10:N16" si="0">AVERAGE(G10,I10,K10)</f>
        <v>834.84533333333331</v>
      </c>
      <c r="N10" s="72">
        <f t="shared" si="0"/>
        <v>0.32800000000000001</v>
      </c>
    </row>
    <row r="11" spans="1:14" x14ac:dyDescent="0.2">
      <c r="A11" s="13" t="s">
        <v>40</v>
      </c>
      <c r="B11" s="3" t="s">
        <v>61</v>
      </c>
      <c r="C11" s="3"/>
      <c r="D11" s="3" t="s">
        <v>61</v>
      </c>
      <c r="E11" s="3" t="s">
        <v>61</v>
      </c>
      <c r="F11" s="14" t="s">
        <v>61</v>
      </c>
      <c r="G11" s="70">
        <v>3116.7979999999998</v>
      </c>
      <c r="H11" s="23">
        <v>1.143</v>
      </c>
      <c r="I11" s="23">
        <v>3370.009</v>
      </c>
      <c r="J11" s="23">
        <v>1.0109999999999999</v>
      </c>
      <c r="K11" s="23">
        <v>3639.808</v>
      </c>
      <c r="L11" s="24">
        <v>1.4350000000000001</v>
      </c>
      <c r="M11" s="71">
        <f t="shared" si="0"/>
        <v>3375.5383333333334</v>
      </c>
      <c r="N11" s="72">
        <f t="shared" si="0"/>
        <v>1.1963333333333332</v>
      </c>
    </row>
    <row r="12" spans="1:14" x14ac:dyDescent="0.2">
      <c r="A12" s="13" t="s">
        <v>62</v>
      </c>
      <c r="B12" s="3" t="s">
        <v>61</v>
      </c>
      <c r="C12" s="3"/>
      <c r="D12" s="3"/>
      <c r="E12" s="3" t="s">
        <v>61</v>
      </c>
      <c r="F12" s="14" t="s">
        <v>61</v>
      </c>
      <c r="G12" s="70">
        <v>24.117000000000001</v>
      </c>
      <c r="H12" s="23">
        <v>8.2000000000000003E-2</v>
      </c>
      <c r="I12" s="73">
        <v>29.943999999999999</v>
      </c>
      <c r="J12" s="23">
        <v>7.3999999999999996E-2</v>
      </c>
      <c r="K12" s="23">
        <v>25.033999999999999</v>
      </c>
      <c r="L12" s="24">
        <v>6.0000000000000001E-3</v>
      </c>
      <c r="M12" s="71">
        <f t="shared" si="0"/>
        <v>26.364999999999998</v>
      </c>
      <c r="N12" s="72">
        <f t="shared" si="0"/>
        <v>5.3999999999999999E-2</v>
      </c>
    </row>
    <row r="13" spans="1:14" x14ac:dyDescent="0.2">
      <c r="A13" s="13" t="s">
        <v>7</v>
      </c>
      <c r="B13" s="3" t="s">
        <v>4</v>
      </c>
      <c r="C13" s="3"/>
      <c r="D13" s="3">
        <v>1</v>
      </c>
      <c r="E13" s="3">
        <v>1</v>
      </c>
      <c r="F13" s="14">
        <v>0</v>
      </c>
      <c r="G13" s="70">
        <v>37.072000000000003</v>
      </c>
      <c r="H13" s="23">
        <v>4.2999999999999997E-2</v>
      </c>
      <c r="I13" s="23">
        <v>38.662999999999997</v>
      </c>
      <c r="J13" s="23">
        <v>3.2000000000000001E-2</v>
      </c>
      <c r="K13" s="23">
        <v>42.996000000000002</v>
      </c>
      <c r="L13" s="24">
        <v>4.4999999999999998E-2</v>
      </c>
      <c r="M13" s="71">
        <f t="shared" si="0"/>
        <v>39.576999999999998</v>
      </c>
      <c r="N13" s="72">
        <f t="shared" si="0"/>
        <v>0.04</v>
      </c>
    </row>
    <row r="14" spans="1:14" x14ac:dyDescent="0.2">
      <c r="A14" s="13" t="s">
        <v>86</v>
      </c>
      <c r="B14" s="3" t="s">
        <v>4</v>
      </c>
      <c r="C14" s="3" t="s">
        <v>87</v>
      </c>
      <c r="D14" s="3">
        <v>1</v>
      </c>
      <c r="E14" s="3">
        <v>1</v>
      </c>
      <c r="F14" s="14">
        <v>0</v>
      </c>
      <c r="G14" s="70">
        <v>483.97699999999998</v>
      </c>
      <c r="H14" s="23">
        <v>6.7000000000000004E-2</v>
      </c>
      <c r="I14" s="23">
        <v>537.471</v>
      </c>
      <c r="J14" s="23">
        <v>6.3E-2</v>
      </c>
      <c r="K14" s="23">
        <v>553.77099999999996</v>
      </c>
      <c r="L14" s="24">
        <v>6.9000000000000006E-2</v>
      </c>
      <c r="M14" s="71">
        <f t="shared" si="0"/>
        <v>525.07299999999998</v>
      </c>
      <c r="N14" s="72">
        <f t="shared" si="0"/>
        <v>6.6333333333333341E-2</v>
      </c>
    </row>
    <row r="15" spans="1:14" x14ac:dyDescent="0.2">
      <c r="A15" s="13" t="s">
        <v>25</v>
      </c>
      <c r="B15" s="3" t="s">
        <v>61</v>
      </c>
      <c r="C15" s="3"/>
      <c r="D15" s="3" t="s">
        <v>61</v>
      </c>
      <c r="E15" s="3" t="s">
        <v>61</v>
      </c>
      <c r="F15" s="14" t="s">
        <v>61</v>
      </c>
      <c r="G15" s="74">
        <v>651.46799999999996</v>
      </c>
      <c r="H15" s="25">
        <v>5.8000000000000003E-2</v>
      </c>
      <c r="I15" s="25">
        <v>640.85900000000004</v>
      </c>
      <c r="J15" s="25">
        <v>5.7000000000000002E-2</v>
      </c>
      <c r="K15" s="25">
        <v>646.46699999999998</v>
      </c>
      <c r="L15" s="26">
        <v>8.2000000000000003E-2</v>
      </c>
      <c r="M15" s="71">
        <f t="shared" si="0"/>
        <v>646.26466666666659</v>
      </c>
      <c r="N15" s="72">
        <f t="shared" si="0"/>
        <v>6.5666666666666665E-2</v>
      </c>
    </row>
    <row r="16" spans="1:14" x14ac:dyDescent="0.2">
      <c r="A16" s="117" t="s">
        <v>9</v>
      </c>
      <c r="B16" s="30" t="s">
        <v>12</v>
      </c>
      <c r="C16" s="31"/>
      <c r="D16" s="31">
        <v>2</v>
      </c>
      <c r="E16" s="31">
        <v>2</v>
      </c>
      <c r="F16" s="32">
        <v>0</v>
      </c>
      <c r="G16" s="119">
        <v>11267.001</v>
      </c>
      <c r="H16" s="121">
        <v>68.543000000000006</v>
      </c>
      <c r="I16" s="121">
        <v>12097.669</v>
      </c>
      <c r="J16" s="121">
        <v>76.421999999999997</v>
      </c>
      <c r="K16" s="121">
        <v>11982.837</v>
      </c>
      <c r="L16" s="123">
        <v>72.423000000000002</v>
      </c>
      <c r="M16" s="125">
        <f t="shared" si="0"/>
        <v>11782.502333333332</v>
      </c>
      <c r="N16" s="127">
        <f t="shared" si="0"/>
        <v>72.462666666666664</v>
      </c>
    </row>
    <row r="17" spans="1:14" x14ac:dyDescent="0.2">
      <c r="A17" s="135"/>
      <c r="B17" s="33" t="s">
        <v>3</v>
      </c>
      <c r="C17" s="34"/>
      <c r="D17" s="34">
        <v>1</v>
      </c>
      <c r="E17" s="34">
        <v>1</v>
      </c>
      <c r="F17" s="35">
        <v>0</v>
      </c>
      <c r="G17" s="130"/>
      <c r="H17" s="131"/>
      <c r="I17" s="131"/>
      <c r="J17" s="131"/>
      <c r="K17" s="131"/>
      <c r="L17" s="132"/>
      <c r="M17" s="133"/>
      <c r="N17" s="134"/>
    </row>
    <row r="18" spans="1:14" x14ac:dyDescent="0.2">
      <c r="A18" s="135"/>
      <c r="B18" s="33" t="s">
        <v>4</v>
      </c>
      <c r="C18" s="34"/>
      <c r="D18" s="34">
        <v>3</v>
      </c>
      <c r="E18" s="34">
        <v>3</v>
      </c>
      <c r="F18" s="35">
        <v>0</v>
      </c>
      <c r="G18" s="130"/>
      <c r="H18" s="131"/>
      <c r="I18" s="131"/>
      <c r="J18" s="131"/>
      <c r="K18" s="131"/>
      <c r="L18" s="132"/>
      <c r="M18" s="133"/>
      <c r="N18" s="134"/>
    </row>
    <row r="19" spans="1:14" x14ac:dyDescent="0.2">
      <c r="A19" s="118"/>
      <c r="B19" s="3"/>
      <c r="C19" s="3"/>
      <c r="D19" s="3"/>
      <c r="E19" s="3"/>
      <c r="F19" s="14"/>
      <c r="G19" s="120"/>
      <c r="H19" s="122"/>
      <c r="I19" s="122"/>
      <c r="J19" s="122"/>
      <c r="K19" s="122"/>
      <c r="L19" s="124"/>
      <c r="M19" s="126"/>
      <c r="N19" s="128"/>
    </row>
    <row r="20" spans="1:14" x14ac:dyDescent="0.2">
      <c r="A20" s="129" t="s">
        <v>11</v>
      </c>
      <c r="B20" s="46" t="s">
        <v>12</v>
      </c>
      <c r="C20" s="46" t="s">
        <v>77</v>
      </c>
      <c r="D20" s="46">
        <v>1</v>
      </c>
      <c r="E20" s="46">
        <v>1</v>
      </c>
      <c r="F20" s="47">
        <v>0</v>
      </c>
      <c r="G20" s="119">
        <v>267.88600000000002</v>
      </c>
      <c r="H20" s="121">
        <v>3.27</v>
      </c>
      <c r="I20" s="121">
        <v>274.84699999999998</v>
      </c>
      <c r="J20" s="121">
        <v>3.4550000000000001</v>
      </c>
      <c r="K20" s="121">
        <v>282.952</v>
      </c>
      <c r="L20" s="123">
        <v>3.7570000000000001</v>
      </c>
      <c r="M20" s="125">
        <f>AVERAGE(G20,I20,K20)</f>
        <v>275.2283333333333</v>
      </c>
      <c r="N20" s="127">
        <f>AVERAGE(H20,J20,L20)</f>
        <v>3.4939999999999998</v>
      </c>
    </row>
    <row r="21" spans="1:14" x14ac:dyDescent="0.2">
      <c r="A21" s="129"/>
      <c r="B21" s="46" t="s">
        <v>3</v>
      </c>
      <c r="C21" s="46" t="s">
        <v>77</v>
      </c>
      <c r="D21" s="46">
        <v>1</v>
      </c>
      <c r="E21" s="46">
        <v>1</v>
      </c>
      <c r="F21" s="47">
        <v>0</v>
      </c>
      <c r="G21" s="130"/>
      <c r="H21" s="131"/>
      <c r="I21" s="131"/>
      <c r="J21" s="131"/>
      <c r="K21" s="131"/>
      <c r="L21" s="132"/>
      <c r="M21" s="133"/>
      <c r="N21" s="134"/>
    </row>
    <row r="22" spans="1:14" x14ac:dyDescent="0.2">
      <c r="A22" s="129"/>
      <c r="B22" s="46" t="s">
        <v>1</v>
      </c>
      <c r="C22" s="46" t="s">
        <v>76</v>
      </c>
      <c r="D22" s="46">
        <v>2</v>
      </c>
      <c r="E22" s="46">
        <v>2</v>
      </c>
      <c r="F22" s="47">
        <v>0</v>
      </c>
      <c r="G22" s="130"/>
      <c r="H22" s="131"/>
      <c r="I22" s="131"/>
      <c r="J22" s="131"/>
      <c r="K22" s="131"/>
      <c r="L22" s="132"/>
      <c r="M22" s="133"/>
      <c r="N22" s="134"/>
    </row>
    <row r="23" spans="1:14" x14ac:dyDescent="0.2">
      <c r="A23" s="129"/>
      <c r="B23" s="46" t="s">
        <v>10</v>
      </c>
      <c r="C23" s="46" t="s">
        <v>75</v>
      </c>
      <c r="D23" s="46">
        <v>1</v>
      </c>
      <c r="E23" s="46">
        <v>1</v>
      </c>
      <c r="F23" s="47">
        <v>0</v>
      </c>
      <c r="G23" s="130"/>
      <c r="H23" s="131"/>
      <c r="I23" s="131"/>
      <c r="J23" s="131"/>
      <c r="K23" s="131"/>
      <c r="L23" s="132"/>
      <c r="M23" s="133"/>
      <c r="N23" s="134"/>
    </row>
    <row r="24" spans="1:14" x14ac:dyDescent="0.2">
      <c r="A24" s="129"/>
      <c r="B24" s="46" t="s">
        <v>2</v>
      </c>
      <c r="C24" s="46" t="s">
        <v>105</v>
      </c>
      <c r="D24" s="46">
        <v>1</v>
      </c>
      <c r="E24" s="46">
        <v>1</v>
      </c>
      <c r="F24" s="47">
        <v>0</v>
      </c>
      <c r="G24" s="130"/>
      <c r="H24" s="131"/>
      <c r="I24" s="131"/>
      <c r="J24" s="131"/>
      <c r="K24" s="131"/>
      <c r="L24" s="132"/>
      <c r="M24" s="133"/>
      <c r="N24" s="134"/>
    </row>
    <row r="25" spans="1:14" x14ac:dyDescent="0.2">
      <c r="A25" s="129"/>
      <c r="B25" s="23"/>
      <c r="C25" s="23"/>
      <c r="D25" s="23"/>
      <c r="E25" s="23"/>
      <c r="F25" s="24"/>
      <c r="G25" s="120"/>
      <c r="H25" s="122"/>
      <c r="I25" s="122"/>
      <c r="J25" s="122"/>
      <c r="K25" s="122"/>
      <c r="L25" s="124"/>
      <c r="M25" s="126"/>
      <c r="N25" s="128"/>
    </row>
    <row r="26" spans="1:14" x14ac:dyDescent="0.2">
      <c r="A26" s="129" t="s">
        <v>13</v>
      </c>
      <c r="B26" s="46" t="s">
        <v>4</v>
      </c>
      <c r="C26" s="46" t="s">
        <v>78</v>
      </c>
      <c r="D26" s="46">
        <v>1</v>
      </c>
      <c r="E26" s="46">
        <v>1</v>
      </c>
      <c r="F26" s="47">
        <v>0</v>
      </c>
      <c r="G26" s="119">
        <v>301.13499999999999</v>
      </c>
      <c r="H26" s="121">
        <v>3.3690000000000002</v>
      </c>
      <c r="I26" s="121">
        <v>307.42</v>
      </c>
      <c r="J26" s="121">
        <v>3.0670000000000002</v>
      </c>
      <c r="K26" s="121">
        <v>328.22899999999998</v>
      </c>
      <c r="L26" s="123">
        <v>3.1909999999999998</v>
      </c>
      <c r="M26" s="125">
        <f>AVERAGE(G26,I26,K26)</f>
        <v>312.26133333333337</v>
      </c>
      <c r="N26" s="127">
        <f>AVERAGE(H26,J26,L26)</f>
        <v>3.2089999999999996</v>
      </c>
    </row>
    <row r="27" spans="1:14" x14ac:dyDescent="0.2">
      <c r="A27" s="129"/>
      <c r="B27" s="23"/>
      <c r="C27" s="23"/>
      <c r="D27" s="23"/>
      <c r="E27" s="23"/>
      <c r="F27" s="24"/>
      <c r="G27" s="120"/>
      <c r="H27" s="122"/>
      <c r="I27" s="122"/>
      <c r="J27" s="122"/>
      <c r="K27" s="122"/>
      <c r="L27" s="124"/>
      <c r="M27" s="126"/>
      <c r="N27" s="128"/>
    </row>
    <row r="28" spans="1:14" x14ac:dyDescent="0.2">
      <c r="A28" s="129"/>
      <c r="B28" s="23"/>
      <c r="C28" s="23"/>
      <c r="D28" s="23"/>
      <c r="E28" s="23"/>
      <c r="F28" s="24"/>
      <c r="G28" s="119">
        <v>550.26599999999996</v>
      </c>
      <c r="H28" s="121">
        <v>1.607</v>
      </c>
      <c r="I28" s="121">
        <v>588.58299999999997</v>
      </c>
      <c r="J28" s="121">
        <v>1.508</v>
      </c>
      <c r="K28" s="121">
        <v>639.31700000000001</v>
      </c>
      <c r="L28" s="123">
        <v>1.87</v>
      </c>
      <c r="M28" s="125">
        <f>AVERAGE(G28,I28,K28)</f>
        <v>592.72199999999998</v>
      </c>
      <c r="N28" s="127">
        <f>AVERAGE(H28,J28,L28)</f>
        <v>1.6616666666666668</v>
      </c>
    </row>
    <row r="29" spans="1:14" x14ac:dyDescent="0.2">
      <c r="A29" s="129" t="s">
        <v>14</v>
      </c>
      <c r="B29" s="46" t="s">
        <v>4</v>
      </c>
      <c r="C29" s="46" t="s">
        <v>80</v>
      </c>
      <c r="D29" s="46">
        <v>6</v>
      </c>
      <c r="E29" s="46">
        <v>6</v>
      </c>
      <c r="F29" s="47">
        <v>0</v>
      </c>
      <c r="G29" s="130"/>
      <c r="H29" s="131"/>
      <c r="I29" s="131"/>
      <c r="J29" s="131"/>
      <c r="K29" s="131"/>
      <c r="L29" s="132"/>
      <c r="M29" s="133"/>
      <c r="N29" s="134"/>
    </row>
    <row r="30" spans="1:14" x14ac:dyDescent="0.2">
      <c r="A30" s="129"/>
      <c r="B30" s="46" t="s">
        <v>12</v>
      </c>
      <c r="C30" s="46" t="s">
        <v>79</v>
      </c>
      <c r="D30" s="46">
        <v>2</v>
      </c>
      <c r="E30" s="46">
        <v>2</v>
      </c>
      <c r="F30" s="47">
        <v>0</v>
      </c>
      <c r="G30" s="130"/>
      <c r="H30" s="131"/>
      <c r="I30" s="131"/>
      <c r="J30" s="131"/>
      <c r="K30" s="131"/>
      <c r="L30" s="132"/>
      <c r="M30" s="133"/>
      <c r="N30" s="134"/>
    </row>
    <row r="31" spans="1:14" x14ac:dyDescent="0.2">
      <c r="A31" s="129"/>
      <c r="B31" s="46" t="s">
        <v>3</v>
      </c>
      <c r="C31" s="46" t="s">
        <v>81</v>
      </c>
      <c r="D31" s="46">
        <v>3</v>
      </c>
      <c r="E31" s="46">
        <v>3</v>
      </c>
      <c r="F31" s="47">
        <v>0</v>
      </c>
      <c r="G31" s="130"/>
      <c r="H31" s="131"/>
      <c r="I31" s="131"/>
      <c r="J31" s="131"/>
      <c r="K31" s="131"/>
      <c r="L31" s="132"/>
      <c r="M31" s="133"/>
      <c r="N31" s="134"/>
    </row>
    <row r="32" spans="1:14" x14ac:dyDescent="0.2">
      <c r="A32" s="129"/>
      <c r="B32" s="46" t="s">
        <v>10</v>
      </c>
      <c r="C32" s="46" t="s">
        <v>82</v>
      </c>
      <c r="D32" s="46">
        <v>1</v>
      </c>
      <c r="E32" s="46">
        <v>1</v>
      </c>
      <c r="F32" s="47">
        <v>0</v>
      </c>
      <c r="G32" s="130"/>
      <c r="H32" s="131"/>
      <c r="I32" s="131"/>
      <c r="J32" s="131"/>
      <c r="K32" s="131"/>
      <c r="L32" s="132"/>
      <c r="M32" s="133"/>
      <c r="N32" s="134"/>
    </row>
    <row r="33" spans="1:14" x14ac:dyDescent="0.2">
      <c r="A33" s="129"/>
      <c r="B33" s="85" t="s">
        <v>15</v>
      </c>
      <c r="C33" s="85" t="s">
        <v>83</v>
      </c>
      <c r="D33" s="85">
        <v>1</v>
      </c>
      <c r="E33" s="85">
        <v>1</v>
      </c>
      <c r="F33" s="86">
        <v>0</v>
      </c>
      <c r="G33" s="130"/>
      <c r="H33" s="131"/>
      <c r="I33" s="131"/>
      <c r="J33" s="131"/>
      <c r="K33" s="131"/>
      <c r="L33" s="132"/>
      <c r="M33" s="133"/>
      <c r="N33" s="134"/>
    </row>
    <row r="34" spans="1:14" x14ac:dyDescent="0.2">
      <c r="A34" s="129"/>
      <c r="G34" s="120"/>
      <c r="H34" s="122"/>
      <c r="I34" s="122"/>
      <c r="J34" s="122"/>
      <c r="K34" s="122"/>
      <c r="L34" s="124"/>
      <c r="M34" s="126"/>
      <c r="N34" s="128"/>
    </row>
    <row r="35" spans="1:14" x14ac:dyDescent="0.2">
      <c r="A35" s="13" t="s">
        <v>47</v>
      </c>
      <c r="B35" s="23"/>
      <c r="C35" s="23"/>
      <c r="D35" s="23"/>
      <c r="E35" s="23"/>
      <c r="F35" s="24"/>
      <c r="G35" s="75">
        <v>109.929</v>
      </c>
      <c r="H35" s="76">
        <v>0.1</v>
      </c>
      <c r="I35" s="76">
        <v>108.82299999999999</v>
      </c>
      <c r="J35" s="76">
        <v>8.1000000000000003E-2</v>
      </c>
      <c r="K35" s="76">
        <v>117.664</v>
      </c>
      <c r="L35" s="77">
        <v>0.13400000000000001</v>
      </c>
      <c r="M35" s="78">
        <f t="shared" ref="M35:N37" si="1">AVERAGE(G35,I35,K35)</f>
        <v>112.13866666666667</v>
      </c>
      <c r="N35" s="79">
        <f t="shared" si="1"/>
        <v>0.105</v>
      </c>
    </row>
    <row r="36" spans="1:14" x14ac:dyDescent="0.2">
      <c r="A36" s="13" t="s">
        <v>27</v>
      </c>
      <c r="B36" s="23"/>
      <c r="C36" s="23"/>
      <c r="D36" s="23"/>
      <c r="F36" s="24"/>
      <c r="G36" s="75">
        <v>335.92200000000003</v>
      </c>
      <c r="H36" s="76">
        <v>5.8000000000000003E-2</v>
      </c>
      <c r="I36" s="76">
        <v>322.327</v>
      </c>
      <c r="J36" s="76">
        <v>8.2000000000000003E-2</v>
      </c>
      <c r="K36" s="76">
        <v>337.91899999999998</v>
      </c>
      <c r="L36" s="77">
        <v>5.7000000000000002E-2</v>
      </c>
      <c r="M36" s="78">
        <f t="shared" si="1"/>
        <v>332.05599999999998</v>
      </c>
      <c r="N36" s="79">
        <f t="shared" si="1"/>
        <v>6.5666666666666665E-2</v>
      </c>
    </row>
    <row r="37" spans="1:14" x14ac:dyDescent="0.2">
      <c r="A37" s="117" t="s">
        <v>16</v>
      </c>
      <c r="B37" s="46" t="s">
        <v>3</v>
      </c>
      <c r="C37" s="46" t="s">
        <v>84</v>
      </c>
      <c r="D37" s="46">
        <v>1</v>
      </c>
      <c r="E37" s="46">
        <v>1</v>
      </c>
      <c r="F37" s="47">
        <v>0</v>
      </c>
      <c r="G37" s="95">
        <v>3319.703</v>
      </c>
      <c r="H37" s="92">
        <v>18053.763999999999</v>
      </c>
      <c r="I37" s="121">
        <v>6122.9570000000003</v>
      </c>
      <c r="J37" s="121">
        <v>37.046999999999997</v>
      </c>
      <c r="K37" s="121">
        <v>6474.9040000000005</v>
      </c>
      <c r="L37" s="123">
        <v>42.664000000000001</v>
      </c>
      <c r="M37" s="125">
        <f t="shared" si="1"/>
        <v>5305.8546666666671</v>
      </c>
      <c r="N37" s="127">
        <f t="shared" si="1"/>
        <v>6044.4916666666659</v>
      </c>
    </row>
    <row r="38" spans="1:14" x14ac:dyDescent="0.2">
      <c r="A38" s="135"/>
      <c r="B38" s="95" t="s">
        <v>4</v>
      </c>
      <c r="C38" s="95" t="s">
        <v>85</v>
      </c>
      <c r="D38" s="95">
        <v>15</v>
      </c>
      <c r="E38" s="95">
        <v>1</v>
      </c>
      <c r="F38" s="106">
        <v>14</v>
      </c>
      <c r="G38" s="96"/>
      <c r="H38" s="93"/>
      <c r="I38" s="131"/>
      <c r="J38" s="131"/>
      <c r="K38" s="131"/>
      <c r="L38" s="132"/>
      <c r="M38" s="133"/>
      <c r="N38" s="134"/>
    </row>
    <row r="39" spans="1:14" x14ac:dyDescent="0.2">
      <c r="A39" s="118"/>
      <c r="B39" s="97"/>
      <c r="C39" s="97"/>
      <c r="D39" s="97"/>
      <c r="E39" s="97"/>
      <c r="F39" s="105"/>
      <c r="G39" s="97"/>
      <c r="H39" s="94"/>
      <c r="I39" s="122"/>
      <c r="J39" s="122"/>
      <c r="K39" s="122"/>
      <c r="L39" s="124"/>
      <c r="M39" s="126"/>
      <c r="N39" s="128"/>
    </row>
    <row r="40" spans="1:14" x14ac:dyDescent="0.2">
      <c r="A40" s="13" t="s">
        <v>29</v>
      </c>
      <c r="B40" s="46" t="s">
        <v>61</v>
      </c>
      <c r="C40" s="46"/>
      <c r="D40" s="46"/>
      <c r="E40" s="46" t="s">
        <v>61</v>
      </c>
      <c r="F40" s="47" t="s">
        <v>61</v>
      </c>
      <c r="G40" s="121">
        <v>3319.703</v>
      </c>
      <c r="H40" s="23">
        <v>5.7000000000000002E-2</v>
      </c>
      <c r="I40" s="23">
        <v>449.31299999999999</v>
      </c>
      <c r="J40" s="23">
        <v>5.6000000000000001E-2</v>
      </c>
      <c r="K40" s="23">
        <v>457.28699999999998</v>
      </c>
      <c r="L40" s="24">
        <v>5.6000000000000001E-2</v>
      </c>
      <c r="M40" s="71">
        <f>AVERAGE(G40,I40,K40)</f>
        <v>1408.7676666666666</v>
      </c>
      <c r="N40" s="72">
        <f>AVERAGE(H40,J40,L40)</f>
        <v>5.6333333333333339E-2</v>
      </c>
    </row>
    <row r="41" spans="1:14" x14ac:dyDescent="0.2">
      <c r="A41" s="129" t="s">
        <v>17</v>
      </c>
      <c r="B41" s="23"/>
      <c r="C41" s="46" t="s">
        <v>90</v>
      </c>
      <c r="D41" s="23"/>
      <c r="E41" s="23"/>
      <c r="F41" s="24"/>
      <c r="G41" s="131"/>
      <c r="H41" s="121">
        <v>49.844999999999999</v>
      </c>
      <c r="I41" s="121">
        <v>1547.212</v>
      </c>
      <c r="J41" s="121">
        <v>47.183999999999997</v>
      </c>
      <c r="K41" s="121">
        <v>1671.5050000000001</v>
      </c>
      <c r="L41" s="123">
        <v>52.09</v>
      </c>
      <c r="M41" s="125">
        <f>AVERAGE(G41,I41,K41)</f>
        <v>1609.3585</v>
      </c>
      <c r="N41" s="127">
        <f>AVERAGE(H41,J41,L41)</f>
        <v>49.706333333333333</v>
      </c>
    </row>
    <row r="42" spans="1:14" x14ac:dyDescent="0.2">
      <c r="A42" s="129"/>
      <c r="B42" s="46" t="s">
        <v>4</v>
      </c>
      <c r="C42" s="46" t="s">
        <v>91</v>
      </c>
      <c r="D42" s="46">
        <v>3</v>
      </c>
      <c r="E42" s="46">
        <v>3</v>
      </c>
      <c r="F42" s="47">
        <v>0</v>
      </c>
      <c r="G42" s="122"/>
      <c r="H42" s="122"/>
      <c r="I42" s="122"/>
      <c r="J42" s="122"/>
      <c r="K42" s="122"/>
      <c r="L42" s="124"/>
      <c r="M42" s="126"/>
      <c r="N42" s="128"/>
    </row>
    <row r="43" spans="1:14" x14ac:dyDescent="0.2">
      <c r="A43" s="117" t="s">
        <v>22</v>
      </c>
      <c r="B43" s="46" t="s">
        <v>92</v>
      </c>
      <c r="C43" s="46" t="s">
        <v>93</v>
      </c>
      <c r="D43" s="46">
        <v>2</v>
      </c>
      <c r="E43" s="46">
        <v>2</v>
      </c>
      <c r="F43" s="47">
        <v>0</v>
      </c>
      <c r="G43" s="119">
        <v>714.01300000000003</v>
      </c>
      <c r="H43" s="121">
        <v>4.8070000000000004</v>
      </c>
      <c r="I43" s="121">
        <v>698.10199999999998</v>
      </c>
      <c r="J43" s="121">
        <v>4.3600000000000003</v>
      </c>
      <c r="K43" s="121">
        <v>739.03899999999999</v>
      </c>
      <c r="L43" s="123">
        <v>5.1189999999999998</v>
      </c>
      <c r="M43" s="125">
        <f>AVERAGE(G43,I43,K43)</f>
        <v>717.05133333333333</v>
      </c>
      <c r="N43" s="127">
        <f>AVERAGE(H43,J43,L43)</f>
        <v>4.7620000000000005</v>
      </c>
    </row>
    <row r="44" spans="1:14" x14ac:dyDescent="0.2">
      <c r="A44" s="135"/>
      <c r="B44" s="23"/>
      <c r="C44" s="23"/>
      <c r="D44" s="23"/>
      <c r="E44" s="23"/>
      <c r="F44" s="24"/>
      <c r="G44" s="130"/>
      <c r="H44" s="131"/>
      <c r="I44" s="131"/>
      <c r="J44" s="131"/>
      <c r="K44" s="131"/>
      <c r="L44" s="132"/>
      <c r="M44" s="133"/>
      <c r="N44" s="134"/>
    </row>
    <row r="45" spans="1:14" x14ac:dyDescent="0.2">
      <c r="A45" s="118"/>
      <c r="B45" s="23"/>
      <c r="C45" s="46" t="s">
        <v>89</v>
      </c>
      <c r="D45" s="23"/>
      <c r="E45" s="23"/>
      <c r="F45" s="24"/>
      <c r="G45" s="120"/>
      <c r="H45" s="122"/>
      <c r="I45" s="122"/>
      <c r="J45" s="122"/>
      <c r="K45" s="122"/>
      <c r="L45" s="124"/>
      <c r="M45" s="126"/>
      <c r="N45" s="128"/>
    </row>
    <row r="46" spans="1:14" x14ac:dyDescent="0.2">
      <c r="A46" s="129" t="s">
        <v>18</v>
      </c>
      <c r="B46" s="23"/>
      <c r="C46" s="23"/>
      <c r="D46" s="23"/>
      <c r="E46" s="23"/>
      <c r="F46" s="24"/>
      <c r="G46" s="119">
        <v>3123.9360000000001</v>
      </c>
      <c r="H46" s="121">
        <v>12.587</v>
      </c>
      <c r="I46" s="121">
        <v>2801.9520000000002</v>
      </c>
      <c r="J46" s="121">
        <v>11.951000000000001</v>
      </c>
      <c r="K46" s="121">
        <v>3280.4490000000001</v>
      </c>
      <c r="L46" s="123">
        <v>12.804</v>
      </c>
      <c r="M46" s="125">
        <f>AVERAGE(G46,I46,K46)</f>
        <v>3068.7790000000005</v>
      </c>
      <c r="N46" s="127">
        <f>AVERAGE(H46,J46,L46)</f>
        <v>12.447333333333333</v>
      </c>
    </row>
    <row r="47" spans="1:14" x14ac:dyDescent="0.2">
      <c r="A47" s="129"/>
      <c r="B47" s="23"/>
      <c r="C47" s="46" t="s">
        <v>90</v>
      </c>
      <c r="D47" s="23"/>
      <c r="E47" s="23"/>
      <c r="F47" s="24"/>
      <c r="G47" s="130"/>
      <c r="H47" s="131"/>
      <c r="I47" s="131"/>
      <c r="J47" s="131"/>
      <c r="K47" s="131"/>
      <c r="L47" s="132"/>
      <c r="M47" s="133"/>
      <c r="N47" s="134"/>
    </row>
    <row r="48" spans="1:14" x14ac:dyDescent="0.2">
      <c r="A48" s="129"/>
      <c r="B48" s="46" t="s">
        <v>97</v>
      </c>
      <c r="C48" s="46" t="s">
        <v>96</v>
      </c>
      <c r="D48" s="46">
        <v>1</v>
      </c>
      <c r="E48" s="46">
        <v>1</v>
      </c>
      <c r="F48" s="47">
        <v>0</v>
      </c>
      <c r="G48" s="130"/>
      <c r="H48" s="131"/>
      <c r="I48" s="131"/>
      <c r="J48" s="131"/>
      <c r="K48" s="131"/>
      <c r="L48" s="132"/>
      <c r="M48" s="133"/>
      <c r="N48" s="134"/>
    </row>
    <row r="49" spans="1:15" x14ac:dyDescent="0.2">
      <c r="A49" s="129"/>
      <c r="B49" s="46" t="s">
        <v>4</v>
      </c>
      <c r="C49" s="46" t="s">
        <v>94</v>
      </c>
      <c r="D49" s="46">
        <v>2</v>
      </c>
      <c r="E49" s="46">
        <v>2</v>
      </c>
      <c r="F49" s="47">
        <v>0</v>
      </c>
      <c r="G49" s="130"/>
      <c r="H49" s="131"/>
      <c r="I49" s="131"/>
      <c r="J49" s="131"/>
      <c r="K49" s="131"/>
      <c r="L49" s="132"/>
      <c r="M49" s="133"/>
      <c r="N49" s="134"/>
    </row>
    <row r="50" spans="1:15" x14ac:dyDescent="0.2">
      <c r="A50" s="129"/>
      <c r="B50" s="46" t="s">
        <v>95</v>
      </c>
      <c r="C50" s="46" t="s">
        <v>96</v>
      </c>
      <c r="D50" s="46">
        <v>1</v>
      </c>
      <c r="E50" s="46">
        <v>1</v>
      </c>
      <c r="F50" s="47">
        <v>0</v>
      </c>
      <c r="G50" s="130"/>
      <c r="H50" s="131"/>
      <c r="I50" s="131"/>
      <c r="J50" s="131"/>
      <c r="K50" s="131"/>
      <c r="L50" s="132"/>
      <c r="M50" s="133"/>
      <c r="N50" s="134"/>
    </row>
    <row r="51" spans="1:15" x14ac:dyDescent="0.2">
      <c r="A51" s="129"/>
      <c r="B51" s="23"/>
      <c r="C51" s="23"/>
      <c r="D51" s="23"/>
      <c r="E51" s="23"/>
      <c r="F51" s="24"/>
      <c r="G51" s="120"/>
      <c r="H51" s="122"/>
      <c r="I51" s="122"/>
      <c r="J51" s="122"/>
      <c r="K51" s="122"/>
      <c r="L51" s="124"/>
      <c r="M51" s="126"/>
      <c r="N51" s="128"/>
    </row>
    <row r="52" spans="1:15" x14ac:dyDescent="0.2">
      <c r="A52" s="13" t="s">
        <v>52</v>
      </c>
      <c r="B52" s="46" t="s">
        <v>61</v>
      </c>
      <c r="C52" s="46"/>
      <c r="D52" s="46"/>
      <c r="E52" s="46" t="s">
        <v>61</v>
      </c>
      <c r="F52" s="47" t="s">
        <v>61</v>
      </c>
      <c r="G52" s="75">
        <v>90.456999999999994</v>
      </c>
      <c r="H52" s="76">
        <v>9.9000000000000005E-2</v>
      </c>
      <c r="I52" s="76">
        <v>89.605000000000004</v>
      </c>
      <c r="J52" s="76">
        <v>0.128</v>
      </c>
      <c r="K52" s="76">
        <v>96.061999999999998</v>
      </c>
      <c r="L52" s="77">
        <v>0.159</v>
      </c>
      <c r="M52" s="78">
        <f>AVERAGE(G52,I52,K52)</f>
        <v>92.041333333333341</v>
      </c>
      <c r="N52" s="79">
        <f>AVERAGE(H52,J52,L52)</f>
        <v>0.12866666666666668</v>
      </c>
    </row>
    <row r="53" spans="1:15" x14ac:dyDescent="0.2">
      <c r="A53" s="129" t="s">
        <v>20</v>
      </c>
      <c r="B53" s="46" t="s">
        <v>1</v>
      </c>
      <c r="C53" s="46" t="s">
        <v>76</v>
      </c>
      <c r="D53" s="46">
        <v>2</v>
      </c>
      <c r="E53" s="46">
        <v>2</v>
      </c>
      <c r="F53" s="47">
        <v>0</v>
      </c>
      <c r="G53" s="119">
        <v>1146.9680000000001</v>
      </c>
      <c r="H53" s="121">
        <v>4.399</v>
      </c>
      <c r="I53" s="121">
        <v>1093.903</v>
      </c>
      <c r="J53" s="121">
        <v>3.9079999999999999</v>
      </c>
      <c r="K53" s="121">
        <v>1199.0360000000001</v>
      </c>
      <c r="L53" s="123">
        <v>3.9910000000000001</v>
      </c>
      <c r="M53" s="125">
        <f>AVERAGE(G53,I53,K53)</f>
        <v>1146.6356666666668</v>
      </c>
      <c r="N53" s="127">
        <f>AVERAGE(H53,J53,L53)</f>
        <v>4.0993333333333331</v>
      </c>
    </row>
    <row r="54" spans="1:15" x14ac:dyDescent="0.2">
      <c r="A54" s="129"/>
      <c r="B54" s="46" t="s">
        <v>12</v>
      </c>
      <c r="C54" s="46" t="s">
        <v>77</v>
      </c>
      <c r="D54" s="46">
        <v>1</v>
      </c>
      <c r="E54" s="46">
        <v>1</v>
      </c>
      <c r="F54" s="47">
        <v>0</v>
      </c>
      <c r="G54" s="130"/>
      <c r="H54" s="131"/>
      <c r="I54" s="131"/>
      <c r="J54" s="131"/>
      <c r="K54" s="131"/>
      <c r="L54" s="132"/>
      <c r="M54" s="133"/>
      <c r="N54" s="134"/>
    </row>
    <row r="55" spans="1:15" x14ac:dyDescent="0.2">
      <c r="A55" s="129"/>
      <c r="B55" s="46" t="s">
        <v>10</v>
      </c>
      <c r="C55" s="46" t="s">
        <v>75</v>
      </c>
      <c r="D55" s="46">
        <v>1</v>
      </c>
      <c r="E55" s="46">
        <v>1</v>
      </c>
      <c r="F55" s="47">
        <v>0</v>
      </c>
      <c r="G55" s="130"/>
      <c r="H55" s="131"/>
      <c r="I55" s="131"/>
      <c r="J55" s="131"/>
      <c r="K55" s="131"/>
      <c r="L55" s="132"/>
      <c r="M55" s="133"/>
      <c r="N55" s="134"/>
      <c r="O55" t="s">
        <v>98</v>
      </c>
    </row>
    <row r="56" spans="1:15" x14ac:dyDescent="0.2">
      <c r="A56" s="129"/>
      <c r="B56" s="151" t="s">
        <v>3</v>
      </c>
      <c r="C56" s="154" t="s">
        <v>77</v>
      </c>
      <c r="D56" s="154">
        <v>1</v>
      </c>
      <c r="E56" s="154">
        <v>1</v>
      </c>
      <c r="F56" s="157">
        <v>0</v>
      </c>
      <c r="G56" s="130"/>
      <c r="H56" s="131"/>
      <c r="I56" s="131"/>
      <c r="J56" s="131"/>
      <c r="K56" s="131"/>
      <c r="L56" s="132"/>
      <c r="M56" s="133"/>
      <c r="N56" s="134"/>
    </row>
    <row r="57" spans="1:15" x14ac:dyDescent="0.2">
      <c r="A57" s="129"/>
      <c r="B57" s="152"/>
      <c r="C57" s="155"/>
      <c r="D57" s="155"/>
      <c r="E57" s="155"/>
      <c r="F57" s="158"/>
      <c r="G57" s="130"/>
      <c r="H57" s="131"/>
      <c r="I57" s="131"/>
      <c r="J57" s="131"/>
      <c r="K57" s="131"/>
      <c r="L57" s="132"/>
      <c r="M57" s="133"/>
      <c r="N57" s="134"/>
    </row>
    <row r="58" spans="1:15" hidden="1" x14ac:dyDescent="0.2">
      <c r="A58" s="129"/>
      <c r="B58" s="153"/>
      <c r="C58" s="156"/>
      <c r="D58" s="156"/>
      <c r="E58" s="156"/>
      <c r="F58" s="159"/>
      <c r="G58" s="120"/>
      <c r="H58" s="122"/>
      <c r="I58" s="122"/>
      <c r="J58" s="122"/>
      <c r="K58" s="122"/>
      <c r="L58" s="124"/>
      <c r="M58" s="126"/>
      <c r="N58" s="128"/>
    </row>
    <row r="59" spans="1:15" x14ac:dyDescent="0.2">
      <c r="A59" s="13" t="s">
        <v>63</v>
      </c>
      <c r="B59" s="160" t="s">
        <v>99</v>
      </c>
      <c r="C59" s="161"/>
      <c r="D59" s="161"/>
      <c r="E59" s="161"/>
      <c r="F59" s="162"/>
      <c r="G59" s="70">
        <v>682.99</v>
      </c>
      <c r="H59" s="23">
        <v>9.0999999999999998E-2</v>
      </c>
      <c r="I59" s="23">
        <v>607.77099999999996</v>
      </c>
      <c r="J59" s="23">
        <v>4.0000000000000001E-3</v>
      </c>
      <c r="K59" s="80">
        <v>623.47</v>
      </c>
      <c r="L59" s="80">
        <v>5.0000000000000001E-3</v>
      </c>
      <c r="M59" s="81">
        <f>AVERAGE(G59,I59,K59)</f>
        <v>638.077</v>
      </c>
      <c r="N59" s="72">
        <f>AVERAGE(H59,J59,L59)</f>
        <v>3.3333333333333333E-2</v>
      </c>
    </row>
    <row r="60" spans="1:15" x14ac:dyDescent="0.2">
      <c r="A60" s="117" t="s">
        <v>21</v>
      </c>
      <c r="B60" s="46" t="s">
        <v>12</v>
      </c>
      <c r="C60" s="46" t="s">
        <v>100</v>
      </c>
      <c r="D60" s="46">
        <v>2</v>
      </c>
      <c r="E60" s="46">
        <v>2</v>
      </c>
      <c r="F60" s="47">
        <v>0</v>
      </c>
      <c r="G60" s="119">
        <v>379.00700000000001</v>
      </c>
      <c r="H60" s="121">
        <v>2.3069999999999999</v>
      </c>
      <c r="I60" s="121">
        <v>367.173</v>
      </c>
      <c r="J60" s="121">
        <v>1.7709999999999999</v>
      </c>
      <c r="K60" s="121">
        <v>392.928</v>
      </c>
      <c r="L60" s="123">
        <v>2.0110000000000001</v>
      </c>
      <c r="M60" s="125">
        <f>AVERAGE(G60,I60,K60)</f>
        <v>379.70266666666674</v>
      </c>
      <c r="N60" s="127">
        <f>AVERAGE(H60,J60,L60)</f>
        <v>2.0296666666666665</v>
      </c>
    </row>
    <row r="61" spans="1:15" x14ac:dyDescent="0.2">
      <c r="A61" s="135"/>
      <c r="B61" s="89" t="s">
        <v>84</v>
      </c>
      <c r="C61" s="89" t="s">
        <v>103</v>
      </c>
      <c r="D61" s="89"/>
      <c r="E61" s="89"/>
      <c r="F61" s="90"/>
      <c r="G61" s="130"/>
      <c r="H61" s="131"/>
      <c r="I61" s="131"/>
      <c r="J61" s="131"/>
      <c r="K61" s="131"/>
      <c r="L61" s="132"/>
      <c r="M61" s="133"/>
      <c r="N61" s="134"/>
    </row>
    <row r="62" spans="1:15" x14ac:dyDescent="0.2">
      <c r="A62" s="135"/>
      <c r="B62" s="89" t="s">
        <v>101</v>
      </c>
      <c r="C62" s="89" t="s">
        <v>102</v>
      </c>
      <c r="D62" s="89"/>
      <c r="E62" s="89"/>
      <c r="F62" s="90"/>
      <c r="G62" s="130"/>
      <c r="H62" s="131"/>
      <c r="I62" s="131"/>
      <c r="J62" s="131"/>
      <c r="K62" s="131"/>
      <c r="L62" s="132"/>
      <c r="M62" s="133"/>
      <c r="N62" s="134"/>
    </row>
    <row r="63" spans="1:15" x14ac:dyDescent="0.2">
      <c r="A63" s="135"/>
      <c r="B63" s="87" t="s">
        <v>2</v>
      </c>
      <c r="C63" s="87" t="s">
        <v>104</v>
      </c>
      <c r="D63" s="87">
        <v>1</v>
      </c>
      <c r="E63" s="87">
        <v>1</v>
      </c>
      <c r="F63" s="90"/>
      <c r="G63" s="130"/>
      <c r="H63" s="131"/>
      <c r="I63" s="131"/>
      <c r="J63" s="131"/>
      <c r="K63" s="131"/>
      <c r="L63" s="132"/>
      <c r="M63" s="133"/>
      <c r="N63" s="134"/>
    </row>
    <row r="64" spans="1:15" x14ac:dyDescent="0.2">
      <c r="A64" s="118"/>
      <c r="B64" s="87" t="s">
        <v>3</v>
      </c>
      <c r="C64" s="87" t="s">
        <v>100</v>
      </c>
      <c r="D64" s="87">
        <v>2</v>
      </c>
      <c r="E64" s="87">
        <v>2</v>
      </c>
      <c r="F64" s="88">
        <v>0</v>
      </c>
      <c r="G64" s="120"/>
      <c r="H64" s="122"/>
      <c r="I64" s="122"/>
      <c r="J64" s="122"/>
      <c r="K64" s="122"/>
      <c r="L64" s="124"/>
      <c r="M64" s="126"/>
      <c r="N64" s="128"/>
    </row>
    <row r="65" spans="1:14" ht="17" thickBot="1" x14ac:dyDescent="0.25">
      <c r="A65" s="15" t="s">
        <v>33</v>
      </c>
      <c r="B65" s="27"/>
      <c r="C65" s="27"/>
      <c r="D65" s="27"/>
      <c r="E65" s="28"/>
      <c r="F65" s="29"/>
      <c r="G65" s="82">
        <v>23.195</v>
      </c>
      <c r="H65" s="28">
        <v>8.2000000000000003E-2</v>
      </c>
      <c r="I65" s="28">
        <v>19.677</v>
      </c>
      <c r="J65" s="80">
        <v>4.0000000000000001E-3</v>
      </c>
      <c r="K65" s="80">
        <v>19.059000000000001</v>
      </c>
      <c r="L65" s="80" t="s">
        <v>74</v>
      </c>
      <c r="M65" s="83">
        <f>AVERAGE(G65,I65,K65)</f>
        <v>20.643666666666665</v>
      </c>
      <c r="N65" s="84">
        <f>AVERAGE(H65,J65,L65)</f>
        <v>4.3000000000000003E-2</v>
      </c>
    </row>
  </sheetData>
  <mergeCells count="133">
    <mergeCell ref="B59:F59"/>
    <mergeCell ref="A1:A2"/>
    <mergeCell ref="B1:B2"/>
    <mergeCell ref="G1:H1"/>
    <mergeCell ref="I1:J1"/>
    <mergeCell ref="K1:L1"/>
    <mergeCell ref="M1:N1"/>
    <mergeCell ref="L3:L6"/>
    <mergeCell ref="M3:M6"/>
    <mergeCell ref="N3:N6"/>
    <mergeCell ref="A3:A6"/>
    <mergeCell ref="G3:G6"/>
    <mergeCell ref="H3:H6"/>
    <mergeCell ref="I3:I6"/>
    <mergeCell ref="J3:J6"/>
    <mergeCell ref="K3:K6"/>
    <mergeCell ref="B3:B6"/>
    <mergeCell ref="D3:D6"/>
    <mergeCell ref="E3:E6"/>
    <mergeCell ref="F3:F6"/>
    <mergeCell ref="M7:M9"/>
    <mergeCell ref="N7:N9"/>
    <mergeCell ref="A16:A19"/>
    <mergeCell ref="G16:G19"/>
    <mergeCell ref="H16:H19"/>
    <mergeCell ref="I16:I19"/>
    <mergeCell ref="J16:J19"/>
    <mergeCell ref="K16:K19"/>
    <mergeCell ref="L16:L19"/>
    <mergeCell ref="M16:M19"/>
    <mergeCell ref="N16:N19"/>
    <mergeCell ref="B7:B9"/>
    <mergeCell ref="D7:D9"/>
    <mergeCell ref="E7:E9"/>
    <mergeCell ref="F7:F9"/>
    <mergeCell ref="A7:A9"/>
    <mergeCell ref="G7:G9"/>
    <mergeCell ref="H7:H9"/>
    <mergeCell ref="I7:I9"/>
    <mergeCell ref="J7:J9"/>
    <mergeCell ref="K7:K9"/>
    <mergeCell ref="L7:L9"/>
    <mergeCell ref="A20:A25"/>
    <mergeCell ref="G20:G25"/>
    <mergeCell ref="H20:H25"/>
    <mergeCell ref="I20:I25"/>
    <mergeCell ref="J20:J25"/>
    <mergeCell ref="K20:K25"/>
    <mergeCell ref="L20:L25"/>
    <mergeCell ref="M20:M25"/>
    <mergeCell ref="N20:N25"/>
    <mergeCell ref="M37:M39"/>
    <mergeCell ref="L26:L27"/>
    <mergeCell ref="M26:M27"/>
    <mergeCell ref="N26:N27"/>
    <mergeCell ref="G28:G34"/>
    <mergeCell ref="H28:H34"/>
    <mergeCell ref="I28:I34"/>
    <mergeCell ref="J28:J34"/>
    <mergeCell ref="K28:K34"/>
    <mergeCell ref="L28:L34"/>
    <mergeCell ref="M28:M34"/>
    <mergeCell ref="G26:G27"/>
    <mergeCell ref="H26:H27"/>
    <mergeCell ref="I26:I27"/>
    <mergeCell ref="J26:J27"/>
    <mergeCell ref="K26:K27"/>
    <mergeCell ref="N28:N34"/>
    <mergeCell ref="A26:A28"/>
    <mergeCell ref="N37:N39"/>
    <mergeCell ref="A41:A42"/>
    <mergeCell ref="H41:H42"/>
    <mergeCell ref="I41:I42"/>
    <mergeCell ref="J41:J42"/>
    <mergeCell ref="K41:K42"/>
    <mergeCell ref="L41:L42"/>
    <mergeCell ref="M41:M42"/>
    <mergeCell ref="N41:N42"/>
    <mergeCell ref="G40:G42"/>
    <mergeCell ref="B38:B39"/>
    <mergeCell ref="C38:C39"/>
    <mergeCell ref="D38:D39"/>
    <mergeCell ref="E38:E39"/>
    <mergeCell ref="F38:F39"/>
    <mergeCell ref="A29:A34"/>
    <mergeCell ref="A37:A39"/>
    <mergeCell ref="G37:G39"/>
    <mergeCell ref="H37:H39"/>
    <mergeCell ref="I37:I39"/>
    <mergeCell ref="J37:J39"/>
    <mergeCell ref="K37:K39"/>
    <mergeCell ref="L37:L39"/>
    <mergeCell ref="L43:L45"/>
    <mergeCell ref="M43:M45"/>
    <mergeCell ref="N43:N45"/>
    <mergeCell ref="A46:A51"/>
    <mergeCell ref="G46:G51"/>
    <mergeCell ref="H46:H51"/>
    <mergeCell ref="I46:I51"/>
    <mergeCell ref="J46:J51"/>
    <mergeCell ref="K46:K51"/>
    <mergeCell ref="L46:L51"/>
    <mergeCell ref="A43:A45"/>
    <mergeCell ref="G43:G45"/>
    <mergeCell ref="H43:H45"/>
    <mergeCell ref="I43:I45"/>
    <mergeCell ref="J43:J45"/>
    <mergeCell ref="K43:K45"/>
    <mergeCell ref="M46:M51"/>
    <mergeCell ref="N46:N51"/>
    <mergeCell ref="A53:A58"/>
    <mergeCell ref="G53:G58"/>
    <mergeCell ref="H53:H58"/>
    <mergeCell ref="I53:I58"/>
    <mergeCell ref="J53:J58"/>
    <mergeCell ref="K53:K58"/>
    <mergeCell ref="L53:L58"/>
    <mergeCell ref="M53:M58"/>
    <mergeCell ref="N53:N58"/>
    <mergeCell ref="B56:B58"/>
    <mergeCell ref="C56:C58"/>
    <mergeCell ref="D56:D58"/>
    <mergeCell ref="E56:E58"/>
    <mergeCell ref="F56:F58"/>
    <mergeCell ref="A60:A64"/>
    <mergeCell ref="G60:G64"/>
    <mergeCell ref="H60:H64"/>
    <mergeCell ref="I60:I64"/>
    <mergeCell ref="J60:J64"/>
    <mergeCell ref="K60:K64"/>
    <mergeCell ref="L60:L64"/>
    <mergeCell ref="M60:M64"/>
    <mergeCell ref="N60:N64"/>
  </mergeCells>
  <phoneticPr fontId="9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8" sqref="C8"/>
    </sheetView>
  </sheetViews>
  <sheetFormatPr baseColWidth="10" defaultRowHeight="16" x14ac:dyDescent="0.2"/>
  <cols>
    <col min="1" max="1" width="16" style="1" bestFit="1" customWidth="1"/>
    <col min="2" max="2" width="79.83203125" style="1" bestFit="1" customWidth="1"/>
  </cols>
  <sheetData>
    <row r="1" spans="1:2" x14ac:dyDescent="0.2">
      <c r="A1" s="5" t="s">
        <v>57</v>
      </c>
      <c r="B1" s="6" t="s">
        <v>58</v>
      </c>
    </row>
    <row r="2" spans="1:2" x14ac:dyDescent="0.2">
      <c r="A2" s="4" t="s">
        <v>0</v>
      </c>
      <c r="B2" s="7" t="s">
        <v>37</v>
      </c>
    </row>
    <row r="3" spans="1:2" x14ac:dyDescent="0.2">
      <c r="A3" s="4" t="s">
        <v>5</v>
      </c>
      <c r="B3" s="7" t="s">
        <v>38</v>
      </c>
    </row>
    <row r="4" spans="1:2" x14ac:dyDescent="0.2">
      <c r="A4" s="4" t="s">
        <v>6</v>
      </c>
      <c r="B4" s="7" t="s">
        <v>39</v>
      </c>
    </row>
    <row r="5" spans="1:2" x14ac:dyDescent="0.2">
      <c r="A5" s="4" t="s">
        <v>40</v>
      </c>
      <c r="B5" s="7" t="s">
        <v>41</v>
      </c>
    </row>
    <row r="6" spans="1:2" x14ac:dyDescent="0.2">
      <c r="A6" s="4" t="s">
        <v>23</v>
      </c>
      <c r="B6" s="7" t="s">
        <v>24</v>
      </c>
    </row>
    <row r="7" spans="1:2" x14ac:dyDescent="0.2">
      <c r="A7" s="4" t="s">
        <v>7</v>
      </c>
      <c r="B7" s="7" t="s">
        <v>42</v>
      </c>
    </row>
    <row r="8" spans="1:2" x14ac:dyDescent="0.2">
      <c r="A8" s="4" t="s">
        <v>8</v>
      </c>
      <c r="B8" s="7" t="s">
        <v>43</v>
      </c>
    </row>
    <row r="9" spans="1:2" x14ac:dyDescent="0.2">
      <c r="A9" s="4" t="s">
        <v>25</v>
      </c>
      <c r="B9" s="7" t="s">
        <v>26</v>
      </c>
    </row>
    <row r="10" spans="1:2" x14ac:dyDescent="0.2">
      <c r="A10" s="4" t="s">
        <v>9</v>
      </c>
      <c r="B10" s="7" t="s">
        <v>44</v>
      </c>
    </row>
    <row r="11" spans="1:2" x14ac:dyDescent="0.2">
      <c r="A11" s="4" t="s">
        <v>11</v>
      </c>
      <c r="B11" s="7" t="s">
        <v>45</v>
      </c>
    </row>
    <row r="12" spans="1:2" x14ac:dyDescent="0.2">
      <c r="A12" s="4" t="s">
        <v>13</v>
      </c>
      <c r="B12" s="7" t="s">
        <v>46</v>
      </c>
    </row>
    <row r="13" spans="1:2" x14ac:dyDescent="0.2">
      <c r="A13" s="4" t="s">
        <v>14</v>
      </c>
      <c r="B13" s="7" t="s">
        <v>36</v>
      </c>
    </row>
    <row r="14" spans="1:2" x14ac:dyDescent="0.2">
      <c r="A14" s="4" t="s">
        <v>47</v>
      </c>
      <c r="B14" s="7" t="s">
        <v>48</v>
      </c>
    </row>
    <row r="15" spans="1:2" x14ac:dyDescent="0.2">
      <c r="A15" s="4" t="s">
        <v>27</v>
      </c>
      <c r="B15" s="7" t="s">
        <v>28</v>
      </c>
    </row>
    <row r="16" spans="1:2" x14ac:dyDescent="0.2">
      <c r="A16" s="4" t="s">
        <v>16</v>
      </c>
      <c r="B16" s="7" t="s">
        <v>49</v>
      </c>
    </row>
    <row r="17" spans="1:2" x14ac:dyDescent="0.2">
      <c r="A17" s="4" t="s">
        <v>29</v>
      </c>
      <c r="B17" s="7" t="s">
        <v>30</v>
      </c>
    </row>
    <row r="18" spans="1:2" x14ac:dyDescent="0.2">
      <c r="A18" s="4" t="s">
        <v>17</v>
      </c>
      <c r="B18" s="7" t="s">
        <v>50</v>
      </c>
    </row>
    <row r="19" spans="1:2" x14ac:dyDescent="0.2">
      <c r="A19" s="4" t="s">
        <v>22</v>
      </c>
      <c r="B19" s="7" t="s">
        <v>51</v>
      </c>
    </row>
    <row r="20" spans="1:2" x14ac:dyDescent="0.2">
      <c r="A20" s="4" t="s">
        <v>18</v>
      </c>
      <c r="B20" s="7" t="s">
        <v>35</v>
      </c>
    </row>
    <row r="21" spans="1:2" x14ac:dyDescent="0.2">
      <c r="A21" s="4" t="s">
        <v>52</v>
      </c>
      <c r="B21" s="7" t="s">
        <v>53</v>
      </c>
    </row>
    <row r="22" spans="1:2" x14ac:dyDescent="0.2">
      <c r="A22" s="4" t="s">
        <v>55</v>
      </c>
      <c r="B22" s="7" t="s">
        <v>56</v>
      </c>
    </row>
    <row r="23" spans="1:2" x14ac:dyDescent="0.2">
      <c r="A23" s="4" t="s">
        <v>31</v>
      </c>
      <c r="B23" s="7" t="s">
        <v>32</v>
      </c>
    </row>
    <row r="24" spans="1:2" x14ac:dyDescent="0.2">
      <c r="A24" s="4" t="s">
        <v>21</v>
      </c>
      <c r="B24" s="7" t="s">
        <v>54</v>
      </c>
    </row>
    <row r="25" spans="1:2" ht="17" thickBot="1" x14ac:dyDescent="0.25">
      <c r="A25" s="8" t="s">
        <v>33</v>
      </c>
      <c r="B25" s="9" t="s">
        <v>34</v>
      </c>
    </row>
  </sheetData>
  <autoFilter ref="A1:B25">
    <sortState ref="A2:B25">
      <sortCondition ref="A1:A25"/>
    </sortState>
  </autoFilter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2017-04-17T15:24:35Z</dcterms:created>
  <dcterms:modified xsi:type="dcterms:W3CDTF">2018-04-17T08:36:28Z</dcterms:modified>
</cp:coreProperties>
</file>