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mal.sharma\Desktop\"/>
    </mc:Choice>
  </mc:AlternateContent>
  <bookViews>
    <workbookView xWindow="0" yWindow="0" windowWidth="20490" windowHeight="7455"/>
  </bookViews>
  <sheets>
    <sheet name="E 00097 Sunil Meh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" l="1"/>
  <c r="L46" i="1"/>
  <c r="L37" i="1"/>
  <c r="F37" i="1"/>
  <c r="D37" i="1"/>
  <c r="C37" i="1"/>
  <c r="B37" i="1"/>
  <c r="L36" i="1"/>
  <c r="D36" i="1"/>
  <c r="C36" i="1"/>
  <c r="B36" i="1"/>
  <c r="F36" i="1" s="1"/>
  <c r="L35" i="1"/>
  <c r="D35" i="1"/>
  <c r="C35" i="1"/>
  <c r="F35" i="1" s="1"/>
  <c r="B35" i="1"/>
  <c r="L34" i="1"/>
  <c r="D34" i="1"/>
  <c r="F34" i="1" s="1"/>
  <c r="C34" i="1"/>
  <c r="B34" i="1"/>
  <c r="F33" i="1"/>
  <c r="D33" i="1"/>
  <c r="C33" i="1"/>
  <c r="B33" i="1"/>
  <c r="F32" i="1"/>
  <c r="D32" i="1"/>
  <c r="C32" i="1"/>
  <c r="B32" i="1"/>
  <c r="D31" i="1"/>
  <c r="C31" i="1"/>
  <c r="B31" i="1"/>
  <c r="F31" i="1" s="1"/>
  <c r="D30" i="1"/>
  <c r="C30" i="1"/>
  <c r="B30" i="1"/>
  <c r="F30" i="1" s="1"/>
  <c r="D29" i="1"/>
  <c r="C29" i="1"/>
  <c r="F29" i="1" s="1"/>
  <c r="B29" i="1"/>
  <c r="D28" i="1"/>
  <c r="C28" i="1"/>
  <c r="F28" i="1" s="1"/>
  <c r="B28" i="1"/>
  <c r="D27" i="1"/>
  <c r="C27" i="1"/>
  <c r="F27" i="1" s="1"/>
  <c r="B27" i="1"/>
  <c r="D26" i="1"/>
  <c r="C26" i="1"/>
  <c r="F26" i="1" s="1"/>
  <c r="F38" i="1" s="1"/>
  <c r="L24" i="1" s="1"/>
  <c r="B26" i="1"/>
  <c r="L20" i="1"/>
  <c r="J20" i="1"/>
  <c r="I20" i="1"/>
  <c r="H20" i="1"/>
  <c r="G20" i="1"/>
  <c r="F20" i="1"/>
  <c r="E20" i="1"/>
  <c r="D20" i="1"/>
  <c r="L25" i="1" s="1"/>
  <c r="C20" i="1"/>
  <c r="B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M20" i="1" s="1"/>
  <c r="B41" i="1" s="1"/>
  <c r="B50" i="1" s="1"/>
  <c r="L33" i="1" s="1"/>
  <c r="K8" i="1"/>
  <c r="K20" i="1" s="1"/>
  <c r="L22" i="1" s="1"/>
  <c r="L29" i="1" l="1"/>
  <c r="L31" i="1" s="1"/>
  <c r="L40" i="1" s="1"/>
  <c r="L47" i="1"/>
  <c r="L48" i="1" s="1"/>
  <c r="L50" i="1" s="1"/>
  <c r="L51" i="1" s="1"/>
</calcChain>
</file>

<file path=xl/sharedStrings.xml><?xml version="1.0" encoding="utf-8"?>
<sst xmlns="http://schemas.openxmlformats.org/spreadsheetml/2006/main" count="106" uniqueCount="83">
  <si>
    <t>INCOME TAX COMPUTATION FOR THE FINANCIAL YEAR 2014-15</t>
  </si>
  <si>
    <t>Name</t>
  </si>
  <si>
    <t>SUNIL MEHTA</t>
  </si>
  <si>
    <t>DOJ</t>
  </si>
  <si>
    <t>08th April, 2013</t>
  </si>
  <si>
    <t>PAN NO.</t>
  </si>
  <si>
    <t>ALFPM 5772 K</t>
  </si>
  <si>
    <t>E-CODE</t>
  </si>
  <si>
    <t>E00097</t>
  </si>
  <si>
    <t>DOB</t>
  </si>
  <si>
    <t>16th Aug, 1981</t>
  </si>
  <si>
    <t>Gender</t>
  </si>
  <si>
    <t>MALE</t>
  </si>
  <si>
    <t xml:space="preserve">Basic </t>
  </si>
  <si>
    <t>HRA</t>
  </si>
  <si>
    <t>Conv.</t>
  </si>
  <si>
    <t>Medical</t>
  </si>
  <si>
    <t>LTA</t>
  </si>
  <si>
    <t>Mgt. Allow</t>
  </si>
  <si>
    <t>Bonus</t>
  </si>
  <si>
    <t>Arrear</t>
  </si>
  <si>
    <t>Misc.</t>
  </si>
  <si>
    <t>Gross</t>
  </si>
  <si>
    <t>TDS Deductions</t>
  </si>
  <si>
    <t>Co. PF</t>
  </si>
  <si>
    <t>April,14</t>
  </si>
  <si>
    <t>May,14</t>
  </si>
  <si>
    <t>June,14</t>
  </si>
  <si>
    <t>July,14</t>
  </si>
  <si>
    <t>Aug,14</t>
  </si>
  <si>
    <t>Sep,14</t>
  </si>
  <si>
    <t>Oct,14</t>
  </si>
  <si>
    <t>Nov,14</t>
  </si>
  <si>
    <t>Dec,14</t>
  </si>
  <si>
    <t>Jan,15</t>
  </si>
  <si>
    <t>Feb,15</t>
  </si>
  <si>
    <t>March,15</t>
  </si>
  <si>
    <t>Total</t>
  </si>
  <si>
    <t>Gross Salary</t>
  </si>
  <si>
    <t>Less :</t>
  </si>
  <si>
    <t>Calculation of HRA u/s 10 (13A)</t>
  </si>
  <si>
    <t>Actual HRA</t>
  </si>
  <si>
    <t>40% of basic</t>
  </si>
  <si>
    <t>Rent-10% of basic</t>
  </si>
  <si>
    <t>Rent paid</t>
  </si>
  <si>
    <t>Exempt</t>
  </si>
  <si>
    <t>Conveyance allow.</t>
  </si>
  <si>
    <t>Others</t>
  </si>
  <si>
    <t>Other income</t>
  </si>
  <si>
    <t>Income Taxable under Salary</t>
  </si>
  <si>
    <t>Less : Deductions u/s</t>
  </si>
  <si>
    <t>80 C</t>
  </si>
  <si>
    <t>80 D</t>
  </si>
  <si>
    <t>80 DD</t>
  </si>
  <si>
    <t>80 E</t>
  </si>
  <si>
    <t>80 U</t>
  </si>
  <si>
    <t>Intt on home loan</t>
  </si>
  <si>
    <t>Deduction u/s 80 C</t>
  </si>
  <si>
    <t>Other Deductions</t>
  </si>
  <si>
    <t>Taxable Salary</t>
  </si>
  <si>
    <t>Medical Insu. Prem.</t>
  </si>
  <si>
    <t>Rounded off</t>
  </si>
  <si>
    <t>PPF</t>
  </si>
  <si>
    <t>Intt on edu. Loan</t>
  </si>
  <si>
    <t>Tax upto 250000</t>
  </si>
  <si>
    <t>Insurance Premium</t>
  </si>
  <si>
    <t>Permanent physical disability (50K)</t>
  </si>
  <si>
    <t>From 250000-500000 @ 10%</t>
  </si>
  <si>
    <t>NSC</t>
  </si>
  <si>
    <t>From 500000- 1000000 @ 20%</t>
  </si>
  <si>
    <t>Mutual Funds</t>
  </si>
  <si>
    <t>Exp on medical treatment of dependent suffering from permanment disability (50k)</t>
  </si>
  <si>
    <t>Above 1000000 @ 30%</t>
  </si>
  <si>
    <t xml:space="preserve">Tuition Fees </t>
  </si>
  <si>
    <t>Total Tax</t>
  </si>
  <si>
    <t>FD more than 5 years</t>
  </si>
  <si>
    <t>E.Cess @ 3% on tax amount</t>
  </si>
  <si>
    <t>Home loan-Principal</t>
  </si>
  <si>
    <t>Total tax payable</t>
  </si>
  <si>
    <t>80CCC pension fund</t>
  </si>
  <si>
    <t xml:space="preserve">TDS deducted </t>
  </si>
  <si>
    <t>Balance TDS</t>
  </si>
  <si>
    <t>Net payable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</si>
</sst>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;[Red]0.0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Fill="1"/>
    <xf numFmtId="0" fontId="0" fillId="0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64" fontId="0" fillId="0" borderId="1" xfId="0" quotePrefix="1" applyNumberFormat="1" applyBorder="1"/>
    <xf numFmtId="165" fontId="0" fillId="0" borderId="1" xfId="1" applyNumberFormat="1" applyFont="1" applyBorder="1"/>
    <xf numFmtId="165" fontId="2" fillId="0" borderId="1" xfId="1" applyNumberFormat="1" applyFont="1" applyBorder="1"/>
    <xf numFmtId="164" fontId="0" fillId="0" borderId="1" xfId="0" applyNumberForma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165" fontId="2" fillId="0" borderId="0" xfId="1" applyNumberFormat="1" applyFont="1" applyBorder="1"/>
    <xf numFmtId="165" fontId="0" fillId="0" borderId="0" xfId="1" applyNumberFormat="1" applyFont="1" applyBorder="1"/>
    <xf numFmtId="165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0" fillId="0" borderId="2" xfId="0" applyNumberForma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5" xfId="1" applyNumberFormat="1" applyFont="1" applyBorder="1"/>
    <xf numFmtId="165" fontId="2" fillId="0" borderId="0" xfId="1" applyNumberFormat="1" applyFont="1"/>
    <xf numFmtId="164" fontId="2" fillId="0" borderId="2" xfId="0" applyNumberFormat="1" applyFont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0" borderId="2" xfId="0" applyBorder="1" applyAlignment="1"/>
    <xf numFmtId="0" fontId="0" fillId="0" borderId="4" xfId="0" applyBorder="1" applyAlignment="1"/>
    <xf numFmtId="165" fontId="0" fillId="0" borderId="1" xfId="1" applyNumberFormat="1" applyFont="1" applyBorder="1" applyAlignment="1">
      <alignment vertical="top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165" fontId="0" fillId="0" borderId="6" xfId="1" applyNumberFormat="1" applyFont="1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165" fontId="0" fillId="0" borderId="9" xfId="1" applyNumberFormat="1" applyFont="1" applyBorder="1" applyAlignment="1">
      <alignment horizontal="center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165" fontId="0" fillId="0" borderId="6" xfId="1" applyNumberFormat="1" applyFont="1" applyBorder="1" applyAlignment="1">
      <alignment horizontal="righ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165" fontId="0" fillId="0" borderId="12" xfId="1" applyNumberFormat="1" applyFont="1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165" fontId="0" fillId="0" borderId="9" xfId="1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O74"/>
  <sheetViews>
    <sheetView tabSelected="1" topLeftCell="A32" workbookViewId="0">
      <selection activeCell="L53" sqref="L53"/>
    </sheetView>
  </sheetViews>
  <sheetFormatPr defaultRowHeight="15" x14ac:dyDescent="0.25"/>
  <cols>
    <col min="1" max="1" width="19.85546875" customWidth="1"/>
    <col min="2" max="2" width="11.140625" customWidth="1"/>
    <col min="3" max="3" width="9.5703125" bestFit="1" customWidth="1"/>
    <col min="4" max="4" width="9.28515625" bestFit="1" customWidth="1"/>
    <col min="5" max="5" width="9" customWidth="1"/>
    <col min="6" max="6" width="9.5703125" bestFit="1" customWidth="1"/>
    <col min="7" max="7" width="10.42578125" customWidth="1"/>
    <col min="8" max="10" width="9.28515625" bestFit="1" customWidth="1"/>
    <col min="11" max="11" width="17.7109375" customWidth="1"/>
    <col min="12" max="12" width="11.140625" customWidth="1"/>
  </cols>
  <sheetData>
    <row r="2" spans="1:13" ht="18.75" x14ac:dyDescent="0.3">
      <c r="C2" s="1" t="s">
        <v>0</v>
      </c>
    </row>
    <row r="3" spans="1:13" ht="18.75" x14ac:dyDescent="0.3">
      <c r="C3" s="1"/>
    </row>
    <row r="4" spans="1:13" x14ac:dyDescent="0.25">
      <c r="A4" s="2" t="s">
        <v>1</v>
      </c>
      <c r="B4" t="s">
        <v>2</v>
      </c>
      <c r="E4" s="2" t="s">
        <v>3</v>
      </c>
      <c r="F4" t="s">
        <v>4</v>
      </c>
      <c r="H4" s="2" t="s">
        <v>5</v>
      </c>
      <c r="I4" s="3" t="s">
        <v>6</v>
      </c>
    </row>
    <row r="5" spans="1:13" x14ac:dyDescent="0.25">
      <c r="A5" s="2" t="s">
        <v>7</v>
      </c>
      <c r="B5" t="s">
        <v>8</v>
      </c>
      <c r="E5" s="2" t="s">
        <v>9</v>
      </c>
      <c r="F5" s="4" t="s">
        <v>10</v>
      </c>
      <c r="H5" s="2" t="s">
        <v>11</v>
      </c>
      <c r="I5" t="s">
        <v>12</v>
      </c>
    </row>
    <row r="7" spans="1:13" ht="26.25" customHeight="1" x14ac:dyDescent="0.25">
      <c r="A7" s="5"/>
      <c r="B7" s="6" t="s">
        <v>13</v>
      </c>
      <c r="C7" s="7" t="s">
        <v>14</v>
      </c>
      <c r="D7" s="7" t="s">
        <v>15</v>
      </c>
      <c r="E7" s="7" t="s">
        <v>16</v>
      </c>
      <c r="F7" s="7" t="s">
        <v>17</v>
      </c>
      <c r="G7" s="7" t="s">
        <v>18</v>
      </c>
      <c r="H7" s="7" t="s">
        <v>19</v>
      </c>
      <c r="I7" s="7" t="s">
        <v>20</v>
      </c>
      <c r="J7" s="7" t="s">
        <v>21</v>
      </c>
      <c r="K7" s="7" t="s">
        <v>22</v>
      </c>
      <c r="L7" s="8" t="s">
        <v>23</v>
      </c>
      <c r="M7" s="9" t="s">
        <v>24</v>
      </c>
    </row>
    <row r="8" spans="1:13" x14ac:dyDescent="0.25">
      <c r="A8" s="10" t="s">
        <v>25</v>
      </c>
      <c r="B8" s="11">
        <v>51990</v>
      </c>
      <c r="C8" s="11">
        <v>20796</v>
      </c>
      <c r="D8" s="11">
        <v>800</v>
      </c>
      <c r="E8" s="11">
        <v>1250</v>
      </c>
      <c r="F8" s="11">
        <v>6250</v>
      </c>
      <c r="G8" s="11">
        <v>15829</v>
      </c>
      <c r="H8" s="11">
        <v>0</v>
      </c>
      <c r="I8" s="11">
        <v>0</v>
      </c>
      <c r="J8" s="11">
        <v>0</v>
      </c>
      <c r="K8" s="12">
        <f t="shared" ref="K8:K19" si="0">SUM(B8:J8)</f>
        <v>96915</v>
      </c>
      <c r="L8" s="11">
        <v>8834</v>
      </c>
      <c r="M8" s="11">
        <f>+B8*12%</f>
        <v>6238.8</v>
      </c>
    </row>
    <row r="9" spans="1:13" x14ac:dyDescent="0.25">
      <c r="A9" s="10" t="s">
        <v>26</v>
      </c>
      <c r="B9" s="11">
        <v>51990</v>
      </c>
      <c r="C9" s="11">
        <v>20796</v>
      </c>
      <c r="D9" s="11">
        <v>800</v>
      </c>
      <c r="E9" s="11">
        <v>1250</v>
      </c>
      <c r="F9" s="11">
        <v>6250</v>
      </c>
      <c r="G9" s="11">
        <v>15829</v>
      </c>
      <c r="H9" s="11">
        <v>0</v>
      </c>
      <c r="I9" s="11">
        <v>0</v>
      </c>
      <c r="J9" s="11">
        <v>0</v>
      </c>
      <c r="K9" s="12">
        <f t="shared" si="0"/>
        <v>96915</v>
      </c>
      <c r="L9" s="11">
        <v>8950</v>
      </c>
      <c r="M9" s="11">
        <f t="shared" ref="M9:M19" si="1">+B9*12%</f>
        <v>6238.8</v>
      </c>
    </row>
    <row r="10" spans="1:13" x14ac:dyDescent="0.25">
      <c r="A10" s="10" t="s">
        <v>27</v>
      </c>
      <c r="B10" s="11">
        <v>51990</v>
      </c>
      <c r="C10" s="11">
        <v>20796</v>
      </c>
      <c r="D10" s="11">
        <v>800</v>
      </c>
      <c r="E10" s="11">
        <v>1250</v>
      </c>
      <c r="F10" s="11">
        <v>6250</v>
      </c>
      <c r="G10" s="11">
        <v>15829</v>
      </c>
      <c r="H10" s="11">
        <v>0</v>
      </c>
      <c r="I10" s="11">
        <v>0</v>
      </c>
      <c r="J10" s="11">
        <v>0</v>
      </c>
      <c r="K10" s="12">
        <f t="shared" si="0"/>
        <v>96915</v>
      </c>
      <c r="L10" s="11">
        <v>8950</v>
      </c>
      <c r="M10" s="11">
        <f t="shared" si="1"/>
        <v>6238.8</v>
      </c>
    </row>
    <row r="11" spans="1:13" x14ac:dyDescent="0.25">
      <c r="A11" s="10" t="s">
        <v>28</v>
      </c>
      <c r="B11" s="11">
        <v>51990</v>
      </c>
      <c r="C11" s="11">
        <v>20796</v>
      </c>
      <c r="D11" s="11">
        <v>800</v>
      </c>
      <c r="E11" s="11">
        <v>1250</v>
      </c>
      <c r="F11" s="11">
        <v>6250</v>
      </c>
      <c r="G11" s="11">
        <v>15829</v>
      </c>
      <c r="H11" s="11">
        <v>0</v>
      </c>
      <c r="I11" s="11">
        <v>0</v>
      </c>
      <c r="J11" s="11">
        <v>0</v>
      </c>
      <c r="K11" s="12">
        <f t="shared" si="0"/>
        <v>96915</v>
      </c>
      <c r="L11" s="11">
        <v>5586</v>
      </c>
      <c r="M11" s="11">
        <f t="shared" si="1"/>
        <v>6238.8</v>
      </c>
    </row>
    <row r="12" spans="1:13" x14ac:dyDescent="0.25">
      <c r="A12" s="10" t="s">
        <v>29</v>
      </c>
      <c r="B12" s="11">
        <v>51990</v>
      </c>
      <c r="C12" s="11">
        <v>20796</v>
      </c>
      <c r="D12" s="11">
        <v>800</v>
      </c>
      <c r="E12" s="11">
        <v>1250</v>
      </c>
      <c r="F12" s="11">
        <v>6250</v>
      </c>
      <c r="G12" s="11">
        <v>15829</v>
      </c>
      <c r="H12" s="11">
        <v>0</v>
      </c>
      <c r="I12" s="11">
        <v>0</v>
      </c>
      <c r="J12" s="11">
        <v>0</v>
      </c>
      <c r="K12" s="12">
        <f t="shared" si="0"/>
        <v>96915</v>
      </c>
      <c r="L12" s="11">
        <v>5586</v>
      </c>
      <c r="M12" s="11">
        <f t="shared" si="1"/>
        <v>6238.8</v>
      </c>
    </row>
    <row r="13" spans="1:13" x14ac:dyDescent="0.25">
      <c r="A13" s="10" t="s">
        <v>30</v>
      </c>
      <c r="B13" s="11">
        <v>51990</v>
      </c>
      <c r="C13" s="11">
        <v>20796</v>
      </c>
      <c r="D13" s="11">
        <v>800</v>
      </c>
      <c r="E13" s="11">
        <v>1250</v>
      </c>
      <c r="F13" s="11">
        <v>6250</v>
      </c>
      <c r="G13" s="11">
        <v>15829</v>
      </c>
      <c r="H13" s="11">
        <v>0</v>
      </c>
      <c r="I13" s="11">
        <v>0</v>
      </c>
      <c r="J13" s="11">
        <v>0</v>
      </c>
      <c r="K13" s="12">
        <f t="shared" si="0"/>
        <v>96915</v>
      </c>
      <c r="L13" s="11">
        <v>5586</v>
      </c>
      <c r="M13" s="11">
        <f t="shared" si="1"/>
        <v>6238.8</v>
      </c>
    </row>
    <row r="14" spans="1:13" x14ac:dyDescent="0.25">
      <c r="A14" s="10" t="s">
        <v>31</v>
      </c>
      <c r="B14" s="11">
        <v>51990</v>
      </c>
      <c r="C14" s="11">
        <v>20796</v>
      </c>
      <c r="D14" s="11">
        <v>800</v>
      </c>
      <c r="E14" s="11">
        <v>1250</v>
      </c>
      <c r="F14" s="11">
        <v>6250</v>
      </c>
      <c r="G14" s="11">
        <v>15829</v>
      </c>
      <c r="H14" s="11">
        <v>0</v>
      </c>
      <c r="I14" s="11">
        <v>0</v>
      </c>
      <c r="J14" s="11">
        <v>0</v>
      </c>
      <c r="K14" s="12">
        <f t="shared" si="0"/>
        <v>96915</v>
      </c>
      <c r="L14" s="11">
        <v>0</v>
      </c>
      <c r="M14" s="11">
        <f t="shared" si="1"/>
        <v>6238.8</v>
      </c>
    </row>
    <row r="15" spans="1:13" x14ac:dyDescent="0.25">
      <c r="A15" s="10" t="s">
        <v>32</v>
      </c>
      <c r="B15" s="11"/>
      <c r="C15" s="11"/>
      <c r="D15" s="11"/>
      <c r="E15" s="11"/>
      <c r="F15" s="11"/>
      <c r="G15" s="11"/>
      <c r="H15" s="11">
        <v>0</v>
      </c>
      <c r="I15" s="11">
        <v>0</v>
      </c>
      <c r="J15" s="11">
        <v>0</v>
      </c>
      <c r="K15" s="12">
        <f t="shared" si="0"/>
        <v>0</v>
      </c>
      <c r="L15" s="11">
        <v>0</v>
      </c>
      <c r="M15" s="11">
        <f t="shared" si="1"/>
        <v>0</v>
      </c>
    </row>
    <row r="16" spans="1:13" x14ac:dyDescent="0.25">
      <c r="A16" s="10" t="s">
        <v>33</v>
      </c>
      <c r="B16" s="11"/>
      <c r="C16" s="11"/>
      <c r="D16" s="11"/>
      <c r="E16" s="11"/>
      <c r="F16" s="11"/>
      <c r="G16" s="11"/>
      <c r="H16" s="11">
        <v>0</v>
      </c>
      <c r="I16" s="11">
        <v>0</v>
      </c>
      <c r="J16" s="11">
        <v>0</v>
      </c>
      <c r="K16" s="12">
        <f t="shared" si="0"/>
        <v>0</v>
      </c>
      <c r="L16" s="11">
        <v>0</v>
      </c>
      <c r="M16" s="11">
        <f t="shared" si="1"/>
        <v>0</v>
      </c>
    </row>
    <row r="17" spans="1:15" x14ac:dyDescent="0.25">
      <c r="A17" s="10" t="s">
        <v>34</v>
      </c>
      <c r="B17" s="11"/>
      <c r="C17" s="11"/>
      <c r="D17" s="11"/>
      <c r="E17" s="11"/>
      <c r="F17" s="11"/>
      <c r="G17" s="11"/>
      <c r="H17" s="11">
        <v>0</v>
      </c>
      <c r="I17" s="11">
        <v>0</v>
      </c>
      <c r="J17" s="11">
        <v>0</v>
      </c>
      <c r="K17" s="12">
        <f t="shared" si="0"/>
        <v>0</v>
      </c>
      <c r="L17" s="11">
        <v>0</v>
      </c>
      <c r="M17" s="11">
        <f t="shared" si="1"/>
        <v>0</v>
      </c>
    </row>
    <row r="18" spans="1:15" x14ac:dyDescent="0.25">
      <c r="A18" s="10" t="s">
        <v>35</v>
      </c>
      <c r="B18" s="11"/>
      <c r="C18" s="11"/>
      <c r="D18" s="11"/>
      <c r="E18" s="11"/>
      <c r="F18" s="11"/>
      <c r="G18" s="11"/>
      <c r="H18" s="11">
        <v>0</v>
      </c>
      <c r="I18" s="11">
        <v>0</v>
      </c>
      <c r="J18" s="11">
        <v>0</v>
      </c>
      <c r="K18" s="12">
        <f t="shared" si="0"/>
        <v>0</v>
      </c>
      <c r="L18" s="11">
        <v>0</v>
      </c>
      <c r="M18" s="11">
        <f t="shared" si="1"/>
        <v>0</v>
      </c>
    </row>
    <row r="19" spans="1:15" x14ac:dyDescent="0.25">
      <c r="A19" s="13" t="s">
        <v>36</v>
      </c>
      <c r="B19" s="11"/>
      <c r="C19" s="11"/>
      <c r="D19" s="11"/>
      <c r="E19" s="11"/>
      <c r="F19" s="11"/>
      <c r="G19" s="11"/>
      <c r="H19" s="11">
        <v>0</v>
      </c>
      <c r="I19" s="11">
        <v>0</v>
      </c>
      <c r="J19" s="11">
        <v>0</v>
      </c>
      <c r="K19" s="12">
        <f t="shared" si="0"/>
        <v>0</v>
      </c>
      <c r="L19" s="11">
        <v>0</v>
      </c>
      <c r="M19" s="11">
        <f t="shared" si="1"/>
        <v>0</v>
      </c>
    </row>
    <row r="20" spans="1:15" x14ac:dyDescent="0.25">
      <c r="A20" s="14" t="s">
        <v>37</v>
      </c>
      <c r="B20" s="12">
        <f>SUM(B8:B19)</f>
        <v>363930</v>
      </c>
      <c r="C20" s="12">
        <f t="shared" ref="C20:M20" si="2">SUM(C8:C19)</f>
        <v>145572</v>
      </c>
      <c r="D20" s="12">
        <f t="shared" si="2"/>
        <v>5600</v>
      </c>
      <c r="E20" s="12">
        <f t="shared" si="2"/>
        <v>8750</v>
      </c>
      <c r="F20" s="12">
        <f t="shared" si="2"/>
        <v>43750</v>
      </c>
      <c r="G20" s="12">
        <f t="shared" si="2"/>
        <v>110803</v>
      </c>
      <c r="H20" s="12">
        <f t="shared" si="2"/>
        <v>0</v>
      </c>
      <c r="I20" s="12">
        <f t="shared" si="2"/>
        <v>0</v>
      </c>
      <c r="J20" s="12">
        <f t="shared" si="2"/>
        <v>0</v>
      </c>
      <c r="K20" s="12">
        <f t="shared" si="2"/>
        <v>678405</v>
      </c>
      <c r="L20" s="12">
        <f t="shared" si="2"/>
        <v>43492</v>
      </c>
      <c r="M20" s="12">
        <f t="shared" si="2"/>
        <v>43671.600000000006</v>
      </c>
    </row>
    <row r="21" spans="1:15" x14ac:dyDescent="0.2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1:15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 t="s">
        <v>38</v>
      </c>
      <c r="K22" s="16"/>
      <c r="L22" s="16">
        <f>+K20</f>
        <v>678405</v>
      </c>
      <c r="O22" s="18"/>
    </row>
    <row r="23" spans="1:15" x14ac:dyDescent="0.25">
      <c r="A23" s="19"/>
      <c r="J23" t="s">
        <v>39</v>
      </c>
      <c r="L23" s="20"/>
    </row>
    <row r="24" spans="1:15" x14ac:dyDescent="0.25">
      <c r="A24" s="21"/>
      <c r="B24" s="22" t="s">
        <v>40</v>
      </c>
      <c r="C24" s="23"/>
      <c r="D24" s="23"/>
      <c r="E24" s="23"/>
      <c r="F24" s="24"/>
      <c r="K24" t="s">
        <v>14</v>
      </c>
      <c r="L24" s="20">
        <f>-F38</f>
        <v>-21707</v>
      </c>
    </row>
    <row r="25" spans="1:15" ht="28.5" customHeight="1" x14ac:dyDescent="0.25">
      <c r="A25" s="13"/>
      <c r="B25" s="25" t="s">
        <v>41</v>
      </c>
      <c r="C25" s="25" t="s">
        <v>42</v>
      </c>
      <c r="D25" s="8" t="s">
        <v>43</v>
      </c>
      <c r="E25" s="8" t="s">
        <v>44</v>
      </c>
      <c r="F25" s="9" t="s">
        <v>45</v>
      </c>
      <c r="K25" s="26" t="s">
        <v>46</v>
      </c>
      <c r="L25" s="20">
        <f>-D20</f>
        <v>-5600</v>
      </c>
    </row>
    <row r="26" spans="1:15" x14ac:dyDescent="0.25">
      <c r="A26" s="10" t="s">
        <v>25</v>
      </c>
      <c r="B26" s="11">
        <f>+C8</f>
        <v>20796</v>
      </c>
      <c r="C26" s="11">
        <f>+B8*40%</f>
        <v>20796</v>
      </c>
      <c r="D26" s="11">
        <f>+E26-(B8*10%)</f>
        <v>3101</v>
      </c>
      <c r="E26" s="11">
        <v>8300</v>
      </c>
      <c r="F26" s="11">
        <f>+MIN(B26:D26)</f>
        <v>3101</v>
      </c>
      <c r="K26" t="s">
        <v>16</v>
      </c>
      <c r="L26" s="20">
        <v>0</v>
      </c>
    </row>
    <row r="27" spans="1:15" x14ac:dyDescent="0.25">
      <c r="A27" s="10" t="s">
        <v>26</v>
      </c>
      <c r="B27" s="11">
        <f t="shared" ref="B27:B37" si="3">+C9</f>
        <v>20796</v>
      </c>
      <c r="C27" s="11">
        <f t="shared" ref="C27:C37" si="4">+B9*40%</f>
        <v>20796</v>
      </c>
      <c r="D27" s="11">
        <f t="shared" ref="D27:D37" si="5">+E27-(B9*10%)</f>
        <v>3101</v>
      </c>
      <c r="E27" s="11">
        <v>8300</v>
      </c>
      <c r="F27" s="11">
        <f t="shared" ref="F27:F37" si="6">+MIN(B27:D27)</f>
        <v>3101</v>
      </c>
      <c r="K27" t="s">
        <v>17</v>
      </c>
      <c r="L27" s="20">
        <v>0</v>
      </c>
    </row>
    <row r="28" spans="1:15" x14ac:dyDescent="0.25">
      <c r="A28" s="10" t="s">
        <v>27</v>
      </c>
      <c r="B28" s="11">
        <f t="shared" si="3"/>
        <v>20796</v>
      </c>
      <c r="C28" s="11">
        <f t="shared" si="4"/>
        <v>20796</v>
      </c>
      <c r="D28" s="11">
        <f t="shared" si="5"/>
        <v>3101</v>
      </c>
      <c r="E28" s="11">
        <v>8300</v>
      </c>
      <c r="F28" s="11">
        <f t="shared" si="6"/>
        <v>3101</v>
      </c>
      <c r="K28" t="s">
        <v>47</v>
      </c>
      <c r="L28" s="27">
        <v>0</v>
      </c>
    </row>
    <row r="29" spans="1:15" x14ac:dyDescent="0.25">
      <c r="A29" s="10" t="s">
        <v>28</v>
      </c>
      <c r="B29" s="11">
        <f t="shared" si="3"/>
        <v>20796</v>
      </c>
      <c r="C29" s="11">
        <f t="shared" si="4"/>
        <v>20796</v>
      </c>
      <c r="D29" s="11">
        <f t="shared" si="5"/>
        <v>3101</v>
      </c>
      <c r="E29" s="11">
        <v>8300</v>
      </c>
      <c r="F29" s="11">
        <f t="shared" si="6"/>
        <v>3101</v>
      </c>
      <c r="L29" s="28">
        <f>SUM(L22:L28)</f>
        <v>651098</v>
      </c>
    </row>
    <row r="30" spans="1:15" x14ac:dyDescent="0.25">
      <c r="A30" s="10" t="s">
        <v>29</v>
      </c>
      <c r="B30" s="11">
        <f t="shared" si="3"/>
        <v>20796</v>
      </c>
      <c r="C30" s="11">
        <f t="shared" si="4"/>
        <v>20796</v>
      </c>
      <c r="D30" s="11">
        <f t="shared" si="5"/>
        <v>3101</v>
      </c>
      <c r="E30" s="11">
        <v>8300</v>
      </c>
      <c r="F30" s="11">
        <f t="shared" si="6"/>
        <v>3101</v>
      </c>
      <c r="K30" t="s">
        <v>48</v>
      </c>
      <c r="L30" s="27">
        <v>0</v>
      </c>
    </row>
    <row r="31" spans="1:15" x14ac:dyDescent="0.25">
      <c r="A31" s="10" t="s">
        <v>30</v>
      </c>
      <c r="B31" s="11">
        <f t="shared" si="3"/>
        <v>20796</v>
      </c>
      <c r="C31" s="11">
        <f t="shared" si="4"/>
        <v>20796</v>
      </c>
      <c r="D31" s="11">
        <f t="shared" si="5"/>
        <v>3101</v>
      </c>
      <c r="E31" s="11">
        <v>8300</v>
      </c>
      <c r="F31" s="11">
        <f t="shared" si="6"/>
        <v>3101</v>
      </c>
      <c r="J31" s="2" t="s">
        <v>49</v>
      </c>
      <c r="L31" s="28">
        <f>+L29+L30</f>
        <v>651098</v>
      </c>
    </row>
    <row r="32" spans="1:15" x14ac:dyDescent="0.25">
      <c r="A32" s="10" t="s">
        <v>31</v>
      </c>
      <c r="B32" s="11">
        <f t="shared" si="3"/>
        <v>20796</v>
      </c>
      <c r="C32" s="11">
        <f t="shared" si="4"/>
        <v>20796</v>
      </c>
      <c r="D32" s="11">
        <f t="shared" si="5"/>
        <v>3101</v>
      </c>
      <c r="E32" s="11">
        <v>8300</v>
      </c>
      <c r="F32" s="11">
        <f t="shared" si="6"/>
        <v>3101</v>
      </c>
      <c r="J32" t="s">
        <v>50</v>
      </c>
      <c r="L32" s="20"/>
    </row>
    <row r="33" spans="1:12" x14ac:dyDescent="0.25">
      <c r="A33" s="10" t="s">
        <v>32</v>
      </c>
      <c r="B33" s="11">
        <f t="shared" si="3"/>
        <v>0</v>
      </c>
      <c r="C33" s="11">
        <f t="shared" si="4"/>
        <v>0</v>
      </c>
      <c r="D33" s="11">
        <f t="shared" si="5"/>
        <v>0</v>
      </c>
      <c r="E33" s="11">
        <v>0</v>
      </c>
      <c r="F33" s="11">
        <f t="shared" si="6"/>
        <v>0</v>
      </c>
      <c r="K33" t="s">
        <v>51</v>
      </c>
      <c r="L33" s="20">
        <f>-B50</f>
        <v>-73671.600000000006</v>
      </c>
    </row>
    <row r="34" spans="1:12" x14ac:dyDescent="0.25">
      <c r="A34" s="10" t="s">
        <v>33</v>
      </c>
      <c r="B34" s="11">
        <f t="shared" si="3"/>
        <v>0</v>
      </c>
      <c r="C34" s="11">
        <f t="shared" si="4"/>
        <v>0</v>
      </c>
      <c r="D34" s="11">
        <f t="shared" si="5"/>
        <v>0</v>
      </c>
      <c r="E34" s="11">
        <v>0</v>
      </c>
      <c r="F34" s="11">
        <f t="shared" si="6"/>
        <v>0</v>
      </c>
      <c r="K34" t="s">
        <v>52</v>
      </c>
      <c r="L34" s="20">
        <f>-G41</f>
        <v>0</v>
      </c>
    </row>
    <row r="35" spans="1:12" x14ac:dyDescent="0.25">
      <c r="A35" s="10" t="s">
        <v>34</v>
      </c>
      <c r="B35" s="11">
        <f t="shared" si="3"/>
        <v>0</v>
      </c>
      <c r="C35" s="11">
        <f t="shared" si="4"/>
        <v>0</v>
      </c>
      <c r="D35" s="11">
        <f t="shared" si="5"/>
        <v>0</v>
      </c>
      <c r="E35" s="11">
        <v>0</v>
      </c>
      <c r="F35" s="11">
        <f t="shared" si="6"/>
        <v>0</v>
      </c>
      <c r="K35" t="s">
        <v>53</v>
      </c>
      <c r="L35" s="20">
        <f>-G45</f>
        <v>0</v>
      </c>
    </row>
    <row r="36" spans="1:12" x14ac:dyDescent="0.25">
      <c r="A36" s="10" t="s">
        <v>35</v>
      </c>
      <c r="B36" s="11">
        <f t="shared" si="3"/>
        <v>0</v>
      </c>
      <c r="C36" s="11">
        <f t="shared" si="4"/>
        <v>0</v>
      </c>
      <c r="D36" s="11">
        <f t="shared" si="5"/>
        <v>0</v>
      </c>
      <c r="E36" s="11">
        <v>0</v>
      </c>
      <c r="F36" s="11">
        <f t="shared" si="6"/>
        <v>0</v>
      </c>
      <c r="K36" t="s">
        <v>54</v>
      </c>
      <c r="L36" s="20">
        <f>-G42</f>
        <v>0</v>
      </c>
    </row>
    <row r="37" spans="1:12" x14ac:dyDescent="0.25">
      <c r="A37" s="13" t="s">
        <v>36</v>
      </c>
      <c r="B37" s="11">
        <f t="shared" si="3"/>
        <v>0</v>
      </c>
      <c r="C37" s="11">
        <f t="shared" si="4"/>
        <v>0</v>
      </c>
      <c r="D37" s="11">
        <f t="shared" si="5"/>
        <v>0</v>
      </c>
      <c r="E37" s="11">
        <v>0</v>
      </c>
      <c r="F37" s="11">
        <f t="shared" si="6"/>
        <v>0</v>
      </c>
      <c r="K37" t="s">
        <v>55</v>
      </c>
      <c r="L37" s="20">
        <f>-G43</f>
        <v>0</v>
      </c>
    </row>
    <row r="38" spans="1:12" x14ac:dyDescent="0.25">
      <c r="A38" s="14" t="s">
        <v>37</v>
      </c>
      <c r="B38" s="12"/>
      <c r="C38" s="12"/>
      <c r="D38" s="12"/>
      <c r="E38" s="12">
        <v>0</v>
      </c>
      <c r="F38" s="12">
        <f>SUM(F26:F37)</f>
        <v>21707</v>
      </c>
      <c r="K38" t="s">
        <v>56</v>
      </c>
      <c r="L38" s="20">
        <v>0</v>
      </c>
    </row>
    <row r="39" spans="1:12" x14ac:dyDescent="0.25">
      <c r="A39" s="19"/>
      <c r="K39" t="s">
        <v>21</v>
      </c>
      <c r="L39" s="27">
        <v>0</v>
      </c>
    </row>
    <row r="40" spans="1:12" x14ac:dyDescent="0.25">
      <c r="A40" s="29" t="s">
        <v>57</v>
      </c>
      <c r="B40" s="24"/>
      <c r="D40" s="30"/>
      <c r="E40" s="22" t="s">
        <v>58</v>
      </c>
      <c r="F40" s="23"/>
      <c r="G40" s="24"/>
      <c r="J40" s="2" t="s">
        <v>59</v>
      </c>
      <c r="L40" s="28">
        <f>SUM(L31:L39)</f>
        <v>577426.4</v>
      </c>
    </row>
    <row r="41" spans="1:12" x14ac:dyDescent="0.25">
      <c r="A41" s="13" t="s">
        <v>24</v>
      </c>
      <c r="B41" s="11">
        <f>+M20</f>
        <v>43671.600000000006</v>
      </c>
      <c r="D41" s="31" t="s">
        <v>52</v>
      </c>
      <c r="E41" s="32" t="s">
        <v>60</v>
      </c>
      <c r="F41" s="33"/>
      <c r="G41" s="34">
        <v>0</v>
      </c>
      <c r="J41" t="s">
        <v>61</v>
      </c>
      <c r="L41" s="20">
        <v>577430</v>
      </c>
    </row>
    <row r="42" spans="1:12" ht="15" customHeight="1" x14ac:dyDescent="0.25">
      <c r="A42" s="13" t="s">
        <v>62</v>
      </c>
      <c r="B42" s="11">
        <v>0</v>
      </c>
      <c r="D42" s="31" t="s">
        <v>54</v>
      </c>
      <c r="E42" s="35" t="s">
        <v>63</v>
      </c>
      <c r="F42" s="36"/>
      <c r="G42" s="11">
        <v>0</v>
      </c>
      <c r="J42" t="s">
        <v>64</v>
      </c>
      <c r="L42" s="20">
        <v>0</v>
      </c>
    </row>
    <row r="43" spans="1:12" x14ac:dyDescent="0.25">
      <c r="A43" s="13" t="s">
        <v>65</v>
      </c>
      <c r="B43" s="11">
        <v>0</v>
      </c>
      <c r="D43" s="37" t="s">
        <v>55</v>
      </c>
      <c r="E43" s="38" t="s">
        <v>66</v>
      </c>
      <c r="F43" s="39"/>
      <c r="G43" s="40">
        <v>0</v>
      </c>
      <c r="J43" t="s">
        <v>67</v>
      </c>
      <c r="L43" s="20">
        <v>25000</v>
      </c>
    </row>
    <row r="44" spans="1:12" x14ac:dyDescent="0.25">
      <c r="A44" s="13" t="s">
        <v>68</v>
      </c>
      <c r="B44" s="11">
        <v>0</v>
      </c>
      <c r="D44" s="41"/>
      <c r="E44" s="42"/>
      <c r="F44" s="43"/>
      <c r="G44" s="44"/>
      <c r="J44" t="s">
        <v>69</v>
      </c>
      <c r="L44" s="20">
        <v>15486</v>
      </c>
    </row>
    <row r="45" spans="1:12" x14ac:dyDescent="0.25">
      <c r="A45" s="13" t="s">
        <v>70</v>
      </c>
      <c r="B45" s="11">
        <v>30000</v>
      </c>
      <c r="D45" s="37" t="s">
        <v>53</v>
      </c>
      <c r="E45" s="45" t="s">
        <v>71</v>
      </c>
      <c r="F45" s="46"/>
      <c r="G45" s="47">
        <v>0</v>
      </c>
      <c r="J45" t="s">
        <v>72</v>
      </c>
      <c r="L45" s="20">
        <v>0</v>
      </c>
    </row>
    <row r="46" spans="1:12" x14ac:dyDescent="0.25">
      <c r="A46" s="13" t="s">
        <v>73</v>
      </c>
      <c r="B46" s="11">
        <v>0</v>
      </c>
      <c r="D46" s="48"/>
      <c r="E46" s="49"/>
      <c r="F46" s="50"/>
      <c r="G46" s="51"/>
      <c r="J46" t="s">
        <v>74</v>
      </c>
      <c r="L46" s="20">
        <f>+L43+L44+L45</f>
        <v>40486</v>
      </c>
    </row>
    <row r="47" spans="1:12" x14ac:dyDescent="0.25">
      <c r="A47" s="13" t="s">
        <v>75</v>
      </c>
      <c r="B47" s="11">
        <v>0</v>
      </c>
      <c r="D47" s="48"/>
      <c r="E47" s="49"/>
      <c r="F47" s="50"/>
      <c r="G47" s="51"/>
      <c r="J47" t="s">
        <v>76</v>
      </c>
      <c r="L47" s="20">
        <f>+L46*3%</f>
        <v>1214.58</v>
      </c>
    </row>
    <row r="48" spans="1:12" x14ac:dyDescent="0.25">
      <c r="A48" s="13" t="s">
        <v>77</v>
      </c>
      <c r="B48" s="11">
        <v>0</v>
      </c>
      <c r="D48" s="48"/>
      <c r="E48" s="49"/>
      <c r="F48" s="50"/>
      <c r="G48" s="51"/>
      <c r="J48" t="s">
        <v>78</v>
      </c>
      <c r="L48" s="28">
        <f>+L46+L47</f>
        <v>41700.58</v>
      </c>
    </row>
    <row r="49" spans="1:13" x14ac:dyDescent="0.25">
      <c r="A49" s="13" t="s">
        <v>79</v>
      </c>
      <c r="B49" s="11">
        <v>0</v>
      </c>
      <c r="D49" s="48"/>
      <c r="E49" s="49"/>
      <c r="F49" s="50"/>
      <c r="G49" s="51"/>
      <c r="J49" t="s">
        <v>80</v>
      </c>
      <c r="L49" s="20">
        <f>+L20</f>
        <v>43492</v>
      </c>
    </row>
    <row r="50" spans="1:13" x14ac:dyDescent="0.25">
      <c r="A50" s="14" t="s">
        <v>37</v>
      </c>
      <c r="B50" s="12">
        <f>SUM(B41:B49)</f>
        <v>73671.600000000006</v>
      </c>
      <c r="D50" s="41"/>
      <c r="E50" s="52"/>
      <c r="F50" s="53"/>
      <c r="G50" s="54"/>
      <c r="J50" t="s">
        <v>81</v>
      </c>
      <c r="L50" s="28">
        <f>+L48-L49</f>
        <v>-1791.4199999999983</v>
      </c>
    </row>
    <row r="51" spans="1:13" x14ac:dyDescent="0.25">
      <c r="A51" s="19"/>
      <c r="J51" t="s">
        <v>82</v>
      </c>
      <c r="L51" s="20">
        <f>+L50</f>
        <v>-1791.4199999999983</v>
      </c>
    </row>
    <row r="52" spans="1:13" x14ac:dyDescent="0.25">
      <c r="A52" s="19"/>
      <c r="L52" s="20"/>
    </row>
    <row r="53" spans="1:13" x14ac:dyDescent="0.25">
      <c r="A53" s="19"/>
      <c r="L53" s="20"/>
    </row>
    <row r="54" spans="1:13" x14ac:dyDescent="0.25">
      <c r="A54" s="19"/>
      <c r="L54" s="20"/>
      <c r="M54" s="18"/>
    </row>
    <row r="55" spans="1:13" x14ac:dyDescent="0.25">
      <c r="A55" s="19"/>
      <c r="L55" s="20"/>
    </row>
    <row r="56" spans="1:13" x14ac:dyDescent="0.25">
      <c r="A56" s="19"/>
      <c r="L56" s="20"/>
    </row>
    <row r="57" spans="1:13" x14ac:dyDescent="0.25">
      <c r="A57" s="19"/>
      <c r="L57" s="20"/>
    </row>
    <row r="58" spans="1:13" x14ac:dyDescent="0.25">
      <c r="A58" s="19"/>
      <c r="L58" s="20"/>
    </row>
    <row r="59" spans="1:13" x14ac:dyDescent="0.25">
      <c r="A59" s="19"/>
      <c r="L59" s="20"/>
    </row>
    <row r="60" spans="1:13" x14ac:dyDescent="0.25">
      <c r="A60" s="19"/>
      <c r="L60" s="20"/>
    </row>
    <row r="61" spans="1:13" x14ac:dyDescent="0.25">
      <c r="A61" s="19"/>
      <c r="L61" s="20"/>
    </row>
    <row r="62" spans="1:13" x14ac:dyDescent="0.25">
      <c r="A62" s="19"/>
      <c r="L62" s="20"/>
    </row>
    <row r="63" spans="1:13" x14ac:dyDescent="0.25">
      <c r="A63" s="19"/>
      <c r="L63" s="20"/>
    </row>
    <row r="64" spans="1:13" x14ac:dyDescent="0.25">
      <c r="A64" s="19"/>
      <c r="L64" s="20"/>
    </row>
    <row r="65" spans="1:12" x14ac:dyDescent="0.25">
      <c r="A65" s="19"/>
      <c r="L65" s="20"/>
    </row>
    <row r="66" spans="1:12" x14ac:dyDescent="0.25">
      <c r="A66" s="19"/>
      <c r="L66" s="20"/>
    </row>
    <row r="67" spans="1:12" x14ac:dyDescent="0.25">
      <c r="A67" s="19"/>
      <c r="L67" s="20"/>
    </row>
    <row r="68" spans="1:12" x14ac:dyDescent="0.25">
      <c r="A68" s="19"/>
      <c r="L68" s="20"/>
    </row>
    <row r="69" spans="1:12" x14ac:dyDescent="0.25">
      <c r="A69" s="19"/>
      <c r="L69" s="20"/>
    </row>
    <row r="70" spans="1:12" x14ac:dyDescent="0.25">
      <c r="A70" s="19"/>
      <c r="L70" s="20"/>
    </row>
    <row r="71" spans="1:12" x14ac:dyDescent="0.25">
      <c r="A71" s="19"/>
      <c r="L71" s="20"/>
    </row>
    <row r="72" spans="1:12" x14ac:dyDescent="0.25">
      <c r="A72" s="19"/>
      <c r="L72" s="20"/>
    </row>
    <row r="73" spans="1:12" x14ac:dyDescent="0.25">
      <c r="A73" s="19"/>
    </row>
    <row r="74" spans="1:12" x14ac:dyDescent="0.25">
      <c r="A74" s="19"/>
    </row>
  </sheetData>
  <mergeCells count="7">
    <mergeCell ref="E42:F42"/>
    <mergeCell ref="D43:D44"/>
    <mergeCell ref="E43:F44"/>
    <mergeCell ref="G43:G44"/>
    <mergeCell ref="D45:D50"/>
    <mergeCell ref="E45:F50"/>
    <mergeCell ref="G45:G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00097 Sunil Mehta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kamal.Sharma</dc:creator>
  <cp:lastModifiedBy>kamal.Sharma</cp:lastModifiedBy>
  <dcterms:created xsi:type="dcterms:W3CDTF">2015-01-12T06:46:08Z</dcterms:created>
  <dcterms:modified xsi:type="dcterms:W3CDTF">2015-01-12T06:46:40Z</dcterms:modified>
</cp:coreProperties>
</file>