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laSu\Desktop\Projects_Nov2022\InvoiceAnalysis\"/>
    </mc:Choice>
  </mc:AlternateContent>
  <xr:revisionPtr revIDLastSave="0" documentId="13_ncr:9_{E2869DEF-794F-43CB-9917-53303A6C4F4B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Data" sheetId="1" r:id="rId1"/>
    <sheet name="Statistics" sheetId="2" r:id="rId2"/>
    <sheet name="EDA" sheetId="3" r:id="rId3"/>
    <sheet name="Invoices by CSU... - Formulas" sheetId="4" r:id="rId4"/>
    <sheet name="Invoices by CSU... - Pivot" sheetId="9" r:id="rId5"/>
    <sheet name="Invoice Breakdown" sheetId="6" r:id="rId6"/>
    <sheet name="LookupTable" sheetId="10" r:id="rId7"/>
  </sheets>
  <definedNames>
    <definedName name="_xlnm._FilterDatabase" localSheetId="5" hidden="1">'Invoice Breakdown'!$B$6:$C$8</definedName>
    <definedName name="_xlnm._FilterDatabase" localSheetId="3" hidden="1">'Invoices by CSU... - Formulas'!$I$6:$K$6</definedName>
    <definedName name="_xlnm._FilterDatabase" localSheetId="4" hidden="1">'Invoices by CSU... - Pivot'!$A$5:$G$77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6" l="1"/>
  <c r="L13" i="6"/>
  <c r="L10" i="6"/>
  <c r="K1" i="10" a="1"/>
  <c r="K1" i="10" s="1"/>
  <c r="I15" i="6"/>
  <c r="I13" i="6"/>
  <c r="I10" i="6"/>
  <c r="H1" i="10" a="1"/>
  <c r="H1" i="10" s="1"/>
  <c r="F15" i="6"/>
  <c r="F13" i="6"/>
  <c r="F10" i="6"/>
  <c r="E1" i="10" a="1"/>
  <c r="E1" i="10" s="1"/>
  <c r="A1" i="10" a="1"/>
  <c r="A1" i="10" s="1"/>
  <c r="C15" i="6"/>
  <c r="C13" i="6"/>
  <c r="C10" i="6"/>
  <c r="H10" i="2"/>
  <c r="H9" i="2"/>
  <c r="D13" i="2"/>
  <c r="C13" i="2"/>
  <c r="C12" i="2"/>
  <c r="D12" i="2"/>
  <c r="D9" i="2"/>
  <c r="C9" i="2"/>
  <c r="D8" i="2"/>
  <c r="C8" i="2"/>
  <c r="D7" i="2"/>
  <c r="C7" i="2"/>
  <c r="D6" i="2"/>
  <c r="C6" i="2"/>
  <c r="L17" i="6" l="1"/>
  <c r="I17" i="6"/>
  <c r="F17" i="6"/>
  <c r="C10" i="2"/>
  <c r="C17" i="6"/>
  <c r="D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<sst xmlns="http://schemas.openxmlformats.org/spreadsheetml/2006/main" count="17479" uniqueCount="1694">
  <si>
    <t>Invoice Number</t>
  </si>
  <si>
    <t>Credit Number</t>
  </si>
  <si>
    <t>Study Name</t>
  </si>
  <si>
    <t>CSU</t>
  </si>
  <si>
    <t>Disease Site / Specialty</t>
  </si>
  <si>
    <t>Cost Centre</t>
  </si>
  <si>
    <t>R&amp;I Number</t>
  </si>
  <si>
    <t>Principal Investigator</t>
  </si>
  <si>
    <t>Study Type</t>
  </si>
  <si>
    <t>Sponsor Purchase Order Number</t>
  </si>
  <si>
    <t>Sponsor / CRO Name</t>
  </si>
  <si>
    <t>Invoice Description</t>
  </si>
  <si>
    <t>Amount Invoiced (£)</t>
  </si>
  <si>
    <t>Amount Credited (£)</t>
  </si>
  <si>
    <t>Date Invoice Requested</t>
  </si>
  <si>
    <t>Date Credit Requested</t>
  </si>
  <si>
    <t>Quarter</t>
  </si>
  <si>
    <t>Financial Year</t>
  </si>
  <si>
    <t>TRANSIT</t>
  </si>
  <si>
    <t>Abdominal Medicine and Surgery</t>
  </si>
  <si>
    <t>General Surgery</t>
  </si>
  <si>
    <t>GS19/123592</t>
  </si>
  <si>
    <t>Dr. Stephen Chapman</t>
  </si>
  <si>
    <t>Non-Commercial</t>
  </si>
  <si>
    <t>N/A</t>
  </si>
  <si>
    <t>University of Leeds</t>
  </si>
  <si>
    <t>38 Patients Recruited x £81</t>
  </si>
  <si>
    <t>Q1</t>
  </si>
  <si>
    <t>2021/2022</t>
  </si>
  <si>
    <t>Novavax COVID Vaccine study</t>
  </si>
  <si>
    <t>Infectious Diseases</t>
  </si>
  <si>
    <t>COVID Vaccine</t>
  </si>
  <si>
    <t>ID20/136063</t>
  </si>
  <si>
    <t>Dr. Fiona McGill</t>
  </si>
  <si>
    <t>Commercial</t>
  </si>
  <si>
    <t>Ppd Global Ltd</t>
  </si>
  <si>
    <t>Screening Fees, Unscheduled Visits, Visits 1-4</t>
  </si>
  <si>
    <t>ATHENA</t>
  </si>
  <si>
    <t>Oncology</t>
  </si>
  <si>
    <t>Gynaecology</t>
  </si>
  <si>
    <t>MO18/108488</t>
  </si>
  <si>
    <t>Dr. David Jackson</t>
  </si>
  <si>
    <t>Clovis Oncology Inc.</t>
  </si>
  <si>
    <t>Patient Visits for Sep 20, Dec 20 and Mar 21 plus IMP Management Fees</t>
  </si>
  <si>
    <t>COMBI-APlus</t>
  </si>
  <si>
    <t>Melanoma</t>
  </si>
  <si>
    <t>MO18/104944</t>
  </si>
  <si>
    <t>Dr. Jane Hook</t>
  </si>
  <si>
    <t>Novartis Pharmaceuticals UK Ltd.</t>
  </si>
  <si>
    <t>New invoice for Investigator Fees and CT Chest</t>
  </si>
  <si>
    <t>Credit for invoice 1410171838 due to a change in Sponsor billing address</t>
  </si>
  <si>
    <t>Credit for invoice 1410172091 due to incorrect customer number being used</t>
  </si>
  <si>
    <t>Patient Visits for Dec 20 and Mar 21 plus IMP Management Fees</t>
  </si>
  <si>
    <t>Credit for invoice due to supplier requesting incorrect funds</t>
  </si>
  <si>
    <t>ProCAID</t>
  </si>
  <si>
    <t>Prostate</t>
  </si>
  <si>
    <t>MO16/023</t>
  </si>
  <si>
    <t>Dr. Satinder Jagdev</t>
  </si>
  <si>
    <t>University Hospital Southampton</t>
  </si>
  <si>
    <t>Invoice to replace 1410171839</t>
  </si>
  <si>
    <t>Credit in relation to invoice 1410171839, which was incorrectly addressed</t>
  </si>
  <si>
    <t>KRT-232-101</t>
  </si>
  <si>
    <t>Haematology</t>
  </si>
  <si>
    <t>HM18/110855</t>
  </si>
  <si>
    <t>Dr. Manish Jain</t>
  </si>
  <si>
    <t>Parexel International (Irl) Ltd</t>
  </si>
  <si>
    <t>Various set-up costs, SIV and Stationary</t>
  </si>
  <si>
    <t>ORZORA</t>
  </si>
  <si>
    <t>MO15/069</t>
  </si>
  <si>
    <t>Prof. Geoff Hall</t>
  </si>
  <si>
    <t>IQVIA Limited</t>
  </si>
  <si>
    <t>Three dropped treatment costs</t>
  </si>
  <si>
    <t>RAVEN</t>
  </si>
  <si>
    <t>Head and Neck</t>
  </si>
  <si>
    <t>Ophthalmology</t>
  </si>
  <si>
    <t>OP19/121057</t>
  </si>
  <si>
    <t>Dr. Rajarshi Mukherjee</t>
  </si>
  <si>
    <t>Novartis Pharmaceuticals UK Ltd</t>
  </si>
  <si>
    <t>Investigator fees and Pregnancy Tests as per sponsor proposal for Q4 2020</t>
  </si>
  <si>
    <t>Investigator fees, Pregnancy Tests and OCT as per sponsor proposal for Q1 2021</t>
  </si>
  <si>
    <t>PACIFIC-4</t>
  </si>
  <si>
    <t>Lung</t>
  </si>
  <si>
    <t>MO18/110906</t>
  </si>
  <si>
    <t>Dr. Kevin Franks</t>
  </si>
  <si>
    <t>AstraZeneca UK Ltd.</t>
  </si>
  <si>
    <t>Pathology and R&amp;D set-up fees and costs for four SA's</t>
  </si>
  <si>
    <t>PANDA</t>
  </si>
  <si>
    <t>OP19/110288</t>
  </si>
  <si>
    <t>Syneos Health UK Ltd</t>
  </si>
  <si>
    <t>Week 68 Visit (PRF - 357329)</t>
  </si>
  <si>
    <t>Week 64 Visit (PRF - 347071)</t>
  </si>
  <si>
    <t>INCMGA00012</t>
  </si>
  <si>
    <t>Gastrointestinal</t>
  </si>
  <si>
    <t>CO18/111518</t>
  </si>
  <si>
    <t>Dr. Nathalie Casanova</t>
  </si>
  <si>
    <t>Incyte Corporation</t>
  </si>
  <si>
    <t>Cycle 13,14, and 15 visits for subject 109001</t>
  </si>
  <si>
    <t>INTRIGUE</t>
  </si>
  <si>
    <t>Sarcoma</t>
  </si>
  <si>
    <t>MO18/110842</t>
  </si>
  <si>
    <t>Dr. Daniel Stark</t>
  </si>
  <si>
    <t>Deciphera Pharmaceuticals Inc.</t>
  </si>
  <si>
    <t>Two safety follow-ups</t>
  </si>
  <si>
    <t>Pathology Set up</t>
  </si>
  <si>
    <t>PCR Test for 49 Participants, Sample Processing and Pathology Set-Up Fee</t>
  </si>
  <si>
    <t>UK0190469 + UK0190855 Enrollement Visits not completed</t>
  </si>
  <si>
    <t>PO Fees Dr Fiona McGill w/c 19/4 – w/c 3/6</t>
  </si>
  <si>
    <t>End of Study costs (PRF - 364993)</t>
  </si>
  <si>
    <t>Credit in relation to invoice 1410158951 due to missing patient information</t>
  </si>
  <si>
    <t>AZD1390 BBB</t>
  </si>
  <si>
    <t>Clinical Research Facility</t>
  </si>
  <si>
    <t>Early Phase Oncology</t>
  </si>
  <si>
    <t>CO18/105105</t>
  </si>
  <si>
    <t>Prof. Susan Short</t>
  </si>
  <si>
    <t>Patient travel expenses</t>
  </si>
  <si>
    <t>Patient Number 654-101 - Screening C1D1 C1D15 C1D29 C2D29 C3D1</t>
  </si>
  <si>
    <t>RPL-001-16</t>
  </si>
  <si>
    <t>MO18/94593</t>
  </si>
  <si>
    <t>Dr. Adel Samson</t>
  </si>
  <si>
    <t>Replimune</t>
  </si>
  <si>
    <t>Cycle 2 Day 1, Cycle 3 Day 29</t>
  </si>
  <si>
    <t>TG6002.03</t>
  </si>
  <si>
    <t>MO19/124284</t>
  </si>
  <si>
    <t>50% of the Study Coordinator Fees</t>
  </si>
  <si>
    <t>PATHOS</t>
  </si>
  <si>
    <t>Radiotherapy</t>
  </si>
  <si>
    <t>CO17/26687</t>
  </si>
  <si>
    <t>Dr. Kate Cardale</t>
  </si>
  <si>
    <t>Velindre NHS Trust</t>
  </si>
  <si>
    <t>Month 18 Bloods</t>
  </si>
  <si>
    <t>2 x 12 Month PT QOL and 1 x 6 Month PT QOL</t>
  </si>
  <si>
    <t>GTSCOPE</t>
  </si>
  <si>
    <t>OP19/121980</t>
  </si>
  <si>
    <t>Dr. Martin McKibbin</t>
  </si>
  <si>
    <t>Medpace Clinical Research LLC</t>
  </si>
  <si>
    <t>April 2021 Milestone Payment (RRC-214679)</t>
  </si>
  <si>
    <t>January 2021 Milestone Payment (RRC-203534)</t>
  </si>
  <si>
    <t>Visit 17 Fees, Unscheduled Visit and 2 x TS Calls</t>
  </si>
  <si>
    <t>AIPAC</t>
  </si>
  <si>
    <t>Breast</t>
  </si>
  <si>
    <t>MO17/101836</t>
  </si>
  <si>
    <t>Prof. Christopher Twelves</t>
  </si>
  <si>
    <t>Immutep S.A.S</t>
  </si>
  <si>
    <t>Patient fees St James Q1 2021</t>
  </si>
  <si>
    <t>Credit in relation to invoice 1410173124 due to Pathology Set-Up Fee costs</t>
  </si>
  <si>
    <t>MedImmune</t>
  </si>
  <si>
    <t>CO19/121521</t>
  </si>
  <si>
    <t>MedImmune LLC</t>
  </si>
  <si>
    <t>R&amp;D, Oncology, Pathology, Histopathology and CRF set-up fees plus 1 x screen failure</t>
  </si>
  <si>
    <t>Investigator Fees, Pregnancy Test (Blood and Urine) - Run Code Q221R3</t>
  </si>
  <si>
    <t>ACCOLADE</t>
  </si>
  <si>
    <t>CO18/112951</t>
  </si>
  <si>
    <t>KBF2191655</t>
  </si>
  <si>
    <t>University of Manchester</t>
  </si>
  <si>
    <t>Re-issue of incorrect invoice with correct price</t>
  </si>
  <si>
    <t>Investigator Fees</t>
  </si>
  <si>
    <t>RHONE-X</t>
  </si>
  <si>
    <t>OP20/134585</t>
  </si>
  <si>
    <t>Roche Products Ltd</t>
  </si>
  <si>
    <t>Setup Fees and patient visits</t>
  </si>
  <si>
    <t>4405-2006 - C4D43 and C5D57</t>
  </si>
  <si>
    <t>ALLEGRO</t>
  </si>
  <si>
    <t>GS19/108546</t>
  </si>
  <si>
    <t>Mr. Aaron Quyn</t>
  </si>
  <si>
    <t>University of Edinburgh</t>
  </si>
  <si>
    <t>15 patients recruited</t>
  </si>
  <si>
    <t>Credit for invoice 1410171526</t>
  </si>
  <si>
    <t>FASBAT</t>
  </si>
  <si>
    <t>OP16/64916</t>
  </si>
  <si>
    <t>York and Scarborough Teaching Hospitals NHS Foundation Trust</t>
  </si>
  <si>
    <t>Participant 009 - 24 Month Visit / Participant 030 - 12 &amp; 24 Month Visits</t>
  </si>
  <si>
    <t>Q2</t>
  </si>
  <si>
    <t>RHINE</t>
  </si>
  <si>
    <t>OP18/108608</t>
  </si>
  <si>
    <t>Roche Products Limited</t>
  </si>
  <si>
    <t>Weeks 80, 84, 88 and 100 visits</t>
  </si>
  <si>
    <t>Cov Boost</t>
  </si>
  <si>
    <t>CO21/140339</t>
  </si>
  <si>
    <t>University Hospital Southampton NHS Foundation Trust</t>
  </si>
  <si>
    <t>Set-up and management fees</t>
  </si>
  <si>
    <t>PRSIM</t>
  </si>
  <si>
    <t>Renal</t>
  </si>
  <si>
    <t>CO17/94837</t>
  </si>
  <si>
    <t>Dr. Naveen Vasudev</t>
  </si>
  <si>
    <t>HGR4600021143</t>
  </si>
  <si>
    <t>Archival Tumour Blocks for 12 patients</t>
  </si>
  <si>
    <t>TENAYA</t>
  </si>
  <si>
    <t>OP19/114058</t>
  </si>
  <si>
    <t>Weeks 76, 80 and 84 visits for patients 616901 and 616902</t>
  </si>
  <si>
    <t>CIPHER</t>
  </si>
  <si>
    <t>GS18/103848</t>
  </si>
  <si>
    <t>Mr. Jim Tiernan</t>
  </si>
  <si>
    <t>Royal Devon and Exeter NHS Foundation Trust</t>
  </si>
  <si>
    <t>Visits</t>
  </si>
  <si>
    <t>Oncology set-up fees plus 1 x screen failure ( CRF SU Fees included but not costed)</t>
  </si>
  <si>
    <t>MGT-009</t>
  </si>
  <si>
    <t>OP19/92802</t>
  </si>
  <si>
    <t>MeiraGTX Uk Ltd</t>
  </si>
  <si>
    <t>SIV, Optometry set-up fees plus visits for 6 patients</t>
  </si>
  <si>
    <t>Patient activity costs</t>
  </si>
  <si>
    <t>APHINITY</t>
  </si>
  <si>
    <t>CO11/9948</t>
  </si>
  <si>
    <t>Prof. Timothy Perren</t>
  </si>
  <si>
    <t>FU Y8 Investigator Fees</t>
  </si>
  <si>
    <t>PACIFIC 6</t>
  </si>
  <si>
    <t>MO19/111436</t>
  </si>
  <si>
    <t>Dr. Pooja Jain</t>
  </si>
  <si>
    <t>Patient 2801001 C8W29 and Patient 2801002 C9W33 visits.</t>
  </si>
  <si>
    <t>DERBY</t>
  </si>
  <si>
    <t>OP18/110230</t>
  </si>
  <si>
    <t>Covance Caps Ltd</t>
  </si>
  <si>
    <t>3 Visits for patients 001 and 002 and 5 visits for patient 003.</t>
  </si>
  <si>
    <t>FU Y8 Investigator Fees - Q2 2021</t>
  </si>
  <si>
    <t>Overtime fees for Dr Jenny Murira (13/10/20 to 24/5/21)</t>
  </si>
  <si>
    <t>Ophthalmology Set-up fee</t>
  </si>
  <si>
    <t>P4 FU Y8 Investigator Fees - Q2 2021</t>
  </si>
  <si>
    <t>MASTERY</t>
  </si>
  <si>
    <t>GS21/137320</t>
  </si>
  <si>
    <t>Prof. David Jayne</t>
  </si>
  <si>
    <t>University of Birmingham</t>
  </si>
  <si>
    <t>Credit for Invoice 1410177270</t>
  </si>
  <si>
    <t>Credit in relation to invoice 1410175257</t>
  </si>
  <si>
    <t>Credit for Invoice 1410172883</t>
  </si>
  <si>
    <t>DANTE</t>
  </si>
  <si>
    <t>MO18/97740</t>
  </si>
  <si>
    <t>HGR4600023424</t>
  </si>
  <si>
    <t>Per Patient Payments from open of trial to 21st May 2021</t>
  </si>
  <si>
    <t>PRIMETIME</t>
  </si>
  <si>
    <t>CO17/81002</t>
  </si>
  <si>
    <t>Dr. Sreedevi Kumar</t>
  </si>
  <si>
    <t>DCSJMBACI</t>
  </si>
  <si>
    <t>The Institute of Cancer Research</t>
  </si>
  <si>
    <t>25 x Ki67 Visits from Apr 1st 2020 to Mar 31st 2021</t>
  </si>
  <si>
    <t>Visits and Genotyping for patients 001, 002 and 003 plus 7 x remote monitoring visits</t>
  </si>
  <si>
    <t>Credit for Invoice 1410177105</t>
  </si>
  <si>
    <t>P1 FU Y8 Investigator Fees - Q2 2021</t>
  </si>
  <si>
    <t>RAMPART</t>
  </si>
  <si>
    <t>MO17/94868</t>
  </si>
  <si>
    <t>University College London</t>
  </si>
  <si>
    <t>Randomisation of patient R0066001C</t>
  </si>
  <si>
    <t>4405-2006 C6D71 and C7D85 visits</t>
  </si>
  <si>
    <t>TRYbeCA-1</t>
  </si>
  <si>
    <t>MO18/108434</t>
  </si>
  <si>
    <t>Dr. Alan Anthoney</t>
  </si>
  <si>
    <t>Erytech Pharma SA</t>
  </si>
  <si>
    <t>Oncology Set-Up Fee</t>
  </si>
  <si>
    <t>Patient Visits Completed through 30JUNE2021</t>
  </si>
  <si>
    <t>Keynote-937</t>
  </si>
  <si>
    <t>CO19/118095</t>
  </si>
  <si>
    <t>Dr. Daniel Swinson</t>
  </si>
  <si>
    <t>Merck Sharp And Dohme Ltd</t>
  </si>
  <si>
    <t>Oncology Set-Up Fee, SIV,  3 visits for 075100001 and 3 visits for 075100002</t>
  </si>
  <si>
    <t>ACTION</t>
  </si>
  <si>
    <t>PY20/129300</t>
  </si>
  <si>
    <t>Dr. Jane Clark</t>
  </si>
  <si>
    <t>HGR4600026133</t>
  </si>
  <si>
    <t>SIV, Postage and 5 x Randomisation of Patients (10,11,13,16 and 17)</t>
  </si>
  <si>
    <t>LUCY</t>
  </si>
  <si>
    <t>MO17/103869</t>
  </si>
  <si>
    <t>Visits 12, 13, TREATDIS and 30DFU for Subject 2803001</t>
  </si>
  <si>
    <t>MINITUB</t>
  </si>
  <si>
    <t>MO16/64999</t>
  </si>
  <si>
    <t>Dr. Howard Peach</t>
  </si>
  <si>
    <t>EORTC</t>
  </si>
  <si>
    <t>3 x Patients</t>
  </si>
  <si>
    <t>50% Inv Fees, CI Fees, P1 (Scr-V8), P2 (Scr), P3 (Scr-V9), P4 (Scr-V16), P5 (Scr-V8) and P6 (Scr) Visits</t>
  </si>
  <si>
    <t>4405-2006 C8D99 and C9D113 visits</t>
  </si>
  <si>
    <t>Roche Products</t>
  </si>
  <si>
    <t>2308770001 FU Year 9 and 2308770004 FU Year 8</t>
  </si>
  <si>
    <t>Incyte</t>
  </si>
  <si>
    <t>Subject 109001 Q12W FU1, FU2 and FU3</t>
  </si>
  <si>
    <t>MGT-023</t>
  </si>
  <si>
    <t>OP21/138494</t>
  </si>
  <si>
    <t>Visit 1 for patients 0001, 0002, 0003 and 0004</t>
  </si>
  <si>
    <t>13 x Ki67 Visits from Apr 1st 2020 to Mar 31st 2021</t>
  </si>
  <si>
    <t>Credit in relation to invoice 1410177645</t>
  </si>
  <si>
    <t>Credit in relation to invoice 1410177784</t>
  </si>
  <si>
    <t>Credit in relation to invoice 1410177603</t>
  </si>
  <si>
    <t>PEARLS</t>
  </si>
  <si>
    <t>MO16/045</t>
  </si>
  <si>
    <t>Dr. Katy Clarke</t>
  </si>
  <si>
    <t>Covance Inc</t>
  </si>
  <si>
    <t>Visits C13, C14, C15, C16, C17 and EOT for subject 1839</t>
  </si>
  <si>
    <t>STIMULI</t>
  </si>
  <si>
    <t>CO17/71251</t>
  </si>
  <si>
    <t>ETOP - European Thoracic Oncology Platfom</t>
  </si>
  <si>
    <t>Investigator Fees (Jan - Jun 21)</t>
  </si>
  <si>
    <t>EPOCH</t>
  </si>
  <si>
    <t>Colorectal</t>
  </si>
  <si>
    <t>MO15/098</t>
  </si>
  <si>
    <t>2 Boxes for Archiving</t>
  </si>
  <si>
    <t>SOLSTICE</t>
  </si>
  <si>
    <t>MO19/103800</t>
  </si>
  <si>
    <t>Servier Research and Development Limited</t>
  </si>
  <si>
    <t>FU02 to 07 for Pt. 00245, FU01 to 02 for Pt. 00253 and FU03 to 07 for Pt. 00752</t>
  </si>
  <si>
    <t>OlympiA</t>
  </si>
  <si>
    <t>MO14/11257</t>
  </si>
  <si>
    <t>Astra Zeneca Uk Ltd</t>
  </si>
  <si>
    <t>Pt. E103096 Y5/M60, Pt. E111755  Y3/M30 and Pt. E114423 Y2/M24</t>
  </si>
  <si>
    <t>Credit for invoice 1410178845</t>
  </si>
  <si>
    <t>July 2021 Milestone Payment (RRC-223267)</t>
  </si>
  <si>
    <t>MicroBioSensor</t>
  </si>
  <si>
    <t>RL19/111609</t>
  </si>
  <si>
    <t>Dr. Graham Woodrow</t>
  </si>
  <si>
    <t>Microbiosensor Ltd</t>
  </si>
  <si>
    <t>Sampling costs, blood analysis costs and set-up fees, archiving, research team set-up and device set-up</t>
  </si>
  <si>
    <t>Automated Payment</t>
  </si>
  <si>
    <t>Various patient visits</t>
  </si>
  <si>
    <t>ACE-356</t>
  </si>
  <si>
    <t>HM16/139</t>
  </si>
  <si>
    <t>Dr. David Bowen</t>
  </si>
  <si>
    <t>Celgene International Sarl</t>
  </si>
  <si>
    <t>Subject: 5051004 LTFU Month 15</t>
  </si>
  <si>
    <t>Keynote-054</t>
  </si>
  <si>
    <t>MO15/270</t>
  </si>
  <si>
    <t>Dr. Elaine Dunwoodie</t>
  </si>
  <si>
    <t>649 - Y4F1, Y5F1 &amp; Y5F3 / 1074 - Y4F2,F3 / 1088 - Y4F2,F4 &amp; Y5F1,F3 / 1219 - Y4F1,F3,F4 &amp; Y5F1, F3</t>
  </si>
  <si>
    <t>Pregnancy tests for pt 7556007 (v15 and v16) and pt 7556010 (v5)</t>
  </si>
  <si>
    <t>EuroEwing 2012</t>
  </si>
  <si>
    <t>PO13/10636</t>
  </si>
  <si>
    <t>Dr. Simone Wilkins</t>
  </si>
  <si>
    <t>Cancer Research Uk Clinical Trials Unit</t>
  </si>
  <si>
    <t>6 x Tumour Blocks</t>
  </si>
  <si>
    <t>FAST-Forward</t>
  </si>
  <si>
    <t>CO12/10358</t>
  </si>
  <si>
    <t>Institute Of Cancer Research</t>
  </si>
  <si>
    <t>Provision of 5 year photographs for 15 patients at £35 per set</t>
  </si>
  <si>
    <t>41 tests (blood collection and processing)</t>
  </si>
  <si>
    <t>Q3</t>
  </si>
  <si>
    <t>35 tests (blood collection and processing)</t>
  </si>
  <si>
    <t>ClariDY</t>
  </si>
  <si>
    <t>MO17/93267</t>
  </si>
  <si>
    <t>Agios Pharmaceuticals Inc</t>
  </si>
  <si>
    <t>3 boxes for archiving</t>
  </si>
  <si>
    <t>CMV Vaccine</t>
  </si>
  <si>
    <t>RL18/104950</t>
  </si>
  <si>
    <t>Dr. Sunil Daga</t>
  </si>
  <si>
    <t>Medpace Payment ID: RRC-223954 / Patient 406-001 Visits</t>
  </si>
  <si>
    <t>Patient Visits Q4 2020</t>
  </si>
  <si>
    <t>30DFU, SFU8W and SFU12W for patient 2801001 and 2801002</t>
  </si>
  <si>
    <t>2801001 C9W33 and 2801002 C10W37</t>
  </si>
  <si>
    <t>805301 W36 and W40, 805302 W20,  805303 W16 and 805304 W12 and W16</t>
  </si>
  <si>
    <t>Survival Follow up visit SFU yr 2 pt3 29th March 2021</t>
  </si>
  <si>
    <t>183 x Visit 1 - Day 0, 179 x Visit 2 - Day 28 and 177 x Visit 3 - Day 84</t>
  </si>
  <si>
    <t>Incyte-303</t>
  </si>
  <si>
    <t>CO20/135036</t>
  </si>
  <si>
    <t>Iqvia Ltd</t>
  </si>
  <si>
    <t>Multiple patient visits</t>
  </si>
  <si>
    <t>Deciphera Pharmaceuticals Inc</t>
  </si>
  <si>
    <t>Missing costs from previous invoices 1410173268, 1410150586 and 1410150548</t>
  </si>
  <si>
    <t>OreO</t>
  </si>
  <si>
    <t>MO17/100390</t>
  </si>
  <si>
    <t>2 x boxes for archiving</t>
  </si>
  <si>
    <t>4405-2006 C10D127, 4405-2007 SCR and C1D1 visits</t>
  </si>
  <si>
    <t>Multiple visits</t>
  </si>
  <si>
    <t>MATE</t>
  </si>
  <si>
    <t>OP16/079</t>
  </si>
  <si>
    <t>Final patient visits</t>
  </si>
  <si>
    <t>3 x monitor visits + W96 and W100 visits for pt. 21678</t>
  </si>
  <si>
    <t>Multiple patient visits (Payment batch: 1-5O3512U)</t>
  </si>
  <si>
    <t>Subject 109001 Q12W FU4 and FU5</t>
  </si>
  <si>
    <t>Additional costs for archiving in relation to invoice 1410180295</t>
  </si>
  <si>
    <t>NEFECON</t>
  </si>
  <si>
    <t>RL18/101946</t>
  </si>
  <si>
    <t>Dr. Richard Baker</t>
  </si>
  <si>
    <t>Medpace Payment ID: RRC-216438</t>
  </si>
  <si>
    <t>Medpace Payment ID: RRC-216439</t>
  </si>
  <si>
    <t>Medpace Payment ID: RRC-216440</t>
  </si>
  <si>
    <t>Medpace Payment ID: RRC-226598</t>
  </si>
  <si>
    <t>Archiving, Per Patient Payment, Staff Training and Postage + Printing</t>
  </si>
  <si>
    <t>ASCEND</t>
  </si>
  <si>
    <t>RL16/158</t>
  </si>
  <si>
    <t>Dr. Andrew Mooney</t>
  </si>
  <si>
    <t>PPD Global Ltd</t>
  </si>
  <si>
    <t xml:space="preserve">Hemocue Assessment Reimbursement </t>
  </si>
  <si>
    <t>12 x patient randomisations</t>
  </si>
  <si>
    <t>Credit for invoice 1410181634</t>
  </si>
  <si>
    <t>ALS-6000</t>
  </si>
  <si>
    <t>CO21/138704</t>
  </si>
  <si>
    <t>Avacta Life Sciences Ltd</t>
  </si>
  <si>
    <t>R&amp;D, CRF, Oncology set-up fees, Subject 101-004 Visit and Echo</t>
  </si>
  <si>
    <t>Visit 2 for patients 0001, 0002, 0003 and 0004</t>
  </si>
  <si>
    <t>CAPItello-291</t>
  </si>
  <si>
    <t>MO20/125050</t>
  </si>
  <si>
    <t>Oncology Set-up Fee</t>
  </si>
  <si>
    <t>Credit for patient visits</t>
  </si>
  <si>
    <t>Re-invoice for patient visits at contracted price</t>
  </si>
  <si>
    <t>COMINO</t>
  </si>
  <si>
    <t>OP21/133782</t>
  </si>
  <si>
    <t>Dr. Aditi Mohla</t>
  </si>
  <si>
    <t>Ophthalmology Set-up fee ,SIV and monitoring visit</t>
  </si>
  <si>
    <t>Oncology set-up fee</t>
  </si>
  <si>
    <t>INCB 99318-122</t>
  </si>
  <si>
    <t>CO21/139651</t>
  </si>
  <si>
    <t>R&amp;D, CRF, Oncology set-up fees and CI Fees</t>
  </si>
  <si>
    <t>E103096 Y6, E110972 Y2 M18, E110972 Y4 M42, E111755 Y3 M36, E114423 Y3 M30</t>
  </si>
  <si>
    <t>Synteract INC</t>
  </si>
  <si>
    <t>Credit in relation to invoice 1410168467, duplicate request</t>
  </si>
  <si>
    <t>Credit in relation to 1410181918</t>
  </si>
  <si>
    <t>Survival Follow-ups for 654-101, 2 x 654-102 and 654-103</t>
  </si>
  <si>
    <t>MATIS</t>
  </si>
  <si>
    <t>IM21/135311</t>
  </si>
  <si>
    <t>Dr. Sinisa Savic</t>
  </si>
  <si>
    <t>Imperial College London</t>
  </si>
  <si>
    <t>Randomisation of patient 06-167</t>
  </si>
  <si>
    <t>Patient Travel</t>
  </si>
  <si>
    <t>NEPTUNES</t>
  </si>
  <si>
    <t>MO17/96917</t>
  </si>
  <si>
    <t>H01-3317229</t>
  </si>
  <si>
    <t>3 x Pre-Screen, 1 x Pt entered, 1 x Start of t'ment, 1 x site activiation and 1 x first reg</t>
  </si>
  <si>
    <t>Unscheduled visit for 2801-0002 (treatment arm)</t>
  </si>
  <si>
    <t>SCOTROC 4</t>
  </si>
  <si>
    <t>MO04/6546</t>
  </si>
  <si>
    <t>03ON025</t>
  </si>
  <si>
    <t>NHS Greater Glasgow &amp; Clyde</t>
  </si>
  <si>
    <t>Archival block payment</t>
  </si>
  <si>
    <t>IMPassion30</t>
  </si>
  <si>
    <t>MO18/103576</t>
  </si>
  <si>
    <t>Pharm Research Associates (Uk) Ltd</t>
  </si>
  <si>
    <t>102210 Screen Failure</t>
  </si>
  <si>
    <t>PIN TRAIL</t>
  </si>
  <si>
    <t>CO13/10987</t>
  </si>
  <si>
    <t>End of study payment</t>
  </si>
  <si>
    <t>Re-invoice for patient visits at contracted price addressed to new site</t>
  </si>
  <si>
    <t>Credit in relation to invoice 1410181883 due to change of address</t>
  </si>
  <si>
    <t>Y9 Visit Pt 0002 and SFU Visit Pt 0003</t>
  </si>
  <si>
    <t xml:space="preserve">BALATON </t>
  </si>
  <si>
    <t xml:space="preserve">OP21/133849 </t>
  </si>
  <si>
    <t xml:space="preserve">Roche Products Ltd </t>
  </si>
  <si>
    <t xml:space="preserve"> Ophthalmology set-up, SIV and 2 x Screen Failures </t>
  </si>
  <si>
    <t>Credit in relation to invoice 1410178467 due to inclusion of Investigator Fees</t>
  </si>
  <si>
    <t>Credit in relation to invoice 1410179922, due to missing PO number.</t>
  </si>
  <si>
    <t>KATHERINE</t>
  </si>
  <si>
    <t>MO12/10555</t>
  </si>
  <si>
    <t>Pt. 3054, FU6Y Visit</t>
  </si>
  <si>
    <t>HGC4600025819</t>
  </si>
  <si>
    <t>CI Fees, P1 (Scr-V8), P2 (Scr), P3 (Scr-V9), P4 (Scr-V16), P5 (Scr-V8) and P6 (Scr) Visits</t>
  </si>
  <si>
    <t>LEAP-008</t>
  </si>
  <si>
    <t>MO18/113259</t>
  </si>
  <si>
    <t>Dr. Mark Teo</t>
  </si>
  <si>
    <t>Oncology set-up fee, SIV and 10 visits for pt. 1106-00003-251192</t>
  </si>
  <si>
    <t>Tumour Blocks for 4 x patients (TNO 272, 345, 380 and 467)</t>
  </si>
  <si>
    <t>Sponsor Ref: R120729 / 6 Tests (BNP Blood Tests)</t>
  </si>
  <si>
    <t>Sponsor Ref: R120777 / 6 Tests (Blood Collection and Processing)</t>
  </si>
  <si>
    <t>Pt travel expenses for Pt. 3054</t>
  </si>
  <si>
    <t>Medpace Payment ID: RRC-234520 / Patient 406-001 Visits</t>
  </si>
  <si>
    <t>Medpace Payment ID: RRC-235892</t>
  </si>
  <si>
    <t>Q4</t>
  </si>
  <si>
    <t>CHROMEOS</t>
  </si>
  <si>
    <t>OP21/139333</t>
  </si>
  <si>
    <t>Janssen-Cilag Ltd</t>
  </si>
  <si>
    <t>Set-up fees, monitoring visits, SIV and patient visits</t>
  </si>
  <si>
    <t>Subject 101-004 Screening Visit</t>
  </si>
  <si>
    <t>PRECISE</t>
  </si>
  <si>
    <t>OP19/125765</t>
  </si>
  <si>
    <t>Moorfields Eye Hospital NHS Foundation Trust</t>
  </si>
  <si>
    <t>Images for 262 patients at £200 per image set</t>
  </si>
  <si>
    <t>Week 88 Visits for 001 and 002 plus Week 84 and 92 Visits for 003</t>
  </si>
  <si>
    <t>LTFU5 for 003, LTFU6 for 004 and C18-21 for 006</t>
  </si>
  <si>
    <t>Various visits for Pt. 001, 002 and 003</t>
  </si>
  <si>
    <t>Credit in relation to invoice 1410183238</t>
  </si>
  <si>
    <t>Final payments, archiving and 10% WH</t>
  </si>
  <si>
    <t>805301 W48 &amp; W60, 805302 W28 &amp; W40,  805303 W24 &amp; W40 and 805304 W24</t>
  </si>
  <si>
    <t>Revised overtime fees for Dr Jenny Murira (13/10/20 to 24/5/21)</t>
  </si>
  <si>
    <t>Credit in relation to invoice 1410177304 due to incorrect total as a result of including a 10% WH fee</t>
  </si>
  <si>
    <t>Credit for 1410184283 due to missing VAT</t>
  </si>
  <si>
    <t>ASTUTE</t>
  </si>
  <si>
    <t>OP20/131960</t>
  </si>
  <si>
    <t>Miss Kanchan Bhan</t>
  </si>
  <si>
    <t>University Hospitals Bristol &amp; Weston NHS Foundation Trust</t>
  </si>
  <si>
    <t>Site set-up</t>
  </si>
  <si>
    <t>Prevention HARP 2</t>
  </si>
  <si>
    <t>GS17/41352</t>
  </si>
  <si>
    <t>Dr. Jeremy Hayden</t>
  </si>
  <si>
    <t>Belfast Health and Care Social Trust</t>
  </si>
  <si>
    <t>R136015 - R136018</t>
  </si>
  <si>
    <t>Subject 101-006 C1D1, C1D2, C1D3, C1D4 and C1D15 visits</t>
  </si>
  <si>
    <t>Outstanding WH Costs</t>
  </si>
  <si>
    <t>MGT-010</t>
  </si>
  <si>
    <t>OP21/108196</t>
  </si>
  <si>
    <t>Meiragtx Uk Ii Ltd</t>
  </si>
  <si>
    <t>Ophthalmology set-up fee</t>
  </si>
  <si>
    <t>January 2022 Milestone Payment (RRC-240247)</t>
  </si>
  <si>
    <t>FU09 and 09 for Pt. 00245 and FU08 for Pt. 00752</t>
  </si>
  <si>
    <t>ANITA</t>
  </si>
  <si>
    <t>MO17/99036</t>
  </si>
  <si>
    <t>EORTC Payment Ref: CMT 17370 / 2 x Patients</t>
  </si>
  <si>
    <t>EORTC Payment Ref: CMT 20824 / 1 x Patient</t>
  </si>
  <si>
    <t>Site Set-up Costs</t>
  </si>
  <si>
    <t>Payment batch 1-4NBFL6H</t>
  </si>
  <si>
    <t>Payment batch 1-51WQXLI</t>
  </si>
  <si>
    <t>Payment batch 1-5542BQA</t>
  </si>
  <si>
    <t>47 Patients Recruited x £81</t>
  </si>
  <si>
    <t>DTX</t>
  </si>
  <si>
    <t>MO18/87643</t>
  </si>
  <si>
    <t>Theradex (Europe) Ltd</t>
  </si>
  <si>
    <t>Investigator Fees - Payment Run Q2+19</t>
  </si>
  <si>
    <t>Investigator Fees - Payment Run IFQ320</t>
  </si>
  <si>
    <t>Investigator Fees - Payment Run Q12020</t>
  </si>
  <si>
    <t>Investigator Fees - Payment Run Q221R1</t>
  </si>
  <si>
    <t>Investigator Fees - Payment Run Q4+19</t>
  </si>
  <si>
    <t>Discover CKD</t>
  </si>
  <si>
    <t>RL19/125368</t>
  </si>
  <si>
    <t>Dr. Andrew Lewington</t>
  </si>
  <si>
    <t>Study team set-up fee</t>
  </si>
  <si>
    <t>LORIS</t>
  </si>
  <si>
    <t>GS14/11204</t>
  </si>
  <si>
    <t>Dr. Rajgopal Achuthan</t>
  </si>
  <si>
    <t>UOB244166</t>
  </si>
  <si>
    <t>0126 (Y4), 0070 (Y5), 0360 (Y1&amp;Y2), 0391 (Y1&amp;Y2), 0424 (Yr1) Y5 site maintenance payment</t>
  </si>
  <si>
    <t>C22 to SF2 for 006, LTFU6 and 7 for 003 and LTFU7 for 004</t>
  </si>
  <si>
    <t>20 patients recruited</t>
  </si>
  <si>
    <t>Various activities</t>
  </si>
  <si>
    <t>101-006 C2D1 to EOT</t>
  </si>
  <si>
    <t>3 x Y2 Photos &amp; Study management/closure payment for lymphatic substudy</t>
  </si>
  <si>
    <t>102859 Screening to C3D15</t>
  </si>
  <si>
    <t>CATERPILLAR-RWE</t>
  </si>
  <si>
    <t>MO21/140944</t>
  </si>
  <si>
    <t>IQVIA RDS Switzerland Sarl</t>
  </si>
  <si>
    <t>4 x Chart Review Visits</t>
  </si>
  <si>
    <t>4405-2007 C10</t>
  </si>
  <si>
    <t>ASP8374</t>
  </si>
  <si>
    <t>MO19/111069</t>
  </si>
  <si>
    <t>Oncology set-up fees and SIV</t>
  </si>
  <si>
    <t>Medpace Payment ID: RRC-245940</t>
  </si>
  <si>
    <t>Set-up, monitoring, SIV &amp; Add' Act</t>
  </si>
  <si>
    <t>2022/2023</t>
  </si>
  <si>
    <t>Various Visits</t>
  </si>
  <si>
    <t>BALATON</t>
  </si>
  <si>
    <t>OP21/133849</t>
  </si>
  <si>
    <t>SCR to W12 visits for 216901 and 216902</t>
  </si>
  <si>
    <t>SPOTLIGHT</t>
  </si>
  <si>
    <t>MO17/105025</t>
  </si>
  <si>
    <t>SIV fee</t>
  </si>
  <si>
    <t>Oncology set-up fee, SIV and 11 visits for pt. 1106-00003-251192</t>
  </si>
  <si>
    <t>Respiratory</t>
  </si>
  <si>
    <t>St James's University Hospital</t>
  </si>
  <si>
    <t>RM18/110591</t>
  </si>
  <si>
    <t>Paul Beirne</t>
  </si>
  <si>
    <t>Avalyn Pharma Inc /Syneos health UK Ltd</t>
  </si>
  <si>
    <t>Precise</t>
  </si>
  <si>
    <t>Cardiology</t>
  </si>
  <si>
    <t>Coronary Artery Disease</t>
  </si>
  <si>
    <t>CD18/119617</t>
  </si>
  <si>
    <t>Professor John Greenwood</t>
  </si>
  <si>
    <t>Heartflow</t>
  </si>
  <si>
    <t>Investigation Fees</t>
  </si>
  <si>
    <t>C- More</t>
  </si>
  <si>
    <t>COVID</t>
  </si>
  <si>
    <t>CD20/133216</t>
  </si>
  <si>
    <t>Dr. Sven Plein</t>
  </si>
  <si>
    <t xml:space="preserve">The University of Oxford </t>
  </si>
  <si>
    <t>PHOSP 46 x Patient MRI</t>
  </si>
  <si>
    <t>PICSO-AMI-I</t>
  </si>
  <si>
    <t>CD18/111093</t>
  </si>
  <si>
    <t>Miracor Medical SA</t>
  </si>
  <si>
    <t>Taxi Fees May-Oct 21</t>
  </si>
  <si>
    <t>MV TALENT</t>
  </si>
  <si>
    <t>CD21/138219</t>
  </si>
  <si>
    <t>Murugapathy Veerasamy</t>
  </si>
  <si>
    <t>National University of Ireland</t>
  </si>
  <si>
    <t>Patient visit completion</t>
  </si>
  <si>
    <t>On-site Monitoring Visits (09-Sep-21)</t>
  </si>
  <si>
    <t>FUY9 Visit Pt 0004</t>
  </si>
  <si>
    <t>6 x SCR Failures and Travel/Refreshments</t>
  </si>
  <si>
    <t>AVONELLE-X</t>
  </si>
  <si>
    <t>OP21/140380</t>
  </si>
  <si>
    <t>Ophthalmology set-up fee, SIV fee and 4 x Visits</t>
  </si>
  <si>
    <t>GALE</t>
  </si>
  <si>
    <t>OP21/142257</t>
  </si>
  <si>
    <t>Labcorp Drug Development Inc</t>
  </si>
  <si>
    <t>Set-up, 3 x visits for 01 and 2 x visits for 02</t>
  </si>
  <si>
    <t>5 x Monitoring visits</t>
  </si>
  <si>
    <t>CN for Invoice 1410183713</t>
  </si>
  <si>
    <t>Address issue</t>
  </si>
  <si>
    <t>CN for INV 1410183928</t>
  </si>
  <si>
    <t>VAT added</t>
  </si>
  <si>
    <t>PREG COV</t>
  </si>
  <si>
    <t xml:space="preserve">Women's </t>
  </si>
  <si>
    <t xml:space="preserve">MW21/141657 </t>
  </si>
  <si>
    <t>Nigel Simpson</t>
  </si>
  <si>
    <t>St George’s, University of London</t>
  </si>
  <si>
    <t>Recruitment Pt 1-5 V1</t>
  </si>
  <si>
    <t>ATLAS</t>
  </si>
  <si>
    <t>RM19/120765</t>
  </si>
  <si>
    <t>Final Archiving Invoice</t>
  </si>
  <si>
    <t>CC-90001-IPF-001</t>
  </si>
  <si>
    <t>RM17/86275</t>
  </si>
  <si>
    <t>Celgene Corporation / Quintiles Incorporated</t>
  </si>
  <si>
    <t>CAMURUS</t>
  </si>
  <si>
    <t>Specialty and Integrated Medicine CSU</t>
  </si>
  <si>
    <t>Endocine</t>
  </si>
  <si>
    <t>ED19/129444</t>
  </si>
  <si>
    <t>Robert Murray</t>
  </si>
  <si>
    <t>Accelsiors CRO</t>
  </si>
  <si>
    <t>Dept, SIV and Training</t>
  </si>
  <si>
    <t>Covid in PD</t>
  </si>
  <si>
    <t>Neurology</t>
  </si>
  <si>
    <t>Neuroscience</t>
  </si>
  <si>
    <t>NE21/133797</t>
  </si>
  <si>
    <t xml:space="preserve">Jeremy Cosgrove </t>
  </si>
  <si>
    <t>University of Plymouth</t>
  </si>
  <si>
    <t>Final</t>
  </si>
  <si>
    <t>NOVEL</t>
  </si>
  <si>
    <t>MW19/123986</t>
  </si>
  <si>
    <t>David Nugent</t>
  </si>
  <si>
    <t>Imperial College of Science, Tech &amp; Medicine</t>
  </si>
  <si>
    <t>EMT2</t>
  </si>
  <si>
    <t>GS16/053</t>
  </si>
  <si>
    <t>Dr. Dhakshina Vijayanand</t>
  </si>
  <si>
    <t>Y2 of B6 RN</t>
  </si>
  <si>
    <t>CRAFT</t>
  </si>
  <si>
    <t>Electro-Physiology</t>
  </si>
  <si>
    <t>CD18/106027</t>
  </si>
  <si>
    <t xml:space="preserve">Muzahir Tayebjee </t>
  </si>
  <si>
    <t>Liverpool Heart And Chest NHS Foundation</t>
  </si>
  <si>
    <t>Extended Follow-up</t>
  </si>
  <si>
    <t>24 Month Follow-up</t>
  </si>
  <si>
    <t>BESPOKE</t>
  </si>
  <si>
    <t>Chapel Allerton</t>
  </si>
  <si>
    <t>Osteoarthritis</t>
  </si>
  <si>
    <t>RR21/135768</t>
  </si>
  <si>
    <t>Philip Conaghan</t>
  </si>
  <si>
    <t>AstraZeneca Uk Ltd</t>
  </si>
  <si>
    <t>E2811001 Scr and W0</t>
  </si>
  <si>
    <t>HCMR</t>
  </si>
  <si>
    <t>MRI</t>
  </si>
  <si>
    <t>CD14/11222</t>
  </si>
  <si>
    <t>Sven Plein</t>
  </si>
  <si>
    <t>Medstar Health</t>
  </si>
  <si>
    <t>No PO on Original INV</t>
  </si>
  <si>
    <t>PRE18FFIR Trial</t>
  </si>
  <si>
    <t>CD17/40385</t>
  </si>
  <si>
    <t>University of Edinburgh &amp; NHS Lothian</t>
  </si>
  <si>
    <t>Last  invoice</t>
  </si>
  <si>
    <t>UK TAVI</t>
  </si>
  <si>
    <t>Structural</t>
  </si>
  <si>
    <t>CD14/11033</t>
  </si>
  <si>
    <t>Dr. Christopher Malkin</t>
  </si>
  <si>
    <t>University of Leicester</t>
  </si>
  <si>
    <t>Trial payments up to December 2021</t>
  </si>
  <si>
    <t>ID20/136064</t>
  </si>
  <si>
    <t>Visits in relation to Feb DAR</t>
  </si>
  <si>
    <t>ID20/136065</t>
  </si>
  <si>
    <t>Aes/AESIs, Hosting Fees, Monitoring Visit, Staff Training and Study Oversight</t>
  </si>
  <si>
    <t>805301 W72 and 805302 W52</t>
  </si>
  <si>
    <t>Prize</t>
  </si>
  <si>
    <t>CD19/123694</t>
  </si>
  <si>
    <t>Medical Research Council</t>
  </si>
  <si>
    <t>Q5 Sept 2021</t>
  </si>
  <si>
    <t>FUTURE</t>
  </si>
  <si>
    <t>UR17/97214</t>
  </si>
  <si>
    <t>Syed Imtiazur Rahman</t>
  </si>
  <si>
    <t>University of Aberdeen</t>
  </si>
  <si>
    <t>ADAPT</t>
  </si>
  <si>
    <t>Adult Critical Care</t>
  </si>
  <si>
    <t>AN18/99543</t>
  </si>
  <si>
    <t>Simon Whiteley</t>
  </si>
  <si>
    <t>Non-commercial</t>
  </si>
  <si>
    <t>Site Recruitment of 17</t>
  </si>
  <si>
    <t>COV AD</t>
  </si>
  <si>
    <t>Immunology</t>
  </si>
  <si>
    <t>IM21/135471</t>
  </si>
  <si>
    <t>The University of Birmingham</t>
  </si>
  <si>
    <t>Shire IOS</t>
  </si>
  <si>
    <t>IM16/091</t>
  </si>
  <si>
    <t>Shire International Gmbh</t>
  </si>
  <si>
    <t>ShortCUT</t>
  </si>
  <si>
    <t>CD21/144221</t>
  </si>
  <si>
    <t>Daniel Blackman</t>
  </si>
  <si>
    <t xml:space="preserve">Pi-Cardia Ltd </t>
  </si>
  <si>
    <t>Set up Fees</t>
  </si>
  <si>
    <t>PROSPIRIT</t>
  </si>
  <si>
    <t>SpA</t>
  </si>
  <si>
    <t>RR19/129015</t>
  </si>
  <si>
    <t>Helena Marzo-Ortega</t>
  </si>
  <si>
    <t>Eli Lilly</t>
  </si>
  <si>
    <t>Patient visits as scheduled</t>
  </si>
  <si>
    <t>COAST</t>
  </si>
  <si>
    <t>OP21/142083</t>
  </si>
  <si>
    <t>Set-up</t>
  </si>
  <si>
    <t>Various set-up and visits</t>
  </si>
  <si>
    <t>Chariot</t>
  </si>
  <si>
    <t xml:space="preserve">NE20/131966 </t>
  </si>
  <si>
    <t>Dr Helen Ford</t>
  </si>
  <si>
    <t>QMUL</t>
  </si>
  <si>
    <t>SIV &amp; Set Up</t>
  </si>
  <si>
    <t>Patient activity</t>
  </si>
  <si>
    <t>Monitoring</t>
  </si>
  <si>
    <t>PEARL</t>
  </si>
  <si>
    <t>Hepatology</t>
  </si>
  <si>
    <t>RL21/142539</t>
  </si>
  <si>
    <t>Ian Rowe</t>
  </si>
  <si>
    <t>University of Oxford</t>
  </si>
  <si>
    <t>pt 1 &amp; 2 visit 1</t>
  </si>
  <si>
    <t>Costs queried</t>
  </si>
  <si>
    <t>RapidNSTEMI</t>
  </si>
  <si>
    <t>CD18/89678</t>
  </si>
  <si>
    <t>Prof Adrian Banning</t>
  </si>
  <si>
    <t xml:space="preserve">University of Leicester </t>
  </si>
  <si>
    <t>VAT not added</t>
  </si>
  <si>
    <t>Final Mar 22</t>
  </si>
  <si>
    <t>M16-047</t>
  </si>
  <si>
    <t>Dermatology</t>
  </si>
  <si>
    <t>DM18/106519</t>
  </si>
  <si>
    <t>Philip Laws</t>
  </si>
  <si>
    <t>AbbVie Ltd</t>
  </si>
  <si>
    <t>Patient 25043003 and 25043004 Week 88 visits/£931 visit</t>
  </si>
  <si>
    <t>Patient 25043003 and 25043004 Week 100(£1235/visit) &amp; Patient 25043006 Week 76(£1160) visit</t>
  </si>
  <si>
    <t>Patient 25043006 Week 88 visit (£931) Patient 25043006 Week 100 (£1235) Patient 25043003 and 25043004 Week 112(£931)</t>
  </si>
  <si>
    <t>Patient 25043006 Week 112(£931) Patient 25043003 and 25043004 Week 124(£1160)</t>
  </si>
  <si>
    <t>Substantial amendment fees(SA15)</t>
  </si>
  <si>
    <t>710001 Screen Failure</t>
  </si>
  <si>
    <t>4405-2007 C11</t>
  </si>
  <si>
    <t>CAReS</t>
  </si>
  <si>
    <t>MO18/109276</t>
  </si>
  <si>
    <t>Aptus Clinical Ltd</t>
  </si>
  <si>
    <t>Additional Activities 01 &amp; 02, 1 x SF and 2 x Monitoring Visits</t>
  </si>
  <si>
    <t>CARBON</t>
  </si>
  <si>
    <t>MO15/379</t>
  </si>
  <si>
    <t>HGR4600017172</t>
  </si>
  <si>
    <t>Pt. 028 EOT Visit</t>
  </si>
  <si>
    <t>101-006 30DFU and 3 x Monitoring Visits</t>
  </si>
  <si>
    <t>National Lung Matrix</t>
  </si>
  <si>
    <t>MO14/11349</t>
  </si>
  <si>
    <t>UOB247246</t>
  </si>
  <si>
    <t>Cancer Research UK Clinical Trials Unit</t>
  </si>
  <si>
    <t>VCN-01 Brain</t>
  </si>
  <si>
    <t>CO20/134663</t>
  </si>
  <si>
    <t>University Of Leeds</t>
  </si>
  <si>
    <t>SIV</t>
  </si>
  <si>
    <t>Various patient visits, monitoring visits and patient travel expenses</t>
  </si>
  <si>
    <t>Screen fails</t>
  </si>
  <si>
    <t>ATRiUM</t>
  </si>
  <si>
    <t>MO20/122696</t>
  </si>
  <si>
    <t>Cambridge University Hospitals NHS Foundation Trust</t>
  </si>
  <si>
    <t>Participant recruited</t>
  </si>
  <si>
    <t>PDRFUY4 3052 &amp; SFUY6 3053</t>
  </si>
  <si>
    <t>C3D22, C4D1, C4D15 12001</t>
  </si>
  <si>
    <t>Norursodeoxycholic acid vs. placebo in NASH</t>
  </si>
  <si>
    <t xml:space="preserve">Abdominal Medicine and Surgery </t>
  </si>
  <si>
    <t>RL19/113102</t>
  </si>
  <si>
    <t>Richard Parker</t>
  </si>
  <si>
    <t>Dr Falk Pharma</t>
  </si>
  <si>
    <t>Subject P0260_V3 and V4</t>
  </si>
  <si>
    <t>Archiving (3 boxes)</t>
  </si>
  <si>
    <t>101-006 Unscheduled Visit</t>
  </si>
  <si>
    <t>POETIC-A</t>
  </si>
  <si>
    <t>MO21/123883</t>
  </si>
  <si>
    <t>Dr. Baek Kim</t>
  </si>
  <si>
    <t>Archiving</t>
  </si>
  <si>
    <t>ATOMIC</t>
  </si>
  <si>
    <t>CO17/89134</t>
  </si>
  <si>
    <t>Polaris Pharmaceuticals Inc</t>
  </si>
  <si>
    <t>Oncology set-up and SIV</t>
  </si>
  <si>
    <t>BRAIN MATRIX</t>
  </si>
  <si>
    <t>MO19/126566</t>
  </si>
  <si>
    <t>UOB257574</t>
  </si>
  <si>
    <t>Research cost per patient to Platform Study x 22</t>
  </si>
  <si>
    <t>Mitsubishi</t>
  </si>
  <si>
    <t>Scleroderma</t>
  </si>
  <si>
    <t>RR20/133902</t>
  </si>
  <si>
    <t>Francesco del Galdo</t>
  </si>
  <si>
    <t>ICON Clinical Research Ltd</t>
  </si>
  <si>
    <t>R&amp;I Set Up Fee</t>
  </si>
  <si>
    <t>ASEPTIC</t>
  </si>
  <si>
    <t>RL19/123377</t>
  </si>
  <si>
    <t>Audrey Dillon</t>
  </si>
  <si>
    <t>Patient Visit</t>
  </si>
  <si>
    <t>CHORUS</t>
  </si>
  <si>
    <t>RL15/010</t>
  </si>
  <si>
    <t>Astellas Pharma Europe Ltd</t>
  </si>
  <si>
    <t>Subject: E110972 / Visit: Year 4 Month 48</t>
  </si>
  <si>
    <t>CLASSIC (ASAS)</t>
  </si>
  <si>
    <t>RR19/121187</t>
  </si>
  <si>
    <t>Leiden University Medical Center (LUMC)</t>
  </si>
  <si>
    <t>Set Up Fee and p/p fees</t>
  </si>
  <si>
    <t>Randomisation of 2 x subjects (R0066003A and R0066002C)</t>
  </si>
  <si>
    <t>BE MOBILE 2</t>
  </si>
  <si>
    <t>RR19/111414</t>
  </si>
  <si>
    <t>Patient Visits as scheduled sub. 12917</t>
  </si>
  <si>
    <t>Keynote-604</t>
  </si>
  <si>
    <t>CO17/93368</t>
  </si>
  <si>
    <t>Visits and set-up fees</t>
  </si>
  <si>
    <t>STAR</t>
  </si>
  <si>
    <t>RR21/142676</t>
  </si>
  <si>
    <t>Janssen Cilag Ltd</t>
  </si>
  <si>
    <t>Dept Set up and SIV Fee</t>
  </si>
  <si>
    <t>ALLEGORY</t>
  </si>
  <si>
    <t>Lupus</t>
  </si>
  <si>
    <t>RR21/137587</t>
  </si>
  <si>
    <t>Edward Vital</t>
  </si>
  <si>
    <t>SIV, CI and CSU Set up Fees</t>
  </si>
  <si>
    <t>METRIC-EF</t>
  </si>
  <si>
    <t>Gastroenterolgy</t>
  </si>
  <si>
    <t>GA19/113464</t>
  </si>
  <si>
    <t>John Hamlin</t>
  </si>
  <si>
    <t>Consultant time and recruitment fees</t>
  </si>
  <si>
    <t>PsABIOnd</t>
  </si>
  <si>
    <t>RR21/140954</t>
  </si>
  <si>
    <t>Dept Set up and R&amp;I Fee</t>
  </si>
  <si>
    <t>Blood Glucose Performance Test</t>
  </si>
  <si>
    <t>Diabetes</t>
  </si>
  <si>
    <t>ED17/90918</t>
  </si>
  <si>
    <t>Ramzi Ajjan</t>
  </si>
  <si>
    <t>Abbott Diabetes Care Ltd</t>
  </si>
  <si>
    <t>Patient Visit Activity</t>
  </si>
  <si>
    <t>Blood Ketone Performance Test</t>
  </si>
  <si>
    <t>ED11/9893</t>
  </si>
  <si>
    <t>Libre Performance Check</t>
  </si>
  <si>
    <t>Endocrinology</t>
  </si>
  <si>
    <t>ED16/26451</t>
  </si>
  <si>
    <t>StepIn Study</t>
  </si>
  <si>
    <t>DM16/84773</t>
  </si>
  <si>
    <t>Novartis Pharma AG</t>
  </si>
  <si>
    <t>2702005 v. 116 and 128</t>
  </si>
  <si>
    <t>QBW251</t>
  </si>
  <si>
    <t xml:space="preserve">Respiratory </t>
  </si>
  <si>
    <t>Cystic Fibrosis</t>
  </si>
  <si>
    <t>RM20/111476</t>
  </si>
  <si>
    <t>Daniel Peckham</t>
  </si>
  <si>
    <t>SF for 1001</t>
  </si>
  <si>
    <t>Triumph</t>
  </si>
  <si>
    <t>NE21/142155</t>
  </si>
  <si>
    <t>Dr. Luis Idrovo</t>
  </si>
  <si>
    <t>Set Up fees</t>
  </si>
  <si>
    <t>4 x Visit 2 visits</t>
  </si>
  <si>
    <t xml:space="preserve">Elsicarbazepine </t>
  </si>
  <si>
    <t>NE17/94602</t>
  </si>
  <si>
    <t>Dr Melissa Maguire</t>
  </si>
  <si>
    <t>Oxford uni/NHS</t>
  </si>
  <si>
    <t>REALITY</t>
  </si>
  <si>
    <t>Pain Management</t>
  </si>
  <si>
    <t>PM19/124828</t>
  </si>
  <si>
    <t xml:space="preserve">Ganesan Baranidharan </t>
  </si>
  <si>
    <t>Abbott Medical U.K. Ltd</t>
  </si>
  <si>
    <t>Duplicate Invoice</t>
  </si>
  <si>
    <t>MEADOW</t>
  </si>
  <si>
    <t>Rheumatology - Lupus</t>
  </si>
  <si>
    <t>RR20/118061</t>
  </si>
  <si>
    <t>Images for 74 patients at £200 per image set</t>
  </si>
  <si>
    <t>805301 W60 Additional payment</t>
  </si>
  <si>
    <t>Week 94 visit for 001, 002 and 003</t>
  </si>
  <si>
    <t>BHF Tavi Protect</t>
  </si>
  <si>
    <t>Structural Heart Disease</t>
  </si>
  <si>
    <t>CD20/132384</t>
  </si>
  <si>
    <t>HS2020940</t>
  </si>
  <si>
    <t>foresiGHt</t>
  </si>
  <si>
    <t>ED21/137839</t>
  </si>
  <si>
    <t>Ascendis Pharma Endocrinology Division A/S</t>
  </si>
  <si>
    <t>R&amp;I Fee</t>
  </si>
  <si>
    <t>Duplicate raised</t>
  </si>
  <si>
    <t>GenOMICC</t>
  </si>
  <si>
    <t>AN19/72485</t>
  </si>
  <si>
    <t>University Of Edinburgh</t>
  </si>
  <si>
    <t xml:space="preserve">NUCALA </t>
  </si>
  <si>
    <t>RM16/87933</t>
  </si>
  <si>
    <t>Dr Ian Clifton</t>
  </si>
  <si>
    <t>MERMAID-2</t>
  </si>
  <si>
    <t>MO20/127480</t>
  </si>
  <si>
    <t>Dr. Daniel Lee</t>
  </si>
  <si>
    <t>MERMAID-1</t>
  </si>
  <si>
    <t>MO20/127479</t>
  </si>
  <si>
    <t>SIV and Kits</t>
  </si>
  <si>
    <t>CHIRON</t>
  </si>
  <si>
    <t>Dr. Fiona Collinson</t>
  </si>
  <si>
    <t>Achilles Therapeutics Limited</t>
  </si>
  <si>
    <t>NHSBT set-up and 1 x Screening</t>
  </si>
  <si>
    <t>Partial credit of 1410188762 due to additional tests included in error</t>
  </si>
  <si>
    <t>Care4Today</t>
  </si>
  <si>
    <t>GA19/124505</t>
  </si>
  <si>
    <t>Christian Selinger</t>
  </si>
  <si>
    <t>Ph Associates</t>
  </si>
  <si>
    <t>SIV, CI, CSU Set up</t>
  </si>
  <si>
    <t>BI 1368-0059</t>
  </si>
  <si>
    <t>GA21/135404</t>
  </si>
  <si>
    <t>Boehringer Ingelheim Ltd</t>
  </si>
  <si>
    <t>CI, CSU, CRF, medical device, R&amp;D Set up</t>
  </si>
  <si>
    <t>EORP Tavi Durability</t>
  </si>
  <si>
    <t>CD19/122180</t>
  </si>
  <si>
    <t>Non Commercial</t>
  </si>
  <si>
    <t>NA</t>
  </si>
  <si>
    <t>European Society of Cardiology</t>
  </si>
  <si>
    <t>No PO</t>
  </si>
  <si>
    <t>PO-003388</t>
  </si>
  <si>
    <t>MODULATE</t>
  </si>
  <si>
    <t>GA19/105668</t>
  </si>
  <si>
    <t>Dr Gracie</t>
  </si>
  <si>
    <t>SIV Fee</t>
  </si>
  <si>
    <t>CONG AGAMMA</t>
  </si>
  <si>
    <t>IM17/89350</t>
  </si>
  <si>
    <t>Dr Sinisa Savic</t>
  </si>
  <si>
    <t>Newcastle University</t>
  </si>
  <si>
    <t>Final payment</t>
  </si>
  <si>
    <t>WILL Study</t>
  </si>
  <si>
    <t>St James Hospital</t>
  </si>
  <si>
    <t>MW19/39805</t>
  </si>
  <si>
    <t>John Nelson</t>
  </si>
  <si>
    <t>Kings College London</t>
  </si>
  <si>
    <t>Boehringer Ingelheim</t>
  </si>
  <si>
    <t>DAPA MI</t>
  </si>
  <si>
    <t>Heart Failure</t>
  </si>
  <si>
    <t>CD21/134257</t>
  </si>
  <si>
    <t>Dr Chris Gale</t>
  </si>
  <si>
    <t>Astrazeneca Uk Ltd</t>
  </si>
  <si>
    <t>Reactive 8B</t>
  </si>
  <si>
    <t>PM16/194827</t>
  </si>
  <si>
    <t>Ganesan Baranidharan</t>
  </si>
  <si>
    <t>Mainstay Medical Limited</t>
  </si>
  <si>
    <t>Recruitment Activity</t>
  </si>
  <si>
    <t>Abbott Medical UK Ltd</t>
  </si>
  <si>
    <t>Study name Issue</t>
  </si>
  <si>
    <t>CF Storm</t>
  </si>
  <si>
    <t xml:space="preserve">PA21/138613 </t>
  </si>
  <si>
    <t>Alder Hey Children’s NHS Foundation Trust</t>
  </si>
  <si>
    <t>Incorrect Pharmacy Set up</t>
  </si>
  <si>
    <t>Monitoring Visit</t>
  </si>
  <si>
    <t>Expand</t>
  </si>
  <si>
    <t>NE13/10704</t>
  </si>
  <si>
    <t>Novartis</t>
  </si>
  <si>
    <t>SIV &amp; Q2 fees</t>
  </si>
  <si>
    <t>Credit for additional fees</t>
  </si>
  <si>
    <t>MORE-2</t>
  </si>
  <si>
    <t>RL21/142670</t>
  </si>
  <si>
    <t>Joanna Moore</t>
  </si>
  <si>
    <t>The University Court of the University of Edinburgh and Lothian Health Board</t>
  </si>
  <si>
    <t>Study Costs</t>
  </si>
  <si>
    <t>HS-19-647</t>
  </si>
  <si>
    <t>ED19/129470</t>
  </si>
  <si>
    <t>Accelsiors Kft</t>
  </si>
  <si>
    <t>Set up and Visit costs</t>
  </si>
  <si>
    <t>Patient activity and expenses</t>
  </si>
  <si>
    <t>BE HEARD</t>
  </si>
  <si>
    <t>DM20/124601</t>
  </si>
  <si>
    <t>Dr Kave Shams</t>
  </si>
  <si>
    <t>Research Technician – Year 1 – Jul-2021 to Jun-2022</t>
  </si>
  <si>
    <t>CULTIVATE</t>
  </si>
  <si>
    <t>GA21/140575</t>
  </si>
  <si>
    <t>CHARIOT</t>
  </si>
  <si>
    <t>MO16/40466</t>
  </si>
  <si>
    <t>H3R00241</t>
  </si>
  <si>
    <t>University Of Oxford</t>
  </si>
  <si>
    <t>1 x Completion of Stage A2</t>
  </si>
  <si>
    <t>Archiving Fee</t>
  </si>
  <si>
    <t>PREG-COV</t>
  </si>
  <si>
    <t>MW21/141657</t>
  </si>
  <si>
    <t>St Georges University Of London</t>
  </si>
  <si>
    <t>Consummables</t>
  </si>
  <si>
    <t>SARON</t>
  </si>
  <si>
    <t>CO16/218</t>
  </si>
  <si>
    <t>H01-3415495</t>
  </si>
  <si>
    <t>1 x Trial Subject successfully randomised</t>
  </si>
  <si>
    <t>1 x Unscheduled vist plus 2 boxes for archiving</t>
  </si>
  <si>
    <t xml:space="preserve">Novel </t>
  </si>
  <si>
    <t>Cancer</t>
  </si>
  <si>
    <t>WR / 4457968</t>
  </si>
  <si>
    <t>Q4 Patient activity costs</t>
  </si>
  <si>
    <t>SAPIEN 3</t>
  </si>
  <si>
    <t>CD21/140523</t>
  </si>
  <si>
    <t>Christopher Malkin</t>
  </si>
  <si>
    <t>Edwards Lifesciences SA</t>
  </si>
  <si>
    <t>R&amp;D &amp; CI Set up fee</t>
  </si>
  <si>
    <t>ANCHOR</t>
  </si>
  <si>
    <t>MO19/120874</t>
  </si>
  <si>
    <t>Dr. Jennifer Seligmann</t>
  </si>
  <si>
    <t>Booster Visits, Archiving and Monitoring Visits</t>
  </si>
  <si>
    <t>Various visits and 1hr staff training</t>
  </si>
  <si>
    <t>Auto Payment</t>
  </si>
  <si>
    <t>Enroll-HD</t>
  </si>
  <si>
    <t>Pathology</t>
  </si>
  <si>
    <t>Genetics</t>
  </si>
  <si>
    <t>CG14/11183</t>
  </si>
  <si>
    <t>Alison Kraus</t>
  </si>
  <si>
    <t>CHDI Foundation, Inc</t>
  </si>
  <si>
    <t>HD CLARITY</t>
  </si>
  <si>
    <t>CG16/81309</t>
  </si>
  <si>
    <t>Jeremy Cosgrove</t>
  </si>
  <si>
    <t>CHDI Foundation Inc</t>
  </si>
  <si>
    <t>STRESS-L</t>
  </si>
  <si>
    <t>AN18/66698</t>
  </si>
  <si>
    <t>Andrew Breen</t>
  </si>
  <si>
    <t>U23003709</t>
  </si>
  <si>
    <t>University Hospitals Birmingham</t>
  </si>
  <si>
    <t>Credit in relation to invoice 1410185725 exchange rate discrepancy</t>
  </si>
  <si>
    <t>C-More</t>
  </si>
  <si>
    <t>Infection</t>
  </si>
  <si>
    <t>PRONTO v1.0</t>
  </si>
  <si>
    <t>ID20/129953</t>
  </si>
  <si>
    <t>Fiona McGill</t>
  </si>
  <si>
    <t>University of Liverpool</t>
  </si>
  <si>
    <t>November - April Staff fees</t>
  </si>
  <si>
    <t>MO10/9353</t>
  </si>
  <si>
    <t>Dr. Christy Ralph</t>
  </si>
  <si>
    <t>HGR4501055785</t>
  </si>
  <si>
    <t>Retrieval and dispatch of pathology blocks for 89 patients</t>
  </si>
  <si>
    <t>Additional AEs and AESIs</t>
  </si>
  <si>
    <t>No VAT</t>
  </si>
  <si>
    <t>NSRBP</t>
  </si>
  <si>
    <t>PM18/100485</t>
  </si>
  <si>
    <t>Nevro Medical Limited</t>
  </si>
  <si>
    <t>Overpayment</t>
  </si>
  <si>
    <t>LOCI</t>
  </si>
  <si>
    <t>MW20/108127</t>
  </si>
  <si>
    <t>Adam Balen</t>
  </si>
  <si>
    <t>UOB277997</t>
  </si>
  <si>
    <t>Medpace Payment ID: RRC-254752</t>
  </si>
  <si>
    <t xml:space="preserve">OPTIMAL </t>
  </si>
  <si>
    <t>CD20/133559</t>
  </si>
  <si>
    <t>Prof John Greenwood</t>
  </si>
  <si>
    <t xml:space="preserve">European Cardiovascular Research Institute </t>
  </si>
  <si>
    <t>DANUBE</t>
  </si>
  <si>
    <t>Bladder</t>
  </si>
  <si>
    <t>MO15/454</t>
  </si>
  <si>
    <t>Various historic patient visits</t>
  </si>
  <si>
    <t>ACCess study</t>
  </si>
  <si>
    <t>Vascular</t>
  </si>
  <si>
    <t>Renal and Urogenital</t>
  </si>
  <si>
    <t>VS21/138180</t>
  </si>
  <si>
    <t>Mr Jonathan De Siqueira</t>
  </si>
  <si>
    <t>Dykebar Hospital</t>
  </si>
  <si>
    <t>CODAK</t>
  </si>
  <si>
    <t>CO21/136991</t>
  </si>
  <si>
    <t>Open Health</t>
  </si>
  <si>
    <t>SIV for 3 x staff members, 1 hour</t>
  </si>
  <si>
    <t>Patient Activity costs for Pathos-T</t>
  </si>
  <si>
    <t>IMVigor011</t>
  </si>
  <si>
    <t>MO21/137084</t>
  </si>
  <si>
    <t>CRF Set-up Fee</t>
  </si>
  <si>
    <t>BAYER 15396</t>
  </si>
  <si>
    <t>CO14/11082</t>
  </si>
  <si>
    <t>Dr. David Bottomley</t>
  </si>
  <si>
    <t>Bayer Ag</t>
  </si>
  <si>
    <t>tbc</t>
  </si>
  <si>
    <t>COV-AFRICA</t>
  </si>
  <si>
    <t>GU21/139320</t>
  </si>
  <si>
    <t>Sarah Schoeman</t>
  </si>
  <si>
    <t>Kings College Hospital NHS Foundation Trust</t>
  </si>
  <si>
    <t>Patient Activity</t>
  </si>
  <si>
    <t>IMReal</t>
  </si>
  <si>
    <t>MO21/111484</t>
  </si>
  <si>
    <t>SIV and various pt. visits</t>
  </si>
  <si>
    <t>FebriDx®</t>
  </si>
  <si>
    <t>HP20/130243</t>
  </si>
  <si>
    <t>Mark Wilcox</t>
  </si>
  <si>
    <t>Staffing fees</t>
  </si>
  <si>
    <t>ETOP IBCSG Partners Foundation</t>
  </si>
  <si>
    <t>Final Visit</t>
  </si>
  <si>
    <t xml:space="preserve">DURVALUMAB </t>
  </si>
  <si>
    <t xml:space="preserve">Childrens </t>
  </si>
  <si>
    <t xml:space="preserve">Cancer </t>
  </si>
  <si>
    <t>PO18/119733</t>
  </si>
  <si>
    <t>Dr Martin Elliott</t>
  </si>
  <si>
    <t>IQVIA LTD</t>
  </si>
  <si>
    <t>Screeing Failure</t>
  </si>
  <si>
    <t>Q1 2022</t>
  </si>
  <si>
    <t>CN for INV 1410188573</t>
  </si>
  <si>
    <t>CN for INV 1410190389</t>
  </si>
  <si>
    <t>SJOGRENS</t>
  </si>
  <si>
    <t>Sjogrens</t>
  </si>
  <si>
    <t>RR19/123461</t>
  </si>
  <si>
    <t>Paul Emery</t>
  </si>
  <si>
    <t>Pharmaceutical Research Associates Uk Ltd</t>
  </si>
  <si>
    <t>Study training fee</t>
  </si>
  <si>
    <t>001 SFU</t>
  </si>
  <si>
    <t>001 C6D15</t>
  </si>
  <si>
    <t>Various visit and additional activities as per final DAR</t>
  </si>
  <si>
    <t>CN for INV 1410190714 due to wrong supplier</t>
  </si>
  <si>
    <t>Add-Aspirin</t>
  </si>
  <si>
    <t>MO15/105</t>
  </si>
  <si>
    <t>112 FFPE Tissue Blocks</t>
  </si>
  <si>
    <t>Nucala</t>
  </si>
  <si>
    <t xml:space="preserve">REVIVED </t>
  </si>
  <si>
    <t>CD13/10968</t>
  </si>
  <si>
    <t>King's College London</t>
  </si>
  <si>
    <t>Optimise</t>
  </si>
  <si>
    <t xml:space="preserve">NE19/120364 </t>
  </si>
  <si>
    <t>WB/ 4288482</t>
  </si>
  <si>
    <t>Recruitment Activity re-invoiced</t>
  </si>
  <si>
    <t>SCR &amp; C1D1 for 11819</t>
  </si>
  <si>
    <t>SCR to C2D1 for 11886</t>
  </si>
  <si>
    <t>MusicalE</t>
  </si>
  <si>
    <t xml:space="preserve">NE18/113171 </t>
  </si>
  <si>
    <t>Dr Maruthi Vinjam</t>
  </si>
  <si>
    <t>Roche</t>
  </si>
  <si>
    <t>17 visits at £163 per visit-</t>
  </si>
  <si>
    <t>Truiumph</t>
  </si>
  <si>
    <t xml:space="preserve">NE21/142155 </t>
  </si>
  <si>
    <t>Dr Luis Idrovo</t>
  </si>
  <si>
    <t>1-5YK0A20</t>
  </si>
  <si>
    <t>IQVIA</t>
  </si>
  <si>
    <t>RhuDex vs placebo in PBC</t>
  </si>
  <si>
    <t>RL20/135905</t>
  </si>
  <si>
    <t>Vinod Hegade</t>
  </si>
  <si>
    <t>Dr. Falk Pharma GmbH</t>
  </si>
  <si>
    <t>557001 Screening Visit</t>
  </si>
  <si>
    <t>MAESTRO</t>
  </si>
  <si>
    <t>RL21/141951</t>
  </si>
  <si>
    <t>Adelphi Real World</t>
  </si>
  <si>
    <t>SIV and 26 completed CRFs</t>
  </si>
  <si>
    <t>WB / 4285609</t>
  </si>
  <si>
    <t>Remix 2</t>
  </si>
  <si>
    <t>Skin</t>
  </si>
  <si>
    <t>IM21/142716</t>
  </si>
  <si>
    <t>Novartis Pharmaceuticals Uk Ltd</t>
  </si>
  <si>
    <t>SIV &amp; CI Fee</t>
  </si>
  <si>
    <t>KVD824</t>
  </si>
  <si>
    <t xml:space="preserve">IM21/138800   </t>
  </si>
  <si>
    <t>CRF and Activity</t>
  </si>
  <si>
    <t>Training Fee</t>
  </si>
  <si>
    <t>POSITIVE</t>
  </si>
  <si>
    <t>DM21/140819</t>
  </si>
  <si>
    <t>TrUSt-NAFLD</t>
  </si>
  <si>
    <t>RL21/142905</t>
  </si>
  <si>
    <t>Research Nurse Salary Payment Q1</t>
  </si>
  <si>
    <t>GALILEO</t>
  </si>
  <si>
    <t>CD16/056</t>
  </si>
  <si>
    <t>Dr M Cunnington</t>
  </si>
  <si>
    <t>Bayer Pharma Ag</t>
  </si>
  <si>
    <t>Invoice raised to Sponsor not CRO</t>
  </si>
  <si>
    <t>RemapCap</t>
  </si>
  <si>
    <t>IC18/107519</t>
  </si>
  <si>
    <t>Elankumaran Paramasivam</t>
  </si>
  <si>
    <t>University Of Netherlands</t>
  </si>
  <si>
    <t>R&amp;D set Up Fee</t>
  </si>
  <si>
    <t>Syneos health UK Ltd</t>
  </si>
  <si>
    <t>Monitoring &amp; Recruitment Activity</t>
  </si>
  <si>
    <t>Salary costs for B6 RN</t>
  </si>
  <si>
    <t>PHOSP</t>
  </si>
  <si>
    <t>RM20/133061</t>
  </si>
  <si>
    <t>Dr. Paul Beirne</t>
  </si>
  <si>
    <t>University Of Leicester</t>
  </si>
  <si>
    <t>2 x Tier 1 and 24 Tier 2 12 Month Payments (less £50 for Pt. 060-00041 who was previously invoiced but didn't meet inclusion criteria)</t>
  </si>
  <si>
    <t>TIGHT K</t>
  </si>
  <si>
    <t>AN20/124358</t>
  </si>
  <si>
    <t>Mr Richard Gould</t>
  </si>
  <si>
    <t>Barts Health NHS Trust</t>
  </si>
  <si>
    <t>March 22- 20th June 22 Pt activity</t>
  </si>
  <si>
    <t>SIGNET</t>
  </si>
  <si>
    <t>AN21/140894</t>
  </si>
  <si>
    <t>David Moir</t>
  </si>
  <si>
    <t>PO4200804753</t>
  </si>
  <si>
    <t>Set up &amp; activity</t>
  </si>
  <si>
    <t>CRF Fee</t>
  </si>
  <si>
    <t>Pt Travel</t>
  </si>
  <si>
    <t>Q222R2</t>
  </si>
  <si>
    <t>V1 STRATUS Study</t>
  </si>
  <si>
    <t>ED21/139538</t>
  </si>
  <si>
    <t>The University of Leeds</t>
  </si>
  <si>
    <t>Recruitment, travel and software</t>
  </si>
  <si>
    <t>UK PBC GENETICS</t>
  </si>
  <si>
    <t>RL08/8799</t>
  </si>
  <si>
    <t>Dr Sanjay Rajwal</t>
  </si>
  <si>
    <t>Study Support</t>
  </si>
  <si>
    <t>Dr Edward Vital</t>
  </si>
  <si>
    <t>Icon Clinical Research Ltd</t>
  </si>
  <si>
    <t>Patient Visits 14&amp;15</t>
  </si>
  <si>
    <t>ISARIC</t>
  </si>
  <si>
    <t>ID13/10932</t>
  </si>
  <si>
    <t>FIN/100732459</t>
  </si>
  <si>
    <t>University Of Liverpool</t>
  </si>
  <si>
    <t>617 Study Samples</t>
  </si>
  <si>
    <t>Janssen Cilag</t>
  </si>
  <si>
    <t>SA Fee</t>
  </si>
  <si>
    <t>Investigator fees, as per sponsor proposal for Q1&amp;20</t>
  </si>
  <si>
    <t>Set up fee, SIV, CI, CRF</t>
  </si>
  <si>
    <t>Keynote-654</t>
  </si>
  <si>
    <t>MO17/103367</t>
  </si>
  <si>
    <t>Dr. Katy Clark</t>
  </si>
  <si>
    <t>SIV, CI Fees, Archiving and Patient Visits</t>
  </si>
  <si>
    <t>SIV and 2 x boxes for archiving - final invoice</t>
  </si>
  <si>
    <t>TULIP</t>
  </si>
  <si>
    <t>RR17/99076</t>
  </si>
  <si>
    <t>E2903501Visit 31</t>
  </si>
  <si>
    <t>Combi-AD</t>
  </si>
  <si>
    <t>MO12/10559</t>
  </si>
  <si>
    <t>Dr. Maria Maples</t>
  </si>
  <si>
    <t>Novartis Pharma Services AG</t>
  </si>
  <si>
    <t>Historic Patient Visits</t>
  </si>
  <si>
    <t>UOB296285</t>
  </si>
  <si>
    <t>Research cost per patient to Platform Study x 15</t>
  </si>
  <si>
    <t>Tumour biopsy and 4 x hotel stays</t>
  </si>
  <si>
    <t>BE MOVING</t>
  </si>
  <si>
    <t>RR20/135277</t>
  </si>
  <si>
    <t>Patient Visits</t>
  </si>
  <si>
    <t>POSITIVE M-14745-47</t>
  </si>
  <si>
    <t>IQVIA RDS AG</t>
  </si>
  <si>
    <t>NUCALA</t>
  </si>
  <si>
    <t>Duplicate payment</t>
  </si>
  <si>
    <t>Subject: 616901 / Visit: W28</t>
  </si>
  <si>
    <t>CHFT FIT STUDY</t>
  </si>
  <si>
    <t>Trauma &amp; Orthopaedics</t>
  </si>
  <si>
    <t>Injuries &amp; Emergencies</t>
  </si>
  <si>
    <t>OR19/123401</t>
  </si>
  <si>
    <t>Paul Andrzejowski</t>
  </si>
  <si>
    <t>Leeds Cares</t>
  </si>
  <si>
    <t>Grant Funding</t>
  </si>
  <si>
    <t>SERENA-4</t>
  </si>
  <si>
    <t>MO21/134361</t>
  </si>
  <si>
    <t>SIV and Oncology set-up fee</t>
  </si>
  <si>
    <t>SMALL</t>
  </si>
  <si>
    <t>GS19/122352</t>
  </si>
  <si>
    <t>Dr. Brian Hogan</t>
  </si>
  <si>
    <t>UOB291060</t>
  </si>
  <si>
    <t>QoL Booklets for 098 &amp; 125</t>
  </si>
  <si>
    <t>MK-4280A-007</t>
  </si>
  <si>
    <t>MO21/140200</t>
  </si>
  <si>
    <t>Dr. Jenny Seligmann</t>
  </si>
  <si>
    <t>Set-up fees and visits</t>
  </si>
  <si>
    <t>ABC-07</t>
  </si>
  <si>
    <t>MO15/417</t>
  </si>
  <si>
    <t>Dr. Rebecca Goody</t>
  </si>
  <si>
    <t>H01-3443378</t>
  </si>
  <si>
    <t>Various fees</t>
  </si>
  <si>
    <t>DESTINY-06</t>
  </si>
  <si>
    <t>MO21/130786</t>
  </si>
  <si>
    <t>Set-up fees and pre-screening</t>
  </si>
  <si>
    <t>PRO SPIRIT</t>
  </si>
  <si>
    <t>Dr Helena Marzo-Ortega</t>
  </si>
  <si>
    <t>Paradigm</t>
  </si>
  <si>
    <t>Trauma and Orthopaedic</t>
  </si>
  <si>
    <t>OR22/145471</t>
  </si>
  <si>
    <t>Hemant Pandit</t>
  </si>
  <si>
    <t>Paradigm Biopharmaceuticals (USA) Inc</t>
  </si>
  <si>
    <t>LIRMM &amp; CI fee</t>
  </si>
  <si>
    <t>Remote MV – 23-Jun-2022</t>
  </si>
  <si>
    <t>SERD BC</t>
  </si>
  <si>
    <t>MO18/107929</t>
  </si>
  <si>
    <t>Various patient and monitoring visits</t>
  </si>
  <si>
    <t>Credit in relation to invoice 1410192804 invoice raised correctly but sponsor provided incorrect reference number</t>
  </si>
  <si>
    <t>MinuteMan</t>
  </si>
  <si>
    <t>Musculoskeletal</t>
  </si>
  <si>
    <t>PM11/10045</t>
  </si>
  <si>
    <t>Spinal Simplicity</t>
  </si>
  <si>
    <t>Millipede </t>
  </si>
  <si>
    <t>CD20/134803</t>
  </si>
  <si>
    <t>N</t>
  </si>
  <si>
    <t>Boston Scientific International Sa</t>
  </si>
  <si>
    <t>Pt Activity &amp; Monitoring</t>
  </si>
  <si>
    <t>GIANT PANDA</t>
  </si>
  <si>
    <t>MW21/129928</t>
  </si>
  <si>
    <t>Thomas Everett</t>
  </si>
  <si>
    <t>SWHSI 2</t>
  </si>
  <si>
    <t>Surgery</t>
  </si>
  <si>
    <t>VS19/105364</t>
  </si>
  <si>
    <t>Mr David Russell</t>
  </si>
  <si>
    <t>Hull Univewrsity Hosital NHS Trust</t>
  </si>
  <si>
    <t>MIDFUT</t>
  </si>
  <si>
    <t>VS16/104</t>
  </si>
  <si>
    <t>HGR4600019367</t>
  </si>
  <si>
    <t xml:space="preserve">Leeds Teaching Hospitals </t>
  </si>
  <si>
    <t>IKC-Cheerful</t>
  </si>
  <si>
    <t>Leeds Dental Institute CSU</t>
  </si>
  <si>
    <t>Dentistry</t>
  </si>
  <si>
    <t>n/a</t>
  </si>
  <si>
    <t>Brian Nattress</t>
  </si>
  <si>
    <t>RN Fees</t>
  </si>
  <si>
    <t>31 Pre-screening Registration Tests Conducted (Apr 21 - Mar 22)</t>
  </si>
  <si>
    <t>ARIEL3</t>
  </si>
  <si>
    <t>MO13/10917</t>
  </si>
  <si>
    <t>SIV and Archiving</t>
  </si>
  <si>
    <t>SIV and site level questionnaire</t>
  </si>
  <si>
    <t>AIMM</t>
  </si>
  <si>
    <t>DM19/127002</t>
  </si>
  <si>
    <t>Kave Shams</t>
  </si>
  <si>
    <t>Abbvie</t>
  </si>
  <si>
    <t>EPI-HSV-006 BOD TH</t>
  </si>
  <si>
    <t>Genito-Urinary Medicine</t>
  </si>
  <si>
    <t>GU21/140486</t>
  </si>
  <si>
    <t>Dr Janet Wilson</t>
  </si>
  <si>
    <t>GSK</t>
  </si>
  <si>
    <t>LEGACY GAST 4560</t>
  </si>
  <si>
    <t>GA15/378</t>
  </si>
  <si>
    <t>Mapi Sas</t>
  </si>
  <si>
    <t>Q2 2022</t>
  </si>
  <si>
    <t>EYE NEON</t>
  </si>
  <si>
    <t>OP21/138249</t>
  </si>
  <si>
    <t>Moorfields Eye Hospital</t>
  </si>
  <si>
    <t>35 x Baseline Scans</t>
  </si>
  <si>
    <t>CN for INV 1410192860</t>
  </si>
  <si>
    <t>Incyte-202</t>
  </si>
  <si>
    <t>SCR to C1D15 for 101-014 and 2 x MVs</t>
  </si>
  <si>
    <t>31 x Ki67 Tests (Apr 21 - Mar 22)</t>
  </si>
  <si>
    <t>Various visits and final payment</t>
  </si>
  <si>
    <t>ON-TRK</t>
  </si>
  <si>
    <t>CO21/138895</t>
  </si>
  <si>
    <t>Bayer Plc</t>
  </si>
  <si>
    <t xml:space="preserve">GREENBRIC </t>
  </si>
  <si>
    <t>Trauma Related</t>
  </si>
  <si>
    <t>OR18/109004</t>
  </si>
  <si>
    <t>Prof Peter Giannoudis</t>
  </si>
  <si>
    <t>HGL4600027362</t>
  </si>
  <si>
    <t xml:space="preserve">Band 6 Time </t>
  </si>
  <si>
    <t>Amounts didn't match PO</t>
  </si>
  <si>
    <t>UOB303964</t>
  </si>
  <si>
    <t>Additional Bloods</t>
  </si>
  <si>
    <t>HS2022014</t>
  </si>
  <si>
    <t>Credit in relation to invoice 1410186526 for Pt Num: 3805001 / Visit: PR M15. Visit already paid on INV 1410189128</t>
  </si>
  <si>
    <t>Credit in relation to invoice 1410193795, raised incorrectly</t>
  </si>
  <si>
    <t>CODIFI2</t>
  </si>
  <si>
    <t>VS19/99974</t>
  </si>
  <si>
    <t>Prof Andrea Nelson</t>
  </si>
  <si>
    <t>HHA4600023552</t>
  </si>
  <si>
    <t>Name change of study -Duplicate</t>
  </si>
  <si>
    <t>5 x Patients</t>
  </si>
  <si>
    <t>3 x Pre-Screen, 1 x Pt entered and 1 x Start of t'ment</t>
  </si>
  <si>
    <t>CN for INV 1410190660</t>
  </si>
  <si>
    <t>Set-up Fee</t>
  </si>
  <si>
    <t>LEAP-006</t>
  </si>
  <si>
    <t>MO18/110899</t>
  </si>
  <si>
    <t>Set-up and various visits</t>
  </si>
  <si>
    <t>2 x Visits + Travel</t>
  </si>
  <si>
    <t>Randomisation of patient R0066004C</t>
  </si>
  <si>
    <t>ZEST</t>
  </si>
  <si>
    <t>MO21/137171</t>
  </si>
  <si>
    <t>Glaxosmithkline Services Unlimited</t>
  </si>
  <si>
    <t>SCR for 2805001</t>
  </si>
  <si>
    <t>2808001 SCR and C1D1</t>
  </si>
  <si>
    <t>Deliver MS</t>
  </si>
  <si>
    <t>Neurological</t>
  </si>
  <si>
    <t>NE18/106357</t>
  </si>
  <si>
    <t>Oliver Lily</t>
  </si>
  <si>
    <t>N`</t>
  </si>
  <si>
    <t>Nottingham University Hospital</t>
  </si>
  <si>
    <t xml:space="preserve">Lemtrada </t>
  </si>
  <si>
    <t>NE14/11419</t>
  </si>
  <si>
    <t>E003923011</t>
  </si>
  <si>
    <t>Sanofi</t>
  </si>
  <si>
    <t>FLAIR</t>
  </si>
  <si>
    <t>Specialty and Integrated Medicine</t>
  </si>
  <si>
    <t>GUM</t>
  </si>
  <si>
    <t>GU16/207</t>
  </si>
  <si>
    <t>Janet Wilson</t>
  </si>
  <si>
    <t>DISCON and FU D30 for Patient: 1106-00003</t>
  </si>
  <si>
    <t>REFMAL 631</t>
  </si>
  <si>
    <t>MO22/136046</t>
  </si>
  <si>
    <t>Sarah Cannon Development Innovations Llc</t>
  </si>
  <si>
    <t>NET-02</t>
  </si>
  <si>
    <t>MO18/105792</t>
  </si>
  <si>
    <t>The Christie NHS Foundation Trust</t>
  </si>
  <si>
    <t>00067 Screening, bloods and data processing</t>
  </si>
  <si>
    <t>M16-000</t>
  </si>
  <si>
    <t>GA17/93000</t>
  </si>
  <si>
    <t>Christopher Selinger</t>
  </si>
  <si>
    <t>ENROLLHD</t>
  </si>
  <si>
    <t>CHDI Foundation</t>
  </si>
  <si>
    <t>T3P</t>
  </si>
  <si>
    <t>MO21/137238</t>
  </si>
  <si>
    <t>Mr. Adel Samson</t>
  </si>
  <si>
    <t>IQVIA Biotech</t>
  </si>
  <si>
    <t>ATX-MAP</t>
  </si>
  <si>
    <t>MO21/100370</t>
  </si>
  <si>
    <t>Dr. Alex Brunelli</t>
  </si>
  <si>
    <t>ATL19412</t>
  </si>
  <si>
    <t>Credit in relation to invoice 1410194869, due to missing VAT</t>
  </si>
  <si>
    <t>Credit in relation to invoice 1410192895 incorrect bill-to party</t>
  </si>
  <si>
    <t>Close out monitoring visits</t>
  </si>
  <si>
    <t>OCT2021 Payment</t>
  </si>
  <si>
    <t>SEP2022 Payment</t>
  </si>
  <si>
    <t>Genotyping Recruitment Fee</t>
  </si>
  <si>
    <t>CARA</t>
  </si>
  <si>
    <t>RL22/147671</t>
  </si>
  <si>
    <t>Dr Vinod Hegade</t>
  </si>
  <si>
    <t>BE HEARD Extension</t>
  </si>
  <si>
    <t xml:space="preserve">Chapel Allerton </t>
  </si>
  <si>
    <t>DM21/143720</t>
  </si>
  <si>
    <t>KEYLYNK-012</t>
  </si>
  <si>
    <t>CO20/125815</t>
  </si>
  <si>
    <t>CR3448051</t>
  </si>
  <si>
    <t>ATTUNE</t>
  </si>
  <si>
    <t>RR17/93171</t>
  </si>
  <si>
    <t>Veysi Veysi</t>
  </si>
  <si>
    <t>DePuy Synthes</t>
  </si>
  <si>
    <t>Recruitment for year 3 and 4</t>
  </si>
  <si>
    <t>C2D1 to C3D8 for 101-014</t>
  </si>
  <si>
    <t>Patient Reimbursement</t>
  </si>
  <si>
    <t>TRIUMPH</t>
  </si>
  <si>
    <t xml:space="preserve">Neurological </t>
  </si>
  <si>
    <t xml:space="preserve">IQVIA RDS AG, Branch St-Prex </t>
  </si>
  <si>
    <t>Phase 2a Study Of Belcesiran in Patients With AATLD</t>
  </si>
  <si>
    <t>RL21/137673</t>
  </si>
  <si>
    <t>Set Up Fees</t>
  </si>
  <si>
    <t>36 Month Follow-up</t>
  </si>
  <si>
    <t>SURVEILLANCE REGISTRY</t>
  </si>
  <si>
    <t>CD15/226</t>
  </si>
  <si>
    <t>Dr Pepper</t>
  </si>
  <si>
    <t>Medtronic</t>
  </si>
  <si>
    <t>Credit in relation to patient visits on invoice 1410194826 duplicate request</t>
  </si>
  <si>
    <t>Additional Costs</t>
  </si>
  <si>
    <t>TOLVAPTAN</t>
  </si>
  <si>
    <t>RL16/84694</t>
  </si>
  <si>
    <t>Dr. Madeline Vernon</t>
  </si>
  <si>
    <t>Quintiles Ltd</t>
  </si>
  <si>
    <t>Batch ID: 1-5N1UH20</t>
  </si>
  <si>
    <t>Batch ID: 1-5RGBJKA</t>
  </si>
  <si>
    <t>Batch ID: 1-5VZV5PF</t>
  </si>
  <si>
    <t>Batch ID: 1-60O53YN</t>
  </si>
  <si>
    <t>Batch ID: 1-65DIXLR</t>
  </si>
  <si>
    <t>CN for 1410196410 due to retainage</t>
  </si>
  <si>
    <t>CN for 1410196412 due to retainage</t>
  </si>
  <si>
    <t>ESTRELLA</t>
  </si>
  <si>
    <t>Patient Visits and Monitoring</t>
  </si>
  <si>
    <t>Q52022 Subject Visits</t>
  </si>
  <si>
    <t>KARDS</t>
  </si>
  <si>
    <t>T&amp;O</t>
  </si>
  <si>
    <t>OR19/113326</t>
  </si>
  <si>
    <t>Paul Harwood</t>
  </si>
  <si>
    <t>Smart</t>
  </si>
  <si>
    <t>Cardiovascular</t>
  </si>
  <si>
    <t>CD21/139153</t>
  </si>
  <si>
    <t xml:space="preserve">Medtronic, Inc. </t>
  </si>
  <si>
    <t>ALN-GO1-008</t>
  </si>
  <si>
    <t>Urology</t>
  </si>
  <si>
    <t>UR22/145631</t>
  </si>
  <si>
    <t>Mr. Victor Palit</t>
  </si>
  <si>
    <t>Training fee and screening</t>
  </si>
  <si>
    <t>CTA Amenment fee</t>
  </si>
  <si>
    <t>Q3 2022</t>
  </si>
  <si>
    <t>OVAL 1</t>
  </si>
  <si>
    <t>MO20/136478</t>
  </si>
  <si>
    <t>Oncology set-up and various visits</t>
  </si>
  <si>
    <t>iTOPS</t>
  </si>
  <si>
    <t>RL18/86756</t>
  </si>
  <si>
    <t>Cardiff and Vale University Health Board</t>
  </si>
  <si>
    <t>Outstanding site fees</t>
  </si>
  <si>
    <t>SFU24W to SFU60W for 2801001</t>
  </si>
  <si>
    <t>Partial Credit in relation to INV 1410197013</t>
  </si>
  <si>
    <t>Various patient visits and monitoring visits</t>
  </si>
  <si>
    <t>QoL Booklets and Tissue Samples</t>
  </si>
  <si>
    <t>101-014 Visits and 1x MV</t>
  </si>
  <si>
    <t>GESYNTA</t>
  </si>
  <si>
    <t>RR20/135220</t>
  </si>
  <si>
    <t>Francesco Del Galdo</t>
  </si>
  <si>
    <t>Gesynta Pharma AB</t>
  </si>
  <si>
    <t>Monitoring and Archiving</t>
  </si>
  <si>
    <t>Monitoring Visits</t>
  </si>
  <si>
    <t>BPAP</t>
  </si>
  <si>
    <t>RM21/123302</t>
  </si>
  <si>
    <t>PH ASSOCIATES LIMITED</t>
  </si>
  <si>
    <t>PARADIGM</t>
  </si>
  <si>
    <t>CO15/110</t>
  </si>
  <si>
    <t>University Of Glasgow</t>
  </si>
  <si>
    <t>Set-up and Questionnaires</t>
  </si>
  <si>
    <t>MABEL</t>
  </si>
  <si>
    <t>RM21/125144</t>
  </si>
  <si>
    <t>Alison Boland</t>
  </si>
  <si>
    <t>University of Hull</t>
  </si>
  <si>
    <t>UOB102434</t>
  </si>
  <si>
    <t>TN070 Y4 &amp; TN0126 Y3 plus Y4 Site File maintenance</t>
  </si>
  <si>
    <t>1 x NSE Test &amp; Site set up</t>
  </si>
  <si>
    <t>4 x boxes for archiving</t>
  </si>
  <si>
    <t>HEAL COVID</t>
  </si>
  <si>
    <t>RI22/140016</t>
  </si>
  <si>
    <t>Dr. Kyra Holliday</t>
  </si>
  <si>
    <t>University Of Cambridge</t>
  </si>
  <si>
    <t>2 x patients randomised</t>
  </si>
  <si>
    <t>CARA Theraputics</t>
  </si>
  <si>
    <t>SIV, Training and CI Fee</t>
  </si>
  <si>
    <t>Witholding amounts</t>
  </si>
  <si>
    <t>SAPIENCE</t>
  </si>
  <si>
    <t>CO21/133177</t>
  </si>
  <si>
    <t>Sapience Therapeutics Limited</t>
  </si>
  <si>
    <t>Oncology set-up</t>
  </si>
  <si>
    <t>Chief PD Study</t>
  </si>
  <si>
    <t>NE19/122526</t>
  </si>
  <si>
    <t>Stephen Butterworth</t>
  </si>
  <si>
    <t>University Of Bristol</t>
  </si>
  <si>
    <t>5 x Baseline Scans</t>
  </si>
  <si>
    <t>ELEVATE</t>
  </si>
  <si>
    <t>NE21/125881</t>
  </si>
  <si>
    <t>Dr Marc Randall</t>
  </si>
  <si>
    <t>AbbVie Limited</t>
  </si>
  <si>
    <t>REGENCY</t>
  </si>
  <si>
    <t>RR20/12680</t>
  </si>
  <si>
    <t>Screening Failures x2</t>
  </si>
  <si>
    <t>Subject P0260_V6</t>
  </si>
  <si>
    <t>RHUBY</t>
  </si>
  <si>
    <t>Set up fees and visit 1-4</t>
  </si>
  <si>
    <t>TIPAL</t>
  </si>
  <si>
    <t>RM21/113071</t>
  </si>
  <si>
    <t>NORFOLK AND NORWICH UNIVERSITY</t>
  </si>
  <si>
    <t>SIV and Patient actvity</t>
  </si>
  <si>
    <t>Data Cleansing</t>
  </si>
  <si>
    <t>ICON8B</t>
  </si>
  <si>
    <t>MO11/9705</t>
  </si>
  <si>
    <t>4 x Bloods and 10 x FFPE Samples</t>
  </si>
  <si>
    <t>TBio-6517</t>
  </si>
  <si>
    <t>MO22/145576</t>
  </si>
  <si>
    <t>Catalyst Clinical Research</t>
  </si>
  <si>
    <t>Study set-up</t>
  </si>
  <si>
    <t>CAPItello-290</t>
  </si>
  <si>
    <t>MO19/113449</t>
  </si>
  <si>
    <t>TEEMS</t>
  </si>
  <si>
    <t xml:space="preserve">Inflamatory Arthritis </t>
  </si>
  <si>
    <t xml:space="preserve">RR16/209 </t>
  </si>
  <si>
    <t xml:space="preserve">Kulveer Mankia </t>
  </si>
  <si>
    <t>Patient consents x18</t>
  </si>
  <si>
    <t>M13-545 JAK2</t>
  </si>
  <si>
    <t>R15/344</t>
  </si>
  <si>
    <t>Abbvie Limited</t>
  </si>
  <si>
    <t>CONFORM-OH</t>
  </si>
  <si>
    <t>Elderly Medicine</t>
  </si>
  <si>
    <t>ME21/130270</t>
  </si>
  <si>
    <t>Graham Sutton</t>
  </si>
  <si>
    <t>Set up fee</t>
  </si>
  <si>
    <t>Final Site Installments</t>
  </si>
  <si>
    <t>HERIZON-GEA-01</t>
  </si>
  <si>
    <t>MO21/141709</t>
  </si>
  <si>
    <t>Dr. Danny Ulahannan</t>
  </si>
  <si>
    <t>commercial</t>
  </si>
  <si>
    <t>Y1 Consultant Fee</t>
  </si>
  <si>
    <t>Tier 0 Final Payment</t>
  </si>
  <si>
    <t>Qtr 3 2022</t>
  </si>
  <si>
    <t>Q8 &amp; 9 Sept 2022</t>
  </si>
  <si>
    <t>BSET-CLEVAR</t>
  </si>
  <si>
    <t xml:space="preserve">Cardiovascular </t>
  </si>
  <si>
    <t>VS19/124138</t>
  </si>
  <si>
    <t>Dr Rosemary Darwood</t>
  </si>
  <si>
    <t>WS / 4540880</t>
  </si>
  <si>
    <t xml:space="preserve">Imperial College London </t>
  </si>
  <si>
    <t>Q3 (2022) Invoice Request</t>
  </si>
  <si>
    <t>combined 2 period in one</t>
  </si>
  <si>
    <t xml:space="preserve">HSR01250 </t>
  </si>
  <si>
    <t>CSU36 Vasc Res ND</t>
  </si>
  <si>
    <t>VS18/96947</t>
  </si>
  <si>
    <t>Adtec Europe Ltd</t>
  </si>
  <si>
    <t>Credit in relation to invoice 1410133485 from 2019</t>
  </si>
  <si>
    <t xml:space="preserve">TBC </t>
  </si>
  <si>
    <t>UCB BIOPHARMA SRL</t>
  </si>
  <si>
    <t>Archiving, monitoring &amp; patient travel</t>
  </si>
  <si>
    <t>TBC</t>
  </si>
  <si>
    <t>COBRA</t>
  </si>
  <si>
    <t>DM20/129673</t>
  </si>
  <si>
    <t>LEO Labortories Ltd Horizon</t>
  </si>
  <si>
    <t>CN in relation to INV 1410197768</t>
  </si>
  <si>
    <t>CHELATE</t>
  </si>
  <si>
    <t>RL19/96757</t>
  </si>
  <si>
    <t>Patient  Visits</t>
  </si>
  <si>
    <t>UKROX</t>
  </si>
  <si>
    <t>AN21/135709</t>
  </si>
  <si>
    <t>Michael Adlam</t>
  </si>
  <si>
    <t>Icnarc</t>
  </si>
  <si>
    <t>POLARiS</t>
  </si>
  <si>
    <t>GS22/147205</t>
  </si>
  <si>
    <t>Non-commercial portfolio</t>
  </si>
  <si>
    <t>Set-up and archiving costs</t>
  </si>
  <si>
    <t xml:space="preserve">Longbone </t>
  </si>
  <si>
    <t>Trauma</t>
  </si>
  <si>
    <t>OR19/122573</t>
  </si>
  <si>
    <t>Greenbone Ortho Spa</t>
  </si>
  <si>
    <t>Set up fees</t>
  </si>
  <si>
    <t>4882 Study Samples</t>
  </si>
  <si>
    <t>Final invoice including all outstanding activity and WH amounts</t>
  </si>
  <si>
    <t>Mr Tom Wallace</t>
  </si>
  <si>
    <t>SA Amendment 6</t>
  </si>
  <si>
    <t>FU9 to FU13 for 00752</t>
  </si>
  <si>
    <t>WH amount, Archiving</t>
  </si>
  <si>
    <t>REFINE-LUNG</t>
  </si>
  <si>
    <t>CO22/145326</t>
  </si>
  <si>
    <t>IMFORTE</t>
  </si>
  <si>
    <t>MO21/142442</t>
  </si>
  <si>
    <t>Commercial portfolio</t>
  </si>
  <si>
    <t>GMP-Ophan France SA</t>
  </si>
  <si>
    <t>Closure</t>
  </si>
  <si>
    <t>EGIS v1.2</t>
  </si>
  <si>
    <t>GA21/140322</t>
  </si>
  <si>
    <t>Lesley Houghton</t>
  </si>
  <si>
    <t>CR2O B.V</t>
  </si>
  <si>
    <t>Set Up</t>
  </si>
  <si>
    <t>Various visits for 02 &amp; 03</t>
  </si>
  <si>
    <t>Humanity trial</t>
  </si>
  <si>
    <t>VS15/460</t>
  </si>
  <si>
    <t>Humacyte Inc</t>
  </si>
  <si>
    <t>SaFU for 03 &amp; SuFU for 02</t>
  </si>
  <si>
    <t>Dummy invoice to offset CN 1490026447</t>
  </si>
  <si>
    <t>Travel Expenses</t>
  </si>
  <si>
    <t>COV-BOOST</t>
  </si>
  <si>
    <t>P10257329</t>
  </si>
  <si>
    <t>Visits, Personnel Costs and Set-up</t>
  </si>
  <si>
    <t>Pt. 001 LTFU</t>
  </si>
  <si>
    <t>iWIlson Registry</t>
  </si>
  <si>
    <t>RL22/150882</t>
  </si>
  <si>
    <t>ERGOMED PLC</t>
  </si>
  <si>
    <t>Training Fees</t>
  </si>
  <si>
    <t>Training Fee (3x3) + Archiving</t>
  </si>
  <si>
    <t>3054 FUY7</t>
  </si>
  <si>
    <t>SUN Extension</t>
  </si>
  <si>
    <t>DM19/128657</t>
  </si>
  <si>
    <t>x4 Sub Amd's</t>
  </si>
  <si>
    <t>Various visits for 11819 and 86</t>
  </si>
  <si>
    <t>PROSSPER</t>
  </si>
  <si>
    <t>CO21/128429</t>
  </si>
  <si>
    <t>IPH12019089</t>
  </si>
  <si>
    <t>Scottish Clinical Trials Research Unit</t>
  </si>
  <si>
    <t>PROSSPER Professional Services – Leeds NHS Trust Year 1 costs</t>
  </si>
  <si>
    <t>OuTSMART</t>
  </si>
  <si>
    <t>RL13/10664</t>
  </si>
  <si>
    <t>Salary costs, period covering July 2018 to Nov 2020</t>
  </si>
  <si>
    <t>Q6 Patient Activity</t>
  </si>
  <si>
    <t>STAR-TREC</t>
  </si>
  <si>
    <t>GS17/84384</t>
  </si>
  <si>
    <t>UOB301887</t>
  </si>
  <si>
    <t>University Of Birmingham</t>
  </si>
  <si>
    <t>Various patient activity</t>
  </si>
  <si>
    <t>S-FLEX UK-II</t>
  </si>
  <si>
    <t>CD20/109031</t>
  </si>
  <si>
    <t>Dr Abdul Mozid</t>
  </si>
  <si>
    <t>SMT Ireland Ltd</t>
  </si>
  <si>
    <t>PAtient  Visits &amp; Expenses</t>
  </si>
  <si>
    <t>Various visits for 11886 &amp; 207</t>
  </si>
  <si>
    <t>DESTINY-05</t>
  </si>
  <si>
    <t>MO21/133413</t>
  </si>
  <si>
    <t>Pt Vists, SCR Fail and Mntr Vts</t>
  </si>
  <si>
    <t>Overcharged scans on historic invoices</t>
  </si>
  <si>
    <t>BHF SENIOR-RITA TRIAL</t>
  </si>
  <si>
    <t>CD17/87040</t>
  </si>
  <si>
    <t>EXTENDed</t>
  </si>
  <si>
    <t>GS22/147168</t>
  </si>
  <si>
    <t>Seal-G</t>
  </si>
  <si>
    <t>GS21/135344</t>
  </si>
  <si>
    <t>DLG-072-06</t>
  </si>
  <si>
    <t>Advanced Medical Solutions Israel (Sealantis) Ltd</t>
  </si>
  <si>
    <t>Set-up fees</t>
  </si>
  <si>
    <t>Credit in relation to 1410197688</t>
  </si>
  <si>
    <t>Witholding fees</t>
  </si>
  <si>
    <t>Royal Devon University Healthcare NHS Foundation Trust</t>
  </si>
  <si>
    <t>21 patients recruited</t>
  </si>
  <si>
    <t>101-014 &amp; 019 Visits and 1x MV</t>
  </si>
  <si>
    <t>OPTIMUS TRIAL</t>
  </si>
  <si>
    <t>Stroke</t>
  </si>
  <si>
    <t>NE19/108425</t>
  </si>
  <si>
    <t>Dr Stuart Maguire</t>
  </si>
  <si>
    <t>H20-3508599</t>
  </si>
  <si>
    <t>18 patients</t>
  </si>
  <si>
    <t>UOB181940</t>
  </si>
  <si>
    <t>Correcting historic INV 1410177602</t>
  </si>
  <si>
    <t>CVS4100262820</t>
  </si>
  <si>
    <t>Trial payments up to June 2022</t>
  </si>
  <si>
    <t>VITAL</t>
  </si>
  <si>
    <t>Theatre &amp; Anaesthesia</t>
  </si>
  <si>
    <t>Anaesthesia, Perioperative Medicine &amp; Pain Management</t>
  </si>
  <si>
    <t>AN22/129552</t>
  </si>
  <si>
    <t>Dr. Caroline Thomas</t>
  </si>
  <si>
    <t>University Of Warwick</t>
  </si>
  <si>
    <t>General site activities</t>
  </si>
  <si>
    <t>2808002 - Pre Screen to C4D1</t>
  </si>
  <si>
    <t>001 V7 and 002 V13</t>
  </si>
  <si>
    <t>3 x visit 2 (telephone)</t>
  </si>
  <si>
    <t>OPTIMISE II</t>
  </si>
  <si>
    <t>AN21/89133</t>
  </si>
  <si>
    <t>Queen Mary University Of London</t>
  </si>
  <si>
    <t>Recruitment of Pt. GB17-8608</t>
  </si>
  <si>
    <t>616901 reconsent + 1 x MV</t>
  </si>
  <si>
    <t>11886 C3D22</t>
  </si>
  <si>
    <t>Holdback amounts</t>
  </si>
  <si>
    <t>UOB324211</t>
  </si>
  <si>
    <t>424 Y2, 360 Y3 &amp; Y6 SFM</t>
  </si>
  <si>
    <t>Pt Visits thr JUN22, less VAT frm 1410172155</t>
  </si>
  <si>
    <t>Research &amp; Innovation Study Invoice Data Analysis</t>
  </si>
  <si>
    <t>Descriptive Statistics</t>
  </si>
  <si>
    <t>Invoice Amount</t>
  </si>
  <si>
    <t>Average</t>
  </si>
  <si>
    <t>Amount Credited</t>
  </si>
  <si>
    <t xml:space="preserve">Median </t>
  </si>
  <si>
    <t>Min</t>
  </si>
  <si>
    <t>Max</t>
  </si>
  <si>
    <t>Range</t>
  </si>
  <si>
    <r>
      <rPr>
        <b/>
        <sz val="11"/>
        <color theme="1"/>
        <rFont val="Calibri"/>
        <family val="2"/>
        <scheme val="minor"/>
      </rPr>
      <t>Quartile</t>
    </r>
    <r>
      <rPr>
        <sz val="11"/>
        <color theme="1"/>
        <rFont val="Calibri"/>
        <family val="2"/>
        <scheme val="minor"/>
      </rPr>
      <t xml:space="preserve"> = 1/4th or 3/4 points in the data when arranged in sort order</t>
    </r>
  </si>
  <si>
    <t>First Q</t>
  </si>
  <si>
    <t>Third Q</t>
  </si>
  <si>
    <t xml:space="preserve">Distinct Count of Studies </t>
  </si>
  <si>
    <t>Distinct Count of Sponsor / CRO</t>
  </si>
  <si>
    <t>Exploratory Data Analysis with Conditional Formatting</t>
  </si>
  <si>
    <t>Amount Invoiced &amp; Amount Credited are highlighted Green where above average</t>
  </si>
  <si>
    <r>
      <rPr>
        <b/>
        <sz val="11"/>
        <color theme="1"/>
        <rFont val="Calibri"/>
        <family val="2"/>
        <scheme val="minor"/>
      </rPr>
      <t>SUMIFS:</t>
    </r>
    <r>
      <rPr>
        <sz val="11"/>
        <color theme="1"/>
        <rFont val="Calibri"/>
        <family val="2"/>
        <scheme val="minor"/>
      </rPr>
      <t xml:space="preserve"> Sum(add) values that meet specific conditions </t>
    </r>
  </si>
  <si>
    <t>Retrieve CSU/Departments =UNIQUE(Data[Disease Site / Specialty])</t>
  </si>
  <si>
    <t>eg:  =SUMIFS(Data[Amount Invoiced (£)],Data[Disease Site / Specialty],G7)</t>
  </si>
  <si>
    <t xml:space="preserve">Sponsor </t>
  </si>
  <si>
    <t>Invoices by CSU / Speciality / Sponsor (Formulas)</t>
  </si>
  <si>
    <t>Invoices by CSU / Speciality / Sponsor (Pivot)</t>
  </si>
  <si>
    <t>Grand Total</t>
  </si>
  <si>
    <t>Sum of Amount Invoiced (£)</t>
  </si>
  <si>
    <t>Sum of Amount Credited (£)</t>
  </si>
  <si>
    <t>Sponsor</t>
  </si>
  <si>
    <t>Quick Sumamry</t>
  </si>
  <si>
    <t>Select CSU (Click Cell Below)</t>
  </si>
  <si>
    <t>Number of Invoices Raised</t>
  </si>
  <si>
    <t>Raised Invoices</t>
  </si>
  <si>
    <t>Total</t>
  </si>
  <si>
    <t>Amount Owed</t>
  </si>
  <si>
    <t>Speciality</t>
  </si>
  <si>
    <t>Select Speciality (Click Cell Below)</t>
  </si>
  <si>
    <t>Select Sponsor (Click Cell Below)</t>
  </si>
  <si>
    <t>Invoice Breakdown by CSU / Speciality / Sponsor &amp; Financial Year</t>
  </si>
  <si>
    <t>Select Financial Year (Click Cell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</si>
</sst>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44" formatCode="_-&quot;£&quot;* #,##0.00_-;\-&quot;£&quot;* #,##0.00_-;_-&quot;£&quot;* &quot;-&quot;??_-;_-@_-"/>
    <numFmt numFmtId="164" formatCode="&quot;£&quot;#,##0.00"/>
    <numFmt numFmtId="165" formatCode="_-[$£-809]* #,##0.00_-;\-[$£-809]* #,##0.00_-;_-[$£-809]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color rgb="FF212529"/>
      <name val="Arial"/>
      <family val="2"/>
      <charset val="1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DCE6F1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4F81B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7" xfId="0" applyBorder="1"/>
    <xf numFmtId="0" fontId="8" fillId="7" borderId="2" xfId="0" applyFont="1" applyFill="1" applyBorder="1" applyAlignment="1">
      <alignment wrapText="1"/>
    </xf>
    <xf numFmtId="0" fontId="8" fillId="7" borderId="3" xfId="0" applyFont="1" applyFill="1" applyBorder="1" applyAlignment="1">
      <alignment wrapText="1"/>
    </xf>
    <xf numFmtId="0" fontId="8" fillId="7" borderId="3" xfId="0" applyFont="1" applyFill="1" applyBorder="1" applyAlignment="1">
      <alignment horizontal="right" wrapText="1"/>
    </xf>
    <xf numFmtId="0" fontId="8" fillId="7" borderId="4" xfId="0" applyFont="1" applyFill="1" applyBorder="1" applyAlignment="1">
      <alignment wrapText="1"/>
    </xf>
    <xf numFmtId="0" fontId="5" fillId="5" borderId="5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wrapText="1"/>
    </xf>
    <xf numFmtId="8" fontId="5" fillId="5" borderId="1" xfId="0" applyNumberFormat="1" applyFont="1" applyFill="1" applyBorder="1" applyAlignment="1">
      <alignment wrapText="1"/>
    </xf>
    <xf numFmtId="15" fontId="5" fillId="5" borderId="1" xfId="0" applyNumberFormat="1" applyFont="1" applyFill="1" applyBorder="1" applyAlignment="1">
      <alignment horizontal="right" wrapText="1"/>
    </xf>
    <xf numFmtId="0" fontId="5" fillId="5" borderId="6" xfId="0" applyFont="1" applyFill="1" applyBorder="1" applyAlignment="1">
      <alignment wrapText="1"/>
    </xf>
    <xf numFmtId="0" fontId="5" fillId="6" borderId="5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8" fontId="5" fillId="6" borderId="1" xfId="0" applyNumberFormat="1" applyFont="1" applyFill="1" applyBorder="1" applyAlignment="1">
      <alignment wrapText="1"/>
    </xf>
    <xf numFmtId="15" fontId="5" fillId="6" borderId="1" xfId="0" applyNumberFormat="1" applyFont="1" applyFill="1" applyBorder="1" applyAlignment="1">
      <alignment horizontal="right" wrapText="1"/>
    </xf>
    <xf numFmtId="0" fontId="5" fillId="6" borderId="6" xfId="0" applyFont="1" applyFill="1" applyBorder="1" applyAlignment="1">
      <alignment wrapText="1"/>
    </xf>
    <xf numFmtId="0" fontId="5" fillId="6" borderId="1" xfId="0" applyFont="1" applyFill="1" applyBorder="1" applyAlignment="1">
      <alignment horizontal="right" wrapText="1"/>
    </xf>
    <xf numFmtId="15" fontId="5" fillId="6" borderId="1" xfId="0" applyNumberFormat="1" applyFont="1" applyFill="1" applyBorder="1" applyAlignment="1">
      <alignment wrapText="1"/>
    </xf>
    <xf numFmtId="0" fontId="5" fillId="5" borderId="1" xfId="0" applyFont="1" applyFill="1" applyBorder="1" applyAlignment="1">
      <alignment horizontal="right" wrapText="1"/>
    </xf>
    <xf numFmtId="15" fontId="5" fillId="5" borderId="1" xfId="0" applyNumberFormat="1" applyFont="1" applyFill="1" applyBorder="1" applyAlignment="1">
      <alignment wrapText="1"/>
    </xf>
    <xf numFmtId="0" fontId="4" fillId="6" borderId="5" xfId="2" applyFill="1" applyBorder="1" applyAlignment="1">
      <alignment horizontal="left" wrapText="1"/>
    </xf>
    <xf numFmtId="0" fontId="4" fillId="5" borderId="5" xfId="2" applyFill="1" applyBorder="1" applyAlignment="1">
      <alignment horizontal="left" wrapText="1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6" fillId="5" borderId="5" xfId="0" applyFont="1" applyFill="1" applyBorder="1" applyAlignment="1">
      <alignment horizontal="left" wrapText="1"/>
    </xf>
    <xf numFmtId="0" fontId="6" fillId="6" borderId="5" xfId="0" applyFont="1" applyFill="1" applyBorder="1" applyAlignment="1">
      <alignment horizontal="left" wrapText="1"/>
    </xf>
    <xf numFmtId="0" fontId="5" fillId="6" borderId="5" xfId="0" applyFont="1" applyFill="1" applyBorder="1" applyAlignment="1">
      <alignment wrapText="1"/>
    </xf>
    <xf numFmtId="0" fontId="5" fillId="6" borderId="8" xfId="0" applyFont="1" applyFill="1" applyBorder="1" applyAlignment="1">
      <alignment horizontal="left" wrapText="1"/>
    </xf>
    <xf numFmtId="0" fontId="5" fillId="6" borderId="8" xfId="0" applyFont="1" applyFill="1" applyBorder="1" applyAlignment="1">
      <alignment wrapText="1"/>
    </xf>
    <xf numFmtId="0" fontId="5" fillId="6" borderId="9" xfId="0" applyFont="1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5" fillId="5" borderId="7" xfId="0" applyFont="1" applyFill="1" applyBorder="1" applyAlignment="1">
      <alignment horizontal="left" wrapText="1"/>
    </xf>
    <xf numFmtId="0" fontId="5" fillId="5" borderId="8" xfId="0" applyFont="1" applyFill="1" applyBorder="1" applyAlignment="1">
      <alignment horizontal="left" wrapText="1"/>
    </xf>
    <xf numFmtId="0" fontId="5" fillId="5" borderId="8" xfId="0" applyFont="1" applyFill="1" applyBorder="1" applyAlignment="1">
      <alignment wrapText="1"/>
    </xf>
    <xf numFmtId="8" fontId="5" fillId="5" borderId="8" xfId="0" applyNumberFormat="1" applyFont="1" applyFill="1" applyBorder="1" applyAlignment="1">
      <alignment wrapText="1"/>
    </xf>
    <xf numFmtId="15" fontId="5" fillId="5" borderId="8" xfId="0" applyNumberFormat="1" applyFont="1" applyFill="1" applyBorder="1" applyAlignment="1">
      <alignment horizontal="right" wrapText="1"/>
    </xf>
    <xf numFmtId="0" fontId="5" fillId="5" borderId="9" xfId="0" applyFont="1" applyFill="1" applyBorder="1" applyAlignment="1">
      <alignment wrapText="1"/>
    </xf>
    <xf numFmtId="0" fontId="0" fillId="0" borderId="0" xfId="0" applyAlignment="1">
      <alignment wrapText="1"/>
    </xf>
    <xf numFmtId="44" fontId="0" fillId="0" borderId="0" xfId="1" applyFont="1"/>
    <xf numFmtId="165" fontId="0" fillId="0" borderId="0" xfId="0" applyNumberFormat="1"/>
    <xf numFmtId="0" fontId="0" fillId="8" borderId="1" xfId="0" applyFill="1" applyBorder="1"/>
    <xf numFmtId="44" fontId="0" fillId="0" borderId="1" xfId="1" applyFont="1" applyBorder="1"/>
    <xf numFmtId="0" fontId="2" fillId="0" borderId="1" xfId="0" applyFont="1" applyBorder="1"/>
    <xf numFmtId="0" fontId="5" fillId="6" borderId="7" xfId="0" applyFont="1" applyFill="1" applyBorder="1" applyAlignment="1">
      <alignment horizontal="left" wrapText="1"/>
    </xf>
    <xf numFmtId="0" fontId="5" fillId="6" borderId="8" xfId="0" applyFont="1" applyFill="1" applyBorder="1" applyAlignment="1">
      <alignment horizontal="right" wrapText="1"/>
    </xf>
    <xf numFmtId="15" fontId="5" fillId="6" borderId="8" xfId="0" applyNumberFormat="1" applyFont="1" applyFill="1" applyBorder="1" applyAlignment="1">
      <alignment wrapText="1"/>
    </xf>
    <xf numFmtId="164" fontId="5" fillId="6" borderId="1" xfId="0" applyNumberFormat="1" applyFont="1" applyFill="1" applyBorder="1" applyAlignment="1">
      <alignment wrapText="1"/>
    </xf>
    <xf numFmtId="164" fontId="5" fillId="5" borderId="1" xfId="0" applyNumberFormat="1" applyFont="1" applyFill="1" applyBorder="1" applyAlignment="1">
      <alignment wrapText="1"/>
    </xf>
    <xf numFmtId="164" fontId="6" fillId="5" borderId="1" xfId="0" applyNumberFormat="1" applyFont="1" applyFill="1" applyBorder="1" applyAlignment="1">
      <alignment wrapText="1"/>
    </xf>
    <xf numFmtId="164" fontId="5" fillId="6" borderId="8" xfId="0" applyNumberFormat="1" applyFont="1" applyFill="1" applyBorder="1" applyAlignment="1">
      <alignment wrapText="1"/>
    </xf>
    <xf numFmtId="0" fontId="0" fillId="2" borderId="0" xfId="0" applyFill="1" applyAlignment="1">
      <alignment vertical="top"/>
    </xf>
    <xf numFmtId="0" fontId="9" fillId="2" borderId="0" xfId="0" applyFont="1" applyFill="1" applyAlignment="1">
      <alignment vertical="top"/>
    </xf>
    <xf numFmtId="0" fontId="0" fillId="9" borderId="0" xfId="0" applyFill="1"/>
    <xf numFmtId="0" fontId="0" fillId="9" borderId="1" xfId="0" applyFill="1" applyBorder="1"/>
    <xf numFmtId="0" fontId="2" fillId="9" borderId="1" xfId="0" applyFont="1" applyFill="1" applyBorder="1"/>
    <xf numFmtId="0" fontId="0" fillId="0" borderId="5" xfId="0" applyBorder="1"/>
    <xf numFmtId="44" fontId="0" fillId="0" borderId="6" xfId="1" applyFont="1" applyBorder="1"/>
    <xf numFmtId="44" fontId="0" fillId="0" borderId="8" xfId="1" applyFont="1" applyBorder="1"/>
    <xf numFmtId="44" fontId="0" fillId="0" borderId="9" xfId="1" applyFont="1" applyBorder="1"/>
    <xf numFmtId="0" fontId="0" fillId="9" borderId="1" xfId="0" applyFill="1" applyBorder="1" applyAlignment="1">
      <alignment wrapText="1"/>
    </xf>
    <xf numFmtId="0" fontId="11" fillId="9" borderId="2" xfId="0" applyFont="1" applyFill="1" applyBorder="1"/>
    <xf numFmtId="44" fontId="11" fillId="9" borderId="3" xfId="1" applyFont="1" applyFill="1" applyBorder="1"/>
    <xf numFmtId="44" fontId="11" fillId="9" borderId="4" xfId="1" applyFont="1" applyFill="1" applyBorder="1"/>
    <xf numFmtId="0" fontId="10" fillId="9" borderId="2" xfId="0" applyFont="1" applyFill="1" applyBorder="1"/>
    <xf numFmtId="0" fontId="10" fillId="9" borderId="3" xfId="0" applyFont="1" applyFill="1" applyBorder="1"/>
    <xf numFmtId="0" fontId="10" fillId="9" borderId="4" xfId="0" applyFont="1" applyFill="1" applyBorder="1"/>
    <xf numFmtId="0" fontId="0" fillId="0" borderId="1" xfId="0" applyBorder="1" applyAlignment="1">
      <alignment horizontal="left"/>
    </xf>
    <xf numFmtId="44" fontId="0" fillId="0" borderId="1" xfId="0" applyNumberFormat="1" applyBorder="1"/>
    <xf numFmtId="0" fontId="0" fillId="0" borderId="1" xfId="0" applyBorder="1" applyAlignment="1">
      <alignment horizontal="left"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9" borderId="0" xfId="0" applyFill="1" applyAlignment="1">
      <alignment wrapText="1"/>
    </xf>
    <xf numFmtId="0" fontId="2" fillId="9" borderId="1" xfId="0" applyFont="1" applyFill="1" applyBorder="1" applyAlignment="1">
      <alignment wrapText="1"/>
    </xf>
    <xf numFmtId="0" fontId="2" fillId="6" borderId="1" xfId="0" applyFont="1" applyFill="1" applyBorder="1"/>
    <xf numFmtId="0" fontId="0" fillId="2" borderId="1" xfId="0" applyFill="1" applyBorder="1"/>
    <xf numFmtId="0" fontId="10" fillId="6" borderId="0" xfId="0" applyFont="1" applyFill="1"/>
    <xf numFmtId="0" fontId="12" fillId="6" borderId="1" xfId="0" applyFont="1" applyFill="1" applyBorder="1"/>
    <xf numFmtId="44" fontId="0" fillId="2" borderId="0" xfId="1" applyFont="1" applyFill="1"/>
    <xf numFmtId="44" fontId="0" fillId="4" borderId="0" xfId="1" applyFont="1" applyFill="1"/>
    <xf numFmtId="44" fontId="8" fillId="7" borderId="3" xfId="1" applyFont="1" applyFill="1" applyBorder="1" applyAlignment="1">
      <alignment wrapText="1"/>
    </xf>
    <xf numFmtId="44" fontId="5" fillId="6" borderId="1" xfId="1" applyFont="1" applyFill="1" applyBorder="1" applyAlignment="1">
      <alignment wrapText="1"/>
    </xf>
    <xf numFmtId="44" fontId="5" fillId="5" borderId="1" xfId="1" applyFont="1" applyFill="1" applyBorder="1" applyAlignment="1">
      <alignment wrapText="1"/>
    </xf>
    <xf numFmtId="44" fontId="6" fillId="5" borderId="1" xfId="1" applyFont="1" applyFill="1" applyBorder="1" applyAlignment="1">
      <alignment wrapText="1"/>
    </xf>
    <xf numFmtId="44" fontId="6" fillId="6" borderId="1" xfId="1" applyFont="1" applyFill="1" applyBorder="1" applyAlignment="1">
      <alignment wrapText="1"/>
    </xf>
    <xf numFmtId="44" fontId="5" fillId="5" borderId="8" xfId="1" applyFont="1" applyFill="1" applyBorder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104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numFmt numFmtId="34" formatCode="_-&quot;£&quot;* #,##0.00_-;\-&quot;£&quot;* #,##0.00_-;_-&quot;£&quot;* &quot;-&quot;??_-;_-@_-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-&quot;£&quot;* #,##0.00_-;\-&quot;£&quot;* #,##0.00_-;_-&quot;£&quot;* &quot;-&quot;??_-;_-@_-"/>
    </dxf>
    <dxf>
      <alignment wrapText="1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/>
    </dxf>
    <dxf>
      <alignment wrapText="1"/>
    </dxf>
    <dxf>
      <alignment wrapText="0"/>
    </dxf>
    <dxf>
      <alignment wrapText="1"/>
    </dxf>
    <dxf>
      <numFmt numFmtId="34" formatCode="_-&quot;£&quot;* #,##0.00_-;\-&quot;£&quot;* #,##0.0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rgb="FF000000"/>
        <name val="Arial"/>
        <family val="2"/>
        <scheme val="none"/>
      </font>
      <numFmt numFmtId="164" formatCode="&quot;£&quot;#,##0.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4F81BD"/>
          <bgColor theme="9" tint="0.59999389629810485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>
          <bgColor theme="0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alignment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4F81BD"/>
          <bgColor theme="9" tint="0.59999389629810485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723901</xdr:colOff>
      <xdr:row>0</xdr:row>
      <xdr:rowOff>25400</xdr:rowOff>
    </xdr:from>
    <xdr:to>
      <xdr:col>7</xdr:col>
      <xdr:colOff>646355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4CFF6F-77D1-44CD-81C0-92CC56D91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076" y="25400"/>
          <a:ext cx="846379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695325</xdr:colOff>
      <xdr:row>0</xdr:row>
      <xdr:rowOff>25400</xdr:rowOff>
    </xdr:from>
    <xdr:to>
      <xdr:col>4</xdr:col>
      <xdr:colOff>449504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37C5D0-14E6-4EF2-AC56-D80917782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5" y="25400"/>
          <a:ext cx="849554" cy="803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77604</xdr:colOff>
      <xdr:row>0</xdr:row>
      <xdr:rowOff>25855</xdr:rowOff>
    </xdr:from>
    <xdr:to>
      <xdr:col>7</xdr:col>
      <xdr:colOff>1110359</xdr:colOff>
      <xdr:row>0</xdr:row>
      <xdr:rowOff>1001033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E61AB4-43AC-4982-AEC6-921E93CF0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6354" y="25855"/>
          <a:ext cx="1032755" cy="9751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504825</xdr:colOff>
      <xdr:row>0</xdr:row>
      <xdr:rowOff>28575</xdr:rowOff>
    </xdr:from>
    <xdr:to>
      <xdr:col>5</xdr:col>
      <xdr:colOff>1344854</xdr:colOff>
      <xdr:row>1</xdr:row>
      <xdr:rowOff>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865979-1A3D-4B17-BBF8-BEDA2F988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0" y="28575"/>
          <a:ext cx="840029" cy="8087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787400</xdr:colOff>
      <xdr:row>0</xdr:row>
      <xdr:rowOff>19050</xdr:rowOff>
    </xdr:from>
    <xdr:to>
      <xdr:col>4</xdr:col>
      <xdr:colOff>1630604</xdr:colOff>
      <xdr:row>1</xdr:row>
      <xdr:rowOff>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1E32DF-0F4A-4BC7-962A-B4B48C36D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2850" y="19050"/>
          <a:ext cx="843204" cy="8182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1397000</xdr:colOff>
      <xdr:row>0</xdr:row>
      <xdr:rowOff>19050</xdr:rowOff>
    </xdr:from>
    <xdr:to>
      <xdr:col>6</xdr:col>
      <xdr:colOff>116129</xdr:colOff>
      <xdr:row>0</xdr:row>
      <xdr:rowOff>819150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75E896-BB81-4C43-92B0-1E6F0D276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0650" y="19050"/>
          <a:ext cx="852729" cy="800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nil Nila" refreshedDate="44906.800180787039" createdVersion="7" refreshedVersion="7" minRefreshableVersion="3" recordCount="773" xr:uid="{53856568-D169-4DF1-BE87-787A3E5B5F12}">
  <cacheSource type="worksheet">
    <worksheetSource name="data"/>
  </cacheSource>
  <cacheFields count="18">
    <cacheField name="Invoice Number" numFmtId="0">
      <sharedItems containsBlank="1" containsMixedTypes="1" containsNumber="1" containsInteger="1" minValue="51047" maxValue="1490026125"/>
    </cacheField>
    <cacheField name="Credit Number" numFmtId="0">
      <sharedItems containsString="0" containsBlank="1" containsNumber="1" containsInteger="1" minValue="56932" maxValue="1490026557"/>
    </cacheField>
    <cacheField name="Study Name" numFmtId="0">
      <sharedItems containsBlank="1" containsMixedTypes="1" containsNumber="1" minValue="1199.248" maxValue="1199.248"/>
    </cacheField>
    <cacheField name="CSU" numFmtId="0">
      <sharedItems count="31">
        <s v="ATHENA"/>
        <s v="Adult Critical Care"/>
        <s v="Theatre &amp; Anaesthesia"/>
        <s v="Cardiology"/>
        <s v="Cardiovascular"/>
        <s v="Pathology"/>
        <s v="Oncology"/>
        <s v="Clinical Research Facility"/>
        <s v="Infectious Diseases"/>
        <s v="Chapel Allerton"/>
        <s v="Chapel Allerton "/>
        <s v="Specialty and Integrated Medicine CSU"/>
        <s v="Abdominal Medicine and Surgery"/>
        <s v="Abdominal Medicine and Surgery "/>
        <s v="Specialty and Integrated Medicine"/>
        <s v="Immunology"/>
        <s v="Respiratory"/>
        <s v="Women's "/>
        <s v="Leeds Dental Institute CSU"/>
        <s v="Neurology"/>
        <s v="Neurological"/>
        <s v="Stroke"/>
        <s v="Neurological "/>
        <s v="Head and Neck"/>
        <s v="Trauma Related"/>
        <s v="Trauma"/>
        <s v="Trauma &amp; Orthopaedics"/>
        <s v="Pain Management"/>
        <s v="Childrens "/>
        <s v="Respiratory "/>
        <s v="Vascular"/>
      </sharedItems>
    </cacheField>
    <cacheField name="Disease Site / Specialty" numFmtId="0">
      <sharedItems count="71">
        <s v="Oncology"/>
        <s v="St James's University Hospital"/>
        <s v="Adult Critical Care"/>
        <s v="Anaesthesia, Perioperative Medicine &amp; Pain Management"/>
        <s v="Coronary Artery Disease"/>
        <s v="Structural"/>
        <s v="MRI"/>
        <s v="Electro-Physiology"/>
        <s v="Cardiology"/>
        <s v="Structural Heart Disease"/>
        <s v="COVID"/>
        <s v="Infection"/>
        <s v="Heart Failure"/>
        <s v="Genetics"/>
        <s v="Breast"/>
        <s v="Lung"/>
        <s v="Prostate"/>
        <s v="Neurology"/>
        <s v="Radiotherapy"/>
        <s v="Renal"/>
        <s v="Early Phase Oncology"/>
        <s v="Gastrointestinal"/>
        <s v="Gastroenterolgy"/>
        <s v="COVID Vaccine"/>
        <s v="Dermatology"/>
        <s v="Diabetes"/>
        <s v="Endocrinology"/>
        <s v="Endocine"/>
        <s v="General Surgery"/>
        <s v="GUM"/>
        <s v="Infectious Diseases"/>
        <s v="Genito-Urinary Medicine"/>
        <s v="Haematology"/>
        <s v="Immunology"/>
        <s v="Skin"/>
        <s v="Elderly Medicine"/>
        <s v="Gynaecology"/>
        <s v="Melanoma"/>
        <s v="Colorectal"/>
        <s v="Bladder"/>
        <s v="Sarcoma"/>
        <s v="Cancer"/>
        <s v="St James Hospital"/>
        <s v="Women's "/>
        <s v="Dentistry"/>
        <s v="Neuroscience"/>
        <s v="Neurological"/>
        <s v="Stroke"/>
        <s v="Neurological "/>
        <s v="Ophthalmology"/>
        <s v="Surgery"/>
        <s v="T&amp;O"/>
        <s v="Injuries &amp; Emergencies"/>
        <s v="Trauma and Orthopaedic"/>
        <s v="Cystic Fibrosis"/>
        <s v="Musculoskeletal"/>
        <s v="Cancer "/>
        <s v="Inflamatory Arthritis "/>
        <s v="Hepatology"/>
        <s v="Renal and Urogenital"/>
        <s v="Respiratory"/>
        <s v="Respiratory "/>
        <s v="Lupus"/>
        <s v="SpA"/>
        <s v="Sjogrens"/>
        <s v="Rheumatology - Lupus"/>
        <s v="Scleroderma"/>
        <s v="Osteoarthritis"/>
        <s v="Urology"/>
        <s v="Vascular"/>
        <s v="Cardiovascular "/>
      </sharedItems>
    </cacheField>
    <cacheField name="Cost Centre" numFmtId="0">
      <sharedItems containsBlank="1" containsMixedTypes="1" containsNumber="1" containsInteger="1" minValue="103261" maxValue="920000"/>
    </cacheField>
    <cacheField name="R&amp;I Number" numFmtId="0">
      <sharedItems containsMixedTypes="1" containsNumber="1" containsInteger="1" minValue="608668" maxValue="608668"/>
    </cacheField>
    <cacheField name="Principal Investigator" numFmtId="0">
      <sharedItems containsBlank="1"/>
    </cacheField>
    <cacheField name="Study Type" numFmtId="0">
      <sharedItems/>
    </cacheField>
    <cacheField name="Sponsor Purchase Order Number" numFmtId="0">
      <sharedItems containsBlank="1" containsMixedTypes="1" containsNumber="1" containsInteger="1" minValue="9403" maxValue="6600825933"/>
    </cacheField>
    <cacheField name="Sponsor / CRO Name" numFmtId="0">
      <sharedItems count="188">
        <s v="N/A"/>
        <s v="University Hospitals Birmingham"/>
        <s v="University of Manchester"/>
        <s v="University Of Edinburgh"/>
        <s v="Barts Health NHS Trust"/>
        <s v="Icnarc"/>
        <s v="Newcastle University"/>
        <s v="Queen Mary University Of London"/>
        <s v="University Of Warwick"/>
        <s v="King's College London"/>
        <s v="University of Leicester"/>
        <s v="Medstar Health"/>
        <s v="Medtronic"/>
        <s v="Bayer Pharma Ag"/>
        <s v="University of Edinburgh &amp; NHS Lothian"/>
        <s v="Liverpool Heart And Chest NHS Foundation"/>
        <s v="Miracor Medical SA"/>
        <s v="Heartflow"/>
        <s v="University of Leicester "/>
        <s v="European Society of Cardiology"/>
        <s v="Medical Research Council"/>
        <s v="SMT Ireland Ltd"/>
        <s v="University of Oxford"/>
        <s v="The University of Oxford "/>
        <s v="European Cardiovascular Research Institute "/>
        <s v="Boston Scientific International Sa"/>
        <s v="Astrazeneca Uk Ltd"/>
        <s v="National University of Ireland"/>
        <s v="Medtronic, Inc. "/>
        <s v="Edwards Lifesciences SA"/>
        <s v="Pi-Cardia Ltd "/>
        <s v="CHDI Foundation, Inc"/>
        <s v="CHDI Foundation"/>
        <s v="CHDI Foundation Inc"/>
        <s v="IQVIA Limited"/>
        <s v="Roche Products"/>
        <s v="Roche Products Ltd"/>
        <s v="Institute Of Cancer Research"/>
        <s v="Velindre NHS Trust"/>
        <s v="Bayer Ag"/>
        <s v="University Of Glasgow"/>
        <s v="University College London"/>
        <s v="ETOP - European Thoracic Oncology Platfom"/>
        <s v="ETOP IBCSG Partners Foundation"/>
        <s v="The Institute of Cancer Research"/>
        <s v="Polaris Pharmaceuticals Inc"/>
        <s v="Merck Sharp And Dohme Ltd"/>
        <s v="University of Leeds"/>
        <s v="AstraZeneca UK Ltd."/>
        <s v="Astra Zeneca Uk Ltd"/>
        <s v="Incyte Corporation"/>
        <s v="Incyte"/>
        <s v="MedImmune LLC"/>
        <s v="Iqvia Ltd"/>
        <s v="Scottish Clinical Trials Research Unit"/>
        <s v="Sapience Therapeutics Limited"/>
        <s v="Open Health"/>
        <s v="Avacta Life Sciences Ltd"/>
        <s v="Bayer Plc"/>
        <s v="University Hospital Southampton NHS Foundation Trust"/>
        <s v="Imperial College London"/>
        <s v="Novartis Pharma AG"/>
        <s v="AbbVie Ltd"/>
        <s v="Abbvie"/>
        <s v="Novartis"/>
        <s v="Parexel International (Irl) Ltd"/>
        <s v="UCB BIOPHARMA SRL"/>
        <s v="LEO Labortories Ltd Horizon"/>
        <s v="IQVIA RDS Switzerland Sarl"/>
        <s v="IQVIA RDS AG"/>
        <s v="Abbott Diabetes Care Ltd"/>
        <s v="Accelsiors CRO"/>
        <s v="Accelsiors Kft"/>
        <s v="Ascendis Pharma Endocrinology Division A/S"/>
        <s v="The University of Leeds"/>
        <s v="Mapi Sas"/>
        <s v="Ph Associates"/>
        <s v="Boehringer Ingelheim Ltd"/>
        <s v="CR2O B.V"/>
        <s v="Cancer Research Uk Clinical Trials Unit"/>
        <s v="Belfast Health and Care Social Trust"/>
        <s v="University Of Birmingham"/>
        <s v="Royal Devon and Exeter NHS Foundation Trust"/>
        <s v="Royal Devon University Healthcare NHS Foundation Trust"/>
        <s v="Advanced Medical Solutions Israel (Sealantis) Ltd"/>
        <s v="Cardiff and Vale University Health Board"/>
        <s v="GSK"/>
        <s v="Kings College Hospital NHS Foundation Trust"/>
        <s v="Celgene International Sarl"/>
        <s v="University Of Netherlands"/>
        <s v="University Of Liverpool"/>
        <s v="Ppd Global Ltd"/>
        <s v="Shire International Gmbh"/>
        <s v="The University of Birmingham"/>
        <s v="Novartis Pharmaceuticals Uk Ltd"/>
        <s v="NHS Greater Glasgow &amp; Clyde"/>
        <s v="University Of Cambridge"/>
        <s v="Novartis Pharma Services AG"/>
        <s v="Pharmaceutical Research Associates Uk Ltd"/>
        <s v="Covance Caps Ltd"/>
        <s v="Covance Inc"/>
        <s v="University Hospital Southampton"/>
        <s v="EORTC"/>
        <s v="Immutep S.A.S"/>
        <s v="Agios Pharmaceuticals Inc"/>
        <s v="Pharm Research Associates (Uk) Ltd"/>
        <s v="Novartis Pharmaceuticals UK Ltd."/>
        <s v="The Christie NHS Foundation Trust"/>
        <s v="Erytech Pharma SA"/>
        <s v="Clovis Oncology Inc."/>
        <s v="Synteract INC"/>
        <s v="Aptus Clinical Ltd"/>
        <s v="Achilles Therapeutics Limited"/>
        <s v="Deciphera Pharmaceuticals Inc."/>
        <s v="Deciphera Pharmaceuticals Inc"/>
        <s v="Theradex (Europe) Ltd"/>
        <s v="Replimune"/>
        <s v="Servier Research and Development Limited"/>
        <s v="Syneos Health UK Ltd"/>
        <s v="Cambridge University Hospitals NHS Foundation Trust"/>
        <s v="Glaxosmithkline Services Unlimited"/>
        <s v="IQVIA Biotech"/>
        <s v="Sarah Cannon Development Innovations Llc"/>
        <s v="Catalyst Clinical Research"/>
        <s v="Imperial College of Science, Tech &amp; Medicine"/>
        <s v="Kings College London"/>
        <s v="St Georges University Of London"/>
        <s v="St George’s, University of London"/>
        <s v="Sanofi"/>
        <s v="Oxford uni/NHS"/>
        <s v="Nottingham University Hospital"/>
        <s v="Roche"/>
        <s v="University Of Bristol"/>
        <s v="QMUL"/>
        <s v="AbbVie Limited"/>
        <s v="University of Plymouth"/>
        <s v="IQVIA RDS AG, Branch St-Prex "/>
        <s v="IQVIA"/>
        <s v="York and Scarborough Teaching Hospitals NHS Foundation Trust"/>
        <s v="Roche Products Limited"/>
        <s v="Medpace Clinical Research LLC"/>
        <s v="Moorfields Eye Hospital NHS Foundation Trust"/>
        <s v="MeiraGTX Uk Ltd"/>
        <s v="University Hospitals Bristol &amp; Weston NHS Foundation Trust"/>
        <s v="Meiragtx Uk Ii Ltd"/>
        <s v="Roche Products Ltd "/>
        <s v="Moorfields Eye Hospital"/>
        <s v="Janssen-Cilag Ltd"/>
        <s v="Labcorp Drug Development Inc"/>
        <s v="Greenbone Ortho Spa"/>
        <s v="Leeds Cares"/>
        <s v="Paradigm Biopharmaceuticals (USA) Inc"/>
        <s v="Alder Hey Children’s NHS Foundation Trust"/>
        <s v="Spinal Simplicity"/>
        <s v="Mainstay Medical Limited"/>
        <s v="Nevro Medical Limited"/>
        <s v="Abbott Medical U.K. Ltd"/>
        <s v="Abbott Medical UK Ltd"/>
        <s v="Astellas Pharma Europe Ltd"/>
        <s v="Quintiles Ltd"/>
        <s v="Microbiosensor Ltd"/>
        <s v="Dr Falk Pharma"/>
        <s v="GMP-Ophan France SA"/>
        <s v="Dr. Falk Pharma GmbH"/>
        <s v="Adelphi Real World"/>
        <s v="The University Court of the University of Edinburgh and Lothian Health Board"/>
        <s v="CARA Theraputics"/>
        <s v="ERGOMED PLC"/>
        <s v="Celgene Corporation / Quintiles Incorporated"/>
        <s v="Avalyn Pharma Inc /Syneos health UK Ltd"/>
        <s v="Boehringer Ingelheim"/>
        <s v="NORFOLK AND NORWICH UNIVERSITY"/>
        <s v="PH ASSOCIATES LIMITED"/>
        <s v="University of Hull"/>
        <s v="DePuy Synthes"/>
        <s v="Leiden University Medical Center (LUMC)"/>
        <s v="Eli Lilly"/>
        <s v="ICON Clinical Research Ltd"/>
        <s v="Gesynta Pharma AB"/>
        <s v="Janssen Cilag Ltd"/>
        <s v="Janssen Cilag"/>
        <s v="University of Aberdeen"/>
        <s v="Humacyte Inc"/>
        <s v="Leeds Teaching Hospitals "/>
        <s v="Adtec Europe Ltd"/>
        <s v="Hull Univewrsity Hosital NHS Trust"/>
        <s v="Imperial College London "/>
        <s v="Dykebar Hospital"/>
      </sharedItems>
    </cacheField>
    <cacheField name="Invoice Description" numFmtId="0">
      <sharedItems/>
    </cacheField>
    <cacheField name="Amount Invoiced (£)" numFmtId="0">
      <sharedItems containsBlank="1" containsMixedTypes="1" containsNumber="1" minValue="7.53" maxValue="1675185.51" count="618">
        <s v="Pt Visits thr JUN22, less VAT frm 1410172155"/>
        <n v="520.07000000000005"/>
        <n v="850"/>
        <n v="8010"/>
        <n v="2255"/>
        <n v="3520"/>
        <n v="589"/>
        <n v="54"/>
        <n v="100"/>
        <n v="500"/>
        <n v="6599.24"/>
        <n v="200"/>
        <n v="400"/>
        <m/>
        <n v="10843.12"/>
        <n v="12149.12"/>
        <n v="2730"/>
        <n v="418.44"/>
        <n v="1464.54"/>
        <n v="1504.46"/>
        <n v="5784"/>
        <n v="2176.8000000000002"/>
        <n v="250"/>
        <n v="150"/>
        <n v="50"/>
        <n v="330.68"/>
        <n v="19468"/>
        <n v="6732"/>
        <n v="2178"/>
        <n v="1974"/>
        <n v="523"/>
        <n v="3485"/>
        <n v="3128.17"/>
        <n v="8130"/>
        <n v="7534.1"/>
        <n v="7740"/>
        <n v="9345"/>
        <n v="7425"/>
        <n v="5360"/>
        <n v="25300"/>
        <n v="2430"/>
        <n v="280"/>
        <n v="45"/>
        <n v="689.8"/>
        <n v="20235"/>
        <n v="10663"/>
        <n v="6094"/>
        <n v="33243"/>
        <n v="2880"/>
        <n v="3690"/>
        <n v="1305"/>
        <n v="68193"/>
        <n v="11165.69"/>
        <n v="3134.15"/>
        <n v="10624.88"/>
        <n v="4942"/>
        <n v="2567.0300000000002"/>
        <n v="1017.6"/>
        <n v="4994.22"/>
        <n v="1707.75"/>
        <n v="3240.21"/>
        <n v="1345"/>
        <n v="820"/>
        <n v="737"/>
        <n v="1510"/>
        <n v="999"/>
        <n v="916.96"/>
        <n v="1833.92"/>
        <n v="1016.96"/>
        <n v="2607.56"/>
        <n v="525"/>
        <n v="1250"/>
        <n v="30150.6"/>
        <n v="532"/>
        <n v="7.53"/>
        <n v="60"/>
        <n v="554.04999999999995"/>
        <n v="138.72"/>
        <n v="857.3"/>
        <n v="416.28"/>
        <n v="375"/>
        <n v="195"/>
        <n v="1085"/>
        <n v="465"/>
        <n v="679.97"/>
        <n v="3530.54"/>
        <n v="4406"/>
        <n v="432"/>
        <n v="372.6"/>
        <n v="39656.230000000003"/>
        <n v="9764.7199999999993"/>
        <n v="903"/>
        <n v="602"/>
        <n v="1046"/>
        <n v="1044"/>
        <n v="1397.28"/>
        <n v="1015.35"/>
        <n v="174.06"/>
        <n v="204.48"/>
        <n v="102.24"/>
        <n v="58.02"/>
        <n v="10854.76"/>
        <n v="13358.8"/>
        <n v="28678.6"/>
        <n v="6316"/>
        <n v="2841"/>
        <n v="18083"/>
        <n v="1107"/>
        <n v="1599"/>
        <n v="1400"/>
        <n v="703.64"/>
        <n v="8364.91"/>
        <n v="1459.64"/>
        <n v="14159.11"/>
        <n v="16733.650000000001"/>
        <n v="1535.7"/>
        <n v="13203.33"/>
        <n v="5511.96"/>
        <n v="1454.88"/>
        <n v="243.96"/>
        <n v="3702"/>
        <n v="2245"/>
        <n v="3305"/>
        <n v="5146"/>
        <n v="1369"/>
        <n v="281.45999999999998"/>
        <n v="162"/>
        <n v="81"/>
        <n v="588"/>
        <n v="6222"/>
        <n v="6113"/>
        <n v="3378"/>
        <n v="2259"/>
        <n v="6060"/>
        <n v="793.96"/>
        <n v="3030.06"/>
        <n v="1361.34"/>
        <n v="8546.4599999999991"/>
        <n v="1981"/>
        <n v="2500"/>
        <n v="100235"/>
        <n v="27225"/>
        <n v="144463.37"/>
        <n v="246.57"/>
        <n v="533.46"/>
        <n v="2234.4"/>
        <n v="4356"/>
        <n v="4833.6000000000004"/>
        <n v="3901.2"/>
        <n v="471"/>
        <n v="1801"/>
        <n v="612"/>
        <n v="8173"/>
        <n v="2238.09"/>
        <n v="9376.7999999999993"/>
        <n v="310"/>
        <n v="2081.8000000000002"/>
        <n v="2082"/>
        <n v="2078.4"/>
        <n v="2917"/>
        <n v="1713.2"/>
        <n v="8481.35"/>
        <n v="15199.33"/>
        <n v="6815.46"/>
        <n v="6232.08"/>
        <n v="2437"/>
        <n v="702"/>
        <n v="2378"/>
        <n v="1559"/>
        <n v="1052.51"/>
        <n v="2791.78"/>
        <n v="41.9"/>
        <n v="777.51"/>
        <n v="4595"/>
        <n v="125"/>
        <n v="16972"/>
        <n v="5763.6"/>
        <n v="9090"/>
        <n v="5443.2"/>
        <n v="5040.13"/>
        <n v="1873.2"/>
        <n v="10957.2"/>
        <n v="1225"/>
        <n v="725"/>
        <n v="19806"/>
        <n v="903.64"/>
        <n v="1240.5999999999999"/>
        <n v="300"/>
        <n v="630"/>
        <n v="1830"/>
        <n v="2440"/>
        <n v="15.92"/>
        <n v="65.2"/>
        <n v="3078"/>
        <n v="3807"/>
        <n v="4205"/>
        <n v="3000"/>
        <n v="435.6"/>
        <n v="14250.66"/>
        <n v="571"/>
        <n v="7851.86"/>
        <n v="72.900000000000006"/>
        <n v="4469"/>
        <n v="19675.330000000002"/>
        <n v="455.16"/>
        <n v="265"/>
        <n v="5232.16"/>
        <n v="232.5"/>
        <n v="15252"/>
        <n v="41399.360000000001"/>
        <n v="19336.5"/>
        <n v="21288.92"/>
        <n v="1675185.51"/>
        <n v="271.08"/>
        <n v="83814"/>
        <n v="14400"/>
        <n v="17414.82"/>
        <n v="612867.6"/>
        <n v="19349.8"/>
        <n v="247239.62"/>
        <n v="260016.12"/>
        <n v="3296.14"/>
        <n v="49265.13"/>
        <n v="287585.3"/>
        <n v="3415"/>
        <n v="27"/>
        <n v="335.42"/>
        <n v="11190"/>
        <n v="428"/>
        <n v="4660.47"/>
        <n v="6495.2"/>
        <n v="4644.22"/>
        <n v="314.35000000000002"/>
        <n v="4059.5"/>
        <n v="2331.62"/>
        <n v="1623.89"/>
        <n v="1786.16"/>
        <n v="529"/>
        <n v="437.59"/>
        <n v="1335"/>
        <n v="180"/>
        <n v="143.47"/>
        <n v="30"/>
        <n v="293.39999999999998"/>
        <n v="22282.560000000001"/>
        <n v="732.27"/>
        <n v="426.46"/>
        <n v="1780.64"/>
        <n v="704.12"/>
        <n v="56.93"/>
        <n v="138.83000000000001"/>
        <n v="284.58999999999997"/>
        <n v="2097"/>
        <n v="110.38"/>
        <n v="257.12"/>
        <n v="1207.95"/>
        <n v="406.8"/>
        <n v="386.29"/>
        <n v="948.43"/>
        <n v="10.76"/>
        <n v="35.880000000000003"/>
        <n v="313.83"/>
        <n v="2897.5"/>
        <n v="627.77"/>
        <n v="1680"/>
        <n v="5703.34"/>
        <n v="3391.42"/>
        <n v="1738.92"/>
        <n v="767"/>
        <n v="11925.7"/>
        <n v="1255.32"/>
        <n v="191.4"/>
        <n v="4367.09"/>
        <n v="2349.36"/>
        <n v="1200"/>
        <n v="1688.1"/>
        <n v="1046.0999999999999"/>
        <n v="609.41"/>
        <n v="437.88"/>
        <n v="54.98"/>
        <n v="45.82"/>
        <n v="11873.51"/>
        <n v="703.28"/>
        <n v="2497.3200000000002"/>
        <n v="5676.24"/>
        <n v="44146.559999999998"/>
        <n v="10064.6"/>
        <n v="849.36"/>
        <n v="1500"/>
        <n v="69.150000000000006"/>
        <n v="1000"/>
        <n v="2000"/>
        <n v="2382"/>
        <n v="782"/>
        <n v="7000"/>
        <n v="1382"/>
        <n v="7027.2"/>
        <n v="1611.9"/>
        <n v="1648.06"/>
        <n v="1138.75"/>
        <n v="5298.84"/>
        <n v="227.75"/>
        <n v="1966.28"/>
        <n v="3824.02"/>
        <n v="4051.77"/>
        <n v="485.53"/>
        <n v="491.57"/>
        <n v="785"/>
        <n v="1013.74"/>
        <n v="69434"/>
        <n v="25737"/>
        <n v="1465"/>
        <n v="14760"/>
        <n v="1618"/>
        <n v="10468.040000000001"/>
        <n v="4774.3999999999996"/>
        <n v="3723.85"/>
        <n v="4375.8"/>
        <n v="5516.5"/>
        <n v="5162.05"/>
        <n v="32.82"/>
        <n v="1457.26"/>
        <n v="4049.7"/>
        <n v="176"/>
        <n v="3892"/>
        <n v="1277.8"/>
        <n v="248"/>
        <n v="1472"/>
        <n v="20324.14"/>
        <n v="2459"/>
        <n v="1471"/>
        <n v="15332.54"/>
        <n v="17555.740000000002"/>
        <n v="9548"/>
        <n v="3141"/>
        <n v="12909.29"/>
        <n v="754.68"/>
        <n v="1468.17"/>
        <n v="712.56"/>
        <n v="1394.28"/>
        <n v="2428.11"/>
        <n v="18032.41"/>
        <n v="16387.34"/>
        <n v="322.72000000000003"/>
        <n v="992.44"/>
        <n v="5234.5600000000004"/>
        <n v="3893.87"/>
        <n v="624.57000000000005"/>
        <n v="2678"/>
        <n v="618"/>
        <n v="1030"/>
        <n v="1751"/>
        <n v="922"/>
        <n v="2056"/>
        <n v="266"/>
        <n v="189"/>
        <n v="540"/>
        <n v="6377.4"/>
        <n v="5081.3999999999996"/>
        <n v="879.3"/>
        <n v="416.7"/>
        <n v="244.8"/>
        <n v="125007"/>
        <n v="241132.99"/>
        <n v="18838.990000000002"/>
        <n v="12245.27"/>
        <n v="166.76"/>
        <n v="20131.39"/>
        <n v="113.7"/>
        <n v="263.7"/>
        <n v="2212"/>
        <n v="11867.27"/>
        <n v="1462"/>
        <n v="533"/>
        <n v="1941"/>
        <n v="1082"/>
        <n v="1887"/>
        <n v="3830.56"/>
        <n v="2602"/>
        <n v="10005"/>
        <n v="11213"/>
        <n v="3212"/>
        <n v="6677.5"/>
        <n v="1561.35"/>
        <n v="2373"/>
        <n v="2752"/>
        <n v="4346"/>
        <n v="1457"/>
        <n v="2078"/>
        <n v="1663"/>
        <n v="17198"/>
        <n v="133"/>
        <n v="599"/>
        <n v="1316.48"/>
        <n v="2165.0700000000002"/>
        <n v="1178.52"/>
        <n v="3075"/>
        <n v="2328.8000000000002"/>
        <n v="900"/>
        <n v="350"/>
        <n v="859"/>
        <n v="292"/>
        <n v="69.319999999999993"/>
        <n v="632.25"/>
        <n v="4331"/>
        <n v="803.06"/>
        <n v="1744"/>
        <n v="1430"/>
        <n v="887.37"/>
        <n v="5728.31"/>
        <n v="2771"/>
        <n v="585"/>
        <n v="3980"/>
        <n v="240"/>
        <n v="3597.93"/>
        <n v="372"/>
        <n v="1273"/>
        <n v="72"/>
        <n v="1306.1500000000001"/>
        <n v="764.25"/>
        <n v="3105"/>
        <n v="1473.21"/>
        <n v="1673.72"/>
        <n v="450"/>
        <n v="4087"/>
        <n v="2551"/>
        <n v="97"/>
        <n v="1191.6099999999999"/>
        <n v="9442.5400000000009"/>
        <n v="4848"/>
        <n v="2746.52"/>
        <n v="1562"/>
        <n v="3876.52"/>
        <n v="5862.46"/>
        <n v="4982.22"/>
        <n v="507.6"/>
        <n v="980"/>
        <n v="1626"/>
        <n v="1209.2"/>
        <n v="5494"/>
        <n v="7360"/>
        <n v="6874"/>
        <n v="90"/>
        <n v="8052.65"/>
        <n v="18398.47"/>
        <n v="9322.1299999999992"/>
        <n v="53.34"/>
        <n v="12126.65"/>
        <n v="8125.9"/>
        <n v="2647.8"/>
        <n v="2133.9"/>
        <n v="1260"/>
        <n v="1053.9000000000001"/>
        <n v="475"/>
        <n v="37600"/>
        <n v="14800"/>
        <n v="145397.81"/>
        <n v="17094.82"/>
        <n v="35005.15"/>
        <n v="24340"/>
        <n v="5902"/>
        <n v="5600"/>
        <n v="2131"/>
        <n v="531"/>
        <n v="6712"/>
        <n v="276"/>
        <n v="5695.03"/>
        <n v="2101"/>
        <n v="28588"/>
        <n v="11600"/>
        <n v="29463.78"/>
        <n v="15582.6"/>
        <n v="2665"/>
        <n v="11786.32"/>
        <n v="7549"/>
        <n v="5427"/>
        <n v="10500"/>
        <n v="2348.6"/>
        <n v="342.32"/>
        <n v="6757.65"/>
        <n v="813.2"/>
        <n v="256.74"/>
        <n v="784.21"/>
        <n v="8820.83"/>
        <n v="3997.08"/>
        <n v="1954.79"/>
        <n v="4797.13"/>
        <n v="411.15"/>
        <n v="963.48"/>
        <n v="1970.84"/>
        <n v="5878"/>
        <n v="916"/>
        <n v="322"/>
        <n v="1040.9100000000001"/>
        <n v="6541.55"/>
        <n v="3172.2"/>
        <n v="7000.2"/>
        <n v="3259.98"/>
        <n v="1361.14"/>
        <n v="10000"/>
        <n v="7355"/>
        <n v="6067"/>
        <n v="3727"/>
        <n v="6252"/>
        <n v="3678"/>
        <n v="1602"/>
        <n v="1869"/>
        <n v="1351.21"/>
        <n v="2793.75"/>
        <n v="841.72"/>
        <n v="493.74"/>
        <n v="2532"/>
        <n v="5782"/>
        <n v="3132"/>
        <n v="871"/>
        <n v="1050"/>
        <n v="1340"/>
        <n v="4486.38"/>
        <n v="4016.13"/>
        <n v="160"/>
        <n v="4847.3999999999996"/>
        <n v="21312.19"/>
        <n v="1497.79"/>
        <n v="632.61"/>
        <n v="390.73"/>
        <n v="70"/>
        <n v="619.54999999999995"/>
        <n v="12778.92"/>
        <n v="1385.7"/>
        <n v="923.8"/>
        <n v="554.28"/>
        <n v="92.38"/>
        <n v="831.42"/>
        <n v="1539.6"/>
        <n v="615.84"/>
        <n v="1099.73"/>
        <n v="427.13"/>
        <n v="150.44999999999999"/>
        <n v="295.89"/>
        <n v="150.44"/>
        <n v="399.77"/>
        <n v="207.29"/>
        <n v="1069.2"/>
        <n v="294.3"/>
        <n v="3400"/>
        <n v="3932.12"/>
        <n v="1081"/>
        <n v="549"/>
        <n v="542"/>
        <n v="522"/>
        <n v="5676"/>
        <n v="5842"/>
        <n v="9206"/>
        <n v="3320.9"/>
        <n v="1120"/>
        <n v="6962"/>
        <n v="8638.43"/>
        <n v="4373.8599999999997"/>
        <n v="4906.8100000000004"/>
        <n v="370.64"/>
        <n v="2035.24"/>
        <n v="1829"/>
        <n v="1567"/>
        <n v="2025"/>
        <n v="1215"/>
        <n v="409.19"/>
        <n v="1734.17"/>
        <n v="527.76"/>
        <n v="129"/>
        <n v="4554"/>
        <n v="1569"/>
        <n v="460.23"/>
        <n v="3799.29"/>
        <n v="4471.63"/>
        <n v="6138.79"/>
        <n v="182"/>
        <n v="11450"/>
        <n v="846.71"/>
        <n v="580.70000000000005"/>
        <n v="714"/>
        <n v="415"/>
        <n v="5490"/>
        <n v="512.23"/>
        <n v="236.52"/>
        <n v="1429"/>
        <n v="1212"/>
        <n v="4626.3999999999996"/>
        <n v="1880"/>
        <n v="2801.76"/>
        <n v="4267.6400000000003"/>
        <n v="7218.71"/>
        <n v="1832.36"/>
        <n v="936"/>
        <n v="1709"/>
        <n v="3112"/>
        <n v="1740"/>
        <n v="1109"/>
        <n v="2830.65"/>
        <n v="405"/>
        <n v="1428.57"/>
        <n v="3687.04"/>
        <n v="14596"/>
        <n v="3955.42"/>
        <n v="4781.47"/>
        <n v="369.52"/>
        <n v="9696.34"/>
        <n v="360"/>
        <n v="2188.56"/>
        <n v="1105.82"/>
        <n v="6750"/>
        <n v="2484"/>
        <n v="523.04999999999995"/>
        <n v="2106"/>
        <n v="3159"/>
        <n v="600"/>
        <n v="2520"/>
        <n v="270"/>
        <n v="1020"/>
      </sharedItems>
    </cacheField>
    <cacheField name="Amount Credited (£)" numFmtId="0">
      <sharedItems containsString="0" containsBlank="1" containsNumber="1" minValue="32.82" maxValue="241132.99"/>
    </cacheField>
    <cacheField name="Date Invoice Requested" numFmtId="0">
      <sharedItems containsNonDate="0" containsDate="1" containsString="0" containsBlank="1" minDate="2021-04-06T00:00:00" maxDate="2022-12-10T00:00:00"/>
    </cacheField>
    <cacheField name="Date Credit Requested" numFmtId="0">
      <sharedItems containsNonDate="0" containsDate="1" containsString="0" containsBlank="1" minDate="2021-04-26T00:00:00" maxDate="2022-12-10T00:00:00"/>
    </cacheField>
    <cacheField name="Quarter" numFmtId="0">
      <sharedItems containsBlank="1"/>
    </cacheField>
    <cacheField name="Financial Yea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3">
  <r>
    <m/>
    <n v="57216"/>
    <m/>
    <x v="0"/>
    <x v="0"/>
    <s v="Gynaecology"/>
    <n v="608668"/>
    <s v="MO18/108488"/>
    <s v="Dr. David Jackson"/>
    <s v="Commercial"/>
    <x v="0"/>
    <s v="Clovis Oncology Inc."/>
    <x v="0"/>
    <n v="32.82"/>
    <m/>
    <d v="2022-12-09T00:00:00"/>
    <m/>
    <s v="Q3"/>
  </r>
  <r>
    <n v="1410192946"/>
    <m/>
    <s v="STRESS-L"/>
    <x v="1"/>
    <x v="1"/>
    <n v="109557"/>
    <s v="AN18/66698"/>
    <s v="Andrew Breen"/>
    <s v="Non Commercial"/>
    <s v="U23003709"/>
    <x v="1"/>
    <s v="Patient activity costs"/>
    <x v="1"/>
    <m/>
    <d v="2022-06-01T00:00:00"/>
    <m/>
    <s v="Q1"/>
    <s v="2022/2023"/>
  </r>
  <r>
    <n v="1410188801"/>
    <m/>
    <s v="ADAPT"/>
    <x v="1"/>
    <x v="1"/>
    <n v="109553"/>
    <s v="AN18/99543"/>
    <s v="Simon Whiteley"/>
    <s v="Non-commercial"/>
    <s v="N/A"/>
    <x v="2"/>
    <s v="Site Recruitment of 17"/>
    <x v="2"/>
    <m/>
    <d v="2022-04-08T00:00:00"/>
    <m/>
    <s v="Q1"/>
    <s v="2022/2023"/>
  </r>
  <r>
    <n v="1410190108"/>
    <m/>
    <s v="GenOMICC"/>
    <x v="1"/>
    <x v="1"/>
    <n v="109555"/>
    <s v="AN19/72485"/>
    <s v="Simon Whiteley"/>
    <s v="Non-commercial"/>
    <s v="N/A"/>
    <x v="3"/>
    <s v="Patient activity costs"/>
    <x v="3"/>
    <m/>
    <d v="2022-05-18T00:00:00"/>
    <m/>
    <s v="Q1"/>
    <s v="2022/2023"/>
  </r>
  <r>
    <n v="1410190913"/>
    <m/>
    <s v="TIGHT K"/>
    <x v="1"/>
    <x v="2"/>
    <n v="109556"/>
    <s v="AN20/124358"/>
    <s v="Mr Richard Gould"/>
    <s v="Non-commercial"/>
    <s v="N/A"/>
    <x v="4"/>
    <s v="March 22- 20th June 22 Pt activity"/>
    <x v="4"/>
    <m/>
    <d v="2022-07-01T00:00:00"/>
    <m/>
    <s v="Q2"/>
    <s v="2022/2023"/>
  </r>
  <r>
    <n v="56462"/>
    <m/>
    <s v="UKROX"/>
    <x v="1"/>
    <x v="2"/>
    <n v="109559"/>
    <s v="AN21/135709"/>
    <s v="Michael Adlam"/>
    <s v="Non-commercial"/>
    <n v="9403"/>
    <x v="5"/>
    <s v="Patient activity"/>
    <x v="5"/>
    <m/>
    <d v="2022-11-16T00:00:00"/>
    <m/>
    <s v="Q3"/>
    <s v="2022/2023"/>
  </r>
  <r>
    <n v="1410192069"/>
    <m/>
    <s v="SIGNET"/>
    <x v="1"/>
    <x v="2"/>
    <n v="109560"/>
    <s v="AN21/140894"/>
    <s v="David Moir"/>
    <s v="Non-commercial"/>
    <s v="PO4200804753"/>
    <x v="6"/>
    <s v="Set up &amp; activity"/>
    <x v="6"/>
    <m/>
    <d v="2022-07-01T00:00:00"/>
    <m/>
    <s v="Q2"/>
    <s v="2022/2023"/>
  </r>
  <r>
    <n v="1410199117"/>
    <m/>
    <s v="SIGNET"/>
    <x v="1"/>
    <x v="2"/>
    <n v="109560"/>
    <s v="AN21/140894"/>
    <s v="David Moir"/>
    <s v="Non-commercial"/>
    <s v="PO4200804753"/>
    <x v="6"/>
    <s v="Patient activity"/>
    <x v="7"/>
    <m/>
    <d v="2022-11-17T00:00:00"/>
    <m/>
    <s v="Q3"/>
    <s v="2022/2023"/>
  </r>
  <r>
    <n v="57144"/>
    <m/>
    <s v="OPTIMISE II"/>
    <x v="2"/>
    <x v="3"/>
    <n v="103972"/>
    <s v="AN21/89133"/>
    <s v="Dr. Caroline Thomas"/>
    <s v="Non-commercial portfolio"/>
    <n v="9797982"/>
    <x v="7"/>
    <s v="Recruitment of Pt. GB17-8608"/>
    <x v="8"/>
    <m/>
    <d v="2022-12-08T00:00:00"/>
    <m/>
    <s v="Q3"/>
    <s v="2022/2023"/>
  </r>
  <r>
    <n v="57067"/>
    <m/>
    <s v="VITAL"/>
    <x v="2"/>
    <x v="3"/>
    <n v="103974"/>
    <s v="AN22/129552"/>
    <s v="Dr. Caroline Thomas"/>
    <s v="Non-commercial portfolio"/>
    <s v="N/A"/>
    <x v="8"/>
    <s v="General site activities"/>
    <x v="9"/>
    <m/>
    <d v="2022-12-07T00:00:00"/>
    <m/>
    <s v="Q3"/>
    <s v="2022/2023"/>
  </r>
  <r>
    <n v="1410190751"/>
    <m/>
    <s v="REVIVED "/>
    <x v="3"/>
    <x v="4"/>
    <n v="508177"/>
    <s v="CD13/10968"/>
    <s v="Prof John Greenwood"/>
    <s v="Non-commercial"/>
    <n v="60368675"/>
    <x v="9"/>
    <s v="Patient activity"/>
    <x v="10"/>
    <m/>
    <d v="2022-06-20T00:00:00"/>
    <m/>
    <s v="Q1"/>
    <s v="2022/2023"/>
  </r>
  <r>
    <n v="1410188747"/>
    <m/>
    <s v="UK TAVI"/>
    <x v="3"/>
    <x v="5"/>
    <n v="508087"/>
    <s v="CD14/11033"/>
    <s v="Dr. Christopher Malkin"/>
    <s v="Non-commercial"/>
    <n v="4100244216"/>
    <x v="10"/>
    <s v="Trial payments up to December 2021"/>
    <x v="11"/>
    <m/>
    <d v="2022-04-07T00:00:00"/>
    <m/>
    <s v="Q1"/>
    <s v="2022/2023"/>
  </r>
  <r>
    <n v="57063"/>
    <m/>
    <s v="UK TAVI"/>
    <x v="3"/>
    <x v="5"/>
    <n v="508087"/>
    <s v="CD14/11033"/>
    <s v="Dr. Christopher Malkin"/>
    <s v="Non-commercial"/>
    <s v="CVS4100262820"/>
    <x v="10"/>
    <s v="Trial payments up to June 2022"/>
    <x v="12"/>
    <m/>
    <d v="2022-12-07T00:00:00"/>
    <m/>
    <s v="Q3"/>
    <s v="2022/2023"/>
  </r>
  <r>
    <m/>
    <n v="1490025214"/>
    <s v="HCMR"/>
    <x v="3"/>
    <x v="6"/>
    <n v="508176"/>
    <s v="CD14/11222"/>
    <s v="Sven Plein"/>
    <s v="Non-commercial"/>
    <n v="5002592318"/>
    <x v="11"/>
    <s v="No PO on Original INV"/>
    <x v="13"/>
    <n v="15914.41"/>
    <m/>
    <d v="2022-04-06T00:00:00"/>
    <s v="Q1"/>
    <s v="2022/2023"/>
  </r>
  <r>
    <n v="1410189987"/>
    <m/>
    <s v="HCMR"/>
    <x v="3"/>
    <x v="6"/>
    <n v="508176"/>
    <s v="CD14/11222"/>
    <s v="Sven Plein"/>
    <s v="Non-commercial"/>
    <n v="5002592318"/>
    <x v="11"/>
    <s v="Patient activity costs"/>
    <x v="14"/>
    <m/>
    <d v="2022-05-13T00:00:00"/>
    <m/>
    <s v="Q1"/>
    <s v="2022/2023"/>
  </r>
  <r>
    <n v="1410195764"/>
    <m/>
    <s v="HCMR"/>
    <x v="3"/>
    <x v="6"/>
    <n v="508176"/>
    <s v="CD14/11222"/>
    <s v="Sven Plein"/>
    <s v="Non-commercial"/>
    <n v="5002592318"/>
    <x v="11"/>
    <s v="Patient activity costs"/>
    <x v="15"/>
    <m/>
    <m/>
    <d v="2022-08-23T00:00:00"/>
    <s v="Q2"/>
    <s v="2022/2023"/>
  </r>
  <r>
    <n v="1410196373"/>
    <m/>
    <s v="SURVEILLANCE REGISTRY"/>
    <x v="3"/>
    <x v="7"/>
    <n v="508321"/>
    <s v="CD15/226"/>
    <s v="Dr Pepper"/>
    <s v="Commercial"/>
    <s v="N/A"/>
    <x v="12"/>
    <s v="Patient activity"/>
    <x v="16"/>
    <m/>
    <d v="2022-09-16T00:00:00"/>
    <m/>
    <s v="Q2"/>
    <s v="2022/2023"/>
  </r>
  <r>
    <m/>
    <n v="1490025790"/>
    <s v="GALILEO"/>
    <x v="3"/>
    <x v="8"/>
    <n v="508329"/>
    <s v="CD16/056"/>
    <s v="Dr M Cunnington"/>
    <s v="Commercial"/>
    <s v="N/A"/>
    <x v="13"/>
    <s v="Invoice raised to Sponsor not CRO"/>
    <x v="13"/>
    <n v="423.73"/>
    <m/>
    <d v="2022-07-01T00:00:00"/>
    <s v="Q2"/>
    <s v="2022/2023"/>
  </r>
  <r>
    <m/>
    <n v="1490025791"/>
    <s v="GALILEO"/>
    <x v="3"/>
    <x v="8"/>
    <n v="508329"/>
    <s v="CD16/056"/>
    <s v="Dr M Cunnington"/>
    <s v="Commercial"/>
    <s v="N/A"/>
    <x v="13"/>
    <s v="Invoice raised to Sponsor not CRO"/>
    <x v="13"/>
    <n v="1080.73"/>
    <m/>
    <d v="2022-07-01T00:00:00"/>
    <s v="Q2"/>
    <s v="2022/2023"/>
  </r>
  <r>
    <m/>
    <n v="1490025792"/>
    <s v="GALILEO"/>
    <x v="3"/>
    <x v="8"/>
    <n v="920000"/>
    <s v="CD16/056"/>
    <s v="Dr M Cunnington"/>
    <s v="Commercial"/>
    <s v="N/A"/>
    <x v="13"/>
    <s v="Invoice raised to Sponsor not CRO"/>
    <x v="13"/>
    <n v="418.44"/>
    <m/>
    <d v="2022-07-01T00:00:00"/>
    <s v="Q2"/>
    <s v="2022/2023"/>
  </r>
  <r>
    <m/>
    <n v="1490025793"/>
    <s v="GALILEO"/>
    <x v="3"/>
    <x v="8"/>
    <n v="920000"/>
    <s v="CD16/056"/>
    <s v="Dr M Cunnington"/>
    <s v="Commercial"/>
    <s v="N/A"/>
    <x v="13"/>
    <s v="Invoice raised to Sponsor not CRO"/>
    <x v="13"/>
    <n v="1464.54"/>
    <m/>
    <d v="2022-07-01T00:00:00"/>
    <s v="Q2"/>
    <s v="2022/2023"/>
  </r>
  <r>
    <n v="1410192621"/>
    <m/>
    <s v="GALILEO"/>
    <x v="3"/>
    <x v="8"/>
    <n v="508329"/>
    <s v="CD16/056"/>
    <s v="Dr M Cunnington"/>
    <s v="Commercial"/>
    <s v="N/A"/>
    <x v="13"/>
    <s v="SIV"/>
    <x v="17"/>
    <m/>
    <d v="2022-07-05T00:00:00"/>
    <m/>
    <s v="Q2"/>
    <s v="2022/2023"/>
  </r>
  <r>
    <n v="1410192622"/>
    <m/>
    <s v="GALILEO"/>
    <x v="3"/>
    <x v="8"/>
    <n v="508329"/>
    <s v="CD16/056"/>
    <s v="Dr M Cunnington"/>
    <s v="Commercial"/>
    <s v="N/A"/>
    <x v="13"/>
    <s v="CRF Fee"/>
    <x v="18"/>
    <m/>
    <d v="2022-07-05T00:00:00"/>
    <m/>
    <s v="Q2"/>
    <s v="2022/2023"/>
  </r>
  <r>
    <n v="1410192623"/>
    <m/>
    <s v="GALILEO"/>
    <x v="3"/>
    <x v="8"/>
    <n v="508329"/>
    <s v="CD16/056"/>
    <s v="Dr M Cunnington"/>
    <s v="Commercial"/>
    <s v="N/A"/>
    <x v="13"/>
    <s v="Pt Travel"/>
    <x v="19"/>
    <m/>
    <d v="2022-07-05T00:00:00"/>
    <m/>
    <s v="Q2"/>
    <s v="2022/2023"/>
  </r>
  <r>
    <n v="1410188745"/>
    <m/>
    <s v="PRE18FFIR Trial"/>
    <x v="3"/>
    <x v="4"/>
    <n v="508348"/>
    <s v="CD17/40385"/>
    <s v="Professor John Greenwood"/>
    <s v="Non-commercial"/>
    <s v="N/A"/>
    <x v="14"/>
    <s v="Last  invoice"/>
    <x v="20"/>
    <m/>
    <d v="2022-04-07T00:00:00"/>
    <m/>
    <s v="Q1"/>
    <s v="2022/2023"/>
  </r>
  <r>
    <n v="1410200079"/>
    <m/>
    <s v="BHF SENIOR-RITA TRIAL"/>
    <x v="3"/>
    <x v="9"/>
    <n v="508371"/>
    <s v="CD17/87040"/>
    <s v="Murugapathy Veerasamy"/>
    <s v="Non Commercial"/>
    <n v="4200627533"/>
    <x v="6"/>
    <s v="Patient activity costs"/>
    <x v="21"/>
    <m/>
    <d v="2022-11-02T00:00:00"/>
    <m/>
    <s v="Q3"/>
    <s v="2022/2023"/>
  </r>
  <r>
    <n v="1410188722"/>
    <m/>
    <s v="CRAFT"/>
    <x v="3"/>
    <x v="7"/>
    <n v="508374"/>
    <s v="CD18/106027"/>
    <s v="Muzahir Tayebjee "/>
    <s v="Non-commercial"/>
    <n v="124201851"/>
    <x v="15"/>
    <s v="Extended Follow-up"/>
    <x v="22"/>
    <m/>
    <d v="2022-04-06T00:00:00"/>
    <m/>
    <s v="Q1"/>
    <s v="2022/2023"/>
  </r>
  <r>
    <n v="1410188723"/>
    <m/>
    <s v="CRAFT"/>
    <x v="3"/>
    <x v="7"/>
    <n v="508374"/>
    <s v="CD18/106027"/>
    <s v="Muzahir Tayebjee "/>
    <s v="Non-commercial"/>
    <n v="124201852"/>
    <x v="15"/>
    <s v="24 Month Follow-up"/>
    <x v="22"/>
    <m/>
    <d v="2022-04-06T00:00:00"/>
    <m/>
    <s v="Q1"/>
    <s v="2022/2023"/>
  </r>
  <r>
    <n v="1410199029"/>
    <m/>
    <s v="CRAFT"/>
    <x v="3"/>
    <x v="7"/>
    <n v="508374"/>
    <s v="CD18/106027"/>
    <s v="Muzahir Tayebjee "/>
    <s v="Non-commercial"/>
    <n v="124206226"/>
    <x v="15"/>
    <s v="36 Month Follow-up"/>
    <x v="23"/>
    <m/>
    <d v="2022-09-16T00:00:00"/>
    <m/>
    <s v="Q2"/>
    <s v="2022/2023"/>
  </r>
  <r>
    <n v="1410196372"/>
    <m/>
    <s v="CRAFT"/>
    <x v="3"/>
    <x v="7"/>
    <n v="508374"/>
    <s v="CD18/106027"/>
    <s v="Muzahir Tayebjee "/>
    <s v="Non-commercial"/>
    <n v="124205754"/>
    <x v="15"/>
    <s v="36 Month Follow-up"/>
    <x v="24"/>
    <m/>
    <d v="2022-09-16T00:00:00"/>
    <m/>
    <s v="Q2"/>
    <s v="2022/2023"/>
  </r>
  <r>
    <n v="1410188669"/>
    <m/>
    <s v="PICSO-AMI-I"/>
    <x v="3"/>
    <x v="4"/>
    <n v="508396"/>
    <s v="CD18/111093"/>
    <s v="Professor John Greenwood"/>
    <s v="Commercial"/>
    <s v="N/A"/>
    <x v="16"/>
    <s v="Taxi Fees May-Oct 21"/>
    <x v="25"/>
    <m/>
    <d v="2022-04-01T00:00:00"/>
    <m/>
    <s v="Q1"/>
    <s v="2022/2023"/>
  </r>
  <r>
    <n v="1410188975"/>
    <m/>
    <s v="PICSO-AMI-I"/>
    <x v="3"/>
    <x v="4"/>
    <n v="508396"/>
    <s v="CD18/111093"/>
    <s v="Professor John Greenwood"/>
    <s v="Commercial"/>
    <s v="N/A"/>
    <x v="16"/>
    <s v="Patient activity costs"/>
    <x v="26"/>
    <m/>
    <d v="2022-04-20T00:00:00"/>
    <m/>
    <s v="Q1"/>
    <s v="2022/2023"/>
  </r>
  <r>
    <n v="1410189986"/>
    <m/>
    <s v="PICSO-AMI-I"/>
    <x v="3"/>
    <x v="4"/>
    <n v="508396"/>
    <s v="CD18/111093"/>
    <s v="Professor John Greenwood"/>
    <s v="Commercial"/>
    <s v="N/A"/>
    <x v="16"/>
    <s v="Patient activity costs"/>
    <x v="26"/>
    <m/>
    <d v="2022-05-13T00:00:00"/>
    <m/>
    <s v="Q1"/>
    <s v="2022/2023"/>
  </r>
  <r>
    <m/>
    <n v="1490025662"/>
    <s v="PICSO-AMI-I"/>
    <x v="3"/>
    <x v="4"/>
    <n v="508396"/>
    <s v="CD18/111093"/>
    <s v="Professor John Greenwood"/>
    <s v="Commercial"/>
    <s v="N/A"/>
    <x v="16"/>
    <s v="Duplicate raised"/>
    <x v="13"/>
    <n v="19468"/>
    <m/>
    <d v="2022-05-17T00:00:00"/>
    <s v="Q1"/>
    <s v="2022/2023"/>
  </r>
  <r>
    <n v="1410193687"/>
    <m/>
    <s v="PICSO-AMI-I"/>
    <x v="3"/>
    <x v="4"/>
    <n v="508396"/>
    <s v="CD18/111093"/>
    <s v="Professor John Greenwood"/>
    <s v="Commercial"/>
    <s v="N/A"/>
    <x v="16"/>
    <s v="Patient activity costs"/>
    <x v="27"/>
    <m/>
    <d v="2022-07-22T00:00:00"/>
    <m/>
    <s v="Q2"/>
    <s v="2022/2023"/>
  </r>
  <r>
    <n v="1410188667"/>
    <m/>
    <s v="Precise"/>
    <x v="3"/>
    <x v="4"/>
    <n v="508395"/>
    <s v="CD18/119617"/>
    <s v="Professor John Greenwood"/>
    <s v="Commercial"/>
    <s v="N/A"/>
    <x v="17"/>
    <s v="Investigation Fees"/>
    <x v="28"/>
    <m/>
    <d v="2022-04-01T00:00:00"/>
    <m/>
    <s v="Q1"/>
    <s v="2022/2023"/>
  </r>
  <r>
    <n v="1410193726"/>
    <m/>
    <s v="Precise"/>
    <x v="3"/>
    <x v="4"/>
    <n v="508395"/>
    <s v="CD18/119617"/>
    <s v="Professor John Greenwood"/>
    <s v="Commercial"/>
    <s v="N/A"/>
    <x v="17"/>
    <s v="Investigation Fees"/>
    <x v="29"/>
    <m/>
    <d v="2022-08-01T00:00:00"/>
    <m/>
    <s v="Q2"/>
    <s v="2022/2023"/>
  </r>
  <r>
    <n v="57060"/>
    <m/>
    <s v="Precise"/>
    <x v="3"/>
    <x v="4"/>
    <n v="508395"/>
    <s v="CD18/119617"/>
    <s v="Professor John Greenwood"/>
    <s v="Commercial"/>
    <s v="N/A"/>
    <x v="17"/>
    <s v="Archiving"/>
    <x v="30"/>
    <m/>
    <d v="2022-12-07T00:00:00"/>
    <m/>
    <s v="Q3"/>
    <s v="2022/2023"/>
  </r>
  <r>
    <m/>
    <n v="1490025213"/>
    <s v="RapidNSTEMI"/>
    <x v="3"/>
    <x v="4"/>
    <n v="508370"/>
    <s v="CD18/89678"/>
    <s v="Prof Adrian Banning"/>
    <s v="Non-commercial"/>
    <s v="N/A"/>
    <x v="18"/>
    <s v="VAT not added"/>
    <x v="13"/>
    <n v="3740"/>
    <m/>
    <d v="2022-04-12T00:00:00"/>
    <s v="Q1"/>
    <s v="2022/2023"/>
  </r>
  <r>
    <n v="1410188802"/>
    <m/>
    <s v="RapidNSTEMI"/>
    <x v="3"/>
    <x v="4"/>
    <n v="508370"/>
    <s v="CD18/89678"/>
    <s v="Prof Adrian Banning"/>
    <s v="Non-commercial"/>
    <s v="N/A"/>
    <x v="18"/>
    <s v="Final Mar 22"/>
    <x v="31"/>
    <m/>
    <d v="2022-04-12T00:00:00"/>
    <m/>
    <s v="Q1"/>
    <s v="2022/2023"/>
  </r>
  <r>
    <m/>
    <n v="1490025671"/>
    <s v="EORP Tavi Durability"/>
    <x v="3"/>
    <x v="5"/>
    <n v="508386"/>
    <s v="CD19/122180"/>
    <s v="Daniel Blackman"/>
    <s v="Non Commercial"/>
    <s v="NA"/>
    <x v="19"/>
    <s v="No PO"/>
    <x v="13"/>
    <n v="4154.97"/>
    <m/>
    <d v="2022-05-20T00:00:00"/>
    <s v="Q1"/>
    <s v="2022/2023"/>
  </r>
  <r>
    <n v="1410190168"/>
    <m/>
    <s v="EORP Tavi Durability"/>
    <x v="3"/>
    <x v="5"/>
    <n v="508386"/>
    <s v="CD19/122180"/>
    <s v="Daniel Blackman"/>
    <s v="Non Commercial"/>
    <s v="PO-003388"/>
    <x v="19"/>
    <s v="Patient activity costs"/>
    <x v="32"/>
    <m/>
    <d v="2022-05-20T00:00:00"/>
    <m/>
    <s v="Q1"/>
    <s v="2022/2023"/>
  </r>
  <r>
    <n v="1410179752"/>
    <m/>
    <s v="Prize"/>
    <x v="3"/>
    <x v="4"/>
    <n v="508409"/>
    <s v="CD19/123694"/>
    <s v="Professor John Greenwood"/>
    <s v="Non-commercial"/>
    <s v="N/A"/>
    <x v="20"/>
    <s v="Q5 Sept 2021"/>
    <x v="33"/>
    <m/>
    <d v="2022-04-07T00:00:00"/>
    <m/>
    <s v="Q1"/>
    <s v="2022/2023"/>
  </r>
  <r>
    <n v="1410198566"/>
    <m/>
    <s v="Prize"/>
    <x v="3"/>
    <x v="4"/>
    <n v="508409"/>
    <s v="CD19/123694"/>
    <s v="Professor John Greenwood"/>
    <s v="Non-commercial"/>
    <n v="20330079"/>
    <x v="20"/>
    <s v="Q8 &amp; 9 Sept 2022"/>
    <x v="34"/>
    <m/>
    <d v="2022-11-02T00:00:00"/>
    <m/>
    <s v="Q3"/>
    <s v="2022/2023"/>
  </r>
  <r>
    <n v="1410200044"/>
    <m/>
    <s v="S-FLEX UK-II"/>
    <x v="3"/>
    <x v="4"/>
    <n v="508416"/>
    <s v="CD20/109031"/>
    <s v="Dr Abdul Mozid"/>
    <s v="Commercial"/>
    <s v="N/A"/>
    <x v="21"/>
    <s v="Patient activity costs"/>
    <x v="35"/>
    <m/>
    <d v="2022-12-02T00:00:00"/>
    <m/>
    <s v="Q3"/>
    <s v="2022/2023"/>
  </r>
  <r>
    <n v="1410189988"/>
    <m/>
    <s v="BHF Tavi Protect"/>
    <x v="3"/>
    <x v="9"/>
    <n v="508418"/>
    <s v="CD20/132384"/>
    <s v="Daniel Blackman"/>
    <s v="Non-commercial"/>
    <s v="HS2020940"/>
    <x v="22"/>
    <s v="Patient activity costs"/>
    <x v="36"/>
    <m/>
    <d v="2022-05-13T00:00:00"/>
    <m/>
    <s v="Q1"/>
    <s v="2022/2023"/>
  </r>
  <r>
    <n v="1410195053"/>
    <m/>
    <s v="BHF Tavi Protect"/>
    <x v="3"/>
    <x v="9"/>
    <n v="508418"/>
    <s v="CD20/132384"/>
    <s v="Daniel Blackman"/>
    <s v="Non-commercial"/>
    <s v="HS2022014"/>
    <x v="22"/>
    <s v="Patient activity costs"/>
    <x v="37"/>
    <m/>
    <d v="2022-08-16T00:00:00"/>
    <m/>
    <s v="Q2"/>
    <s v="2022/2023"/>
  </r>
  <r>
    <n v="1410198573"/>
    <m/>
    <s v="BHF Tavi Protect"/>
    <x v="3"/>
    <x v="9"/>
    <n v="508418"/>
    <s v="CD20/132384"/>
    <s v="Daniel Blackman"/>
    <s v="Non-commercial"/>
    <s v="HSR01250 "/>
    <x v="22"/>
    <s v="Patient activity costs"/>
    <x v="38"/>
    <m/>
    <d v="2022-11-02T00:00:00"/>
    <m/>
    <s v="Q3"/>
    <s v="2022/2023"/>
  </r>
  <r>
    <n v="1410188668"/>
    <m/>
    <s v="C- More"/>
    <x v="3"/>
    <x v="10"/>
    <n v="508428"/>
    <s v="CD20/133216"/>
    <s v="Dr. Sven Plein"/>
    <s v="Non-commercial"/>
    <s v="N/A"/>
    <x v="23"/>
    <s v="PHOSP 46 x Patient MRI"/>
    <x v="39"/>
    <m/>
    <d v="2022-04-01T00:00:00"/>
    <m/>
    <s v="Q1"/>
    <s v="2022/2023"/>
  </r>
  <r>
    <n v="1410190433"/>
    <m/>
    <s v="C-More"/>
    <x v="3"/>
    <x v="11"/>
    <n v="508428"/>
    <s v="CD20/133216"/>
    <s v="Sven Plein"/>
    <s v="Non-commercial"/>
    <s v="N/A"/>
    <x v="10"/>
    <s v="Patient activity costs"/>
    <x v="39"/>
    <m/>
    <d v="2022-06-06T00:00:00"/>
    <m/>
    <s v="Q1"/>
    <s v="2022/2023"/>
  </r>
  <r>
    <m/>
    <n v="1490025726"/>
    <s v="C-More"/>
    <x v="3"/>
    <x v="11"/>
    <n v="508428"/>
    <s v="CD20/133216"/>
    <s v="Sven Plein"/>
    <s v="Non-commercial"/>
    <s v="N/A"/>
    <x v="10"/>
    <s v="No VAT"/>
    <x v="13"/>
    <n v="25300"/>
    <m/>
    <d v="2022-06-06T00:00:00"/>
    <s v="Q1"/>
    <s v="2022/2023"/>
  </r>
  <r>
    <n v="1410190567"/>
    <m/>
    <s v="OPTIMAL "/>
    <x v="3"/>
    <x v="5"/>
    <n v="508427"/>
    <s v="CD20/133559"/>
    <s v="Prof John Greenwood"/>
    <s v="Non-commercial"/>
    <s v="N/A"/>
    <x v="24"/>
    <s v="Patient activity costs"/>
    <x v="40"/>
    <m/>
    <d v="2022-06-10T00:00:00"/>
    <m/>
    <s v="Q1"/>
    <s v="2022/2023"/>
  </r>
  <r>
    <n v="1410194614"/>
    <m/>
    <s v="OPTIMAL "/>
    <x v="3"/>
    <x v="5"/>
    <n v="508427"/>
    <s v="CD20/133559"/>
    <s v="Prof John Greenwood"/>
    <s v="Non-commercial"/>
    <s v="N/A"/>
    <x v="24"/>
    <s v="Patient activity costs"/>
    <x v="41"/>
    <m/>
    <d v="2022-08-05T00:00:00"/>
    <m/>
    <s v="Q2"/>
    <s v="2022/2023"/>
  </r>
  <r>
    <n v="1410197923"/>
    <m/>
    <s v="OPTIMAL "/>
    <x v="3"/>
    <x v="5"/>
    <n v="508427"/>
    <s v="CD20/133559"/>
    <s v="Prof John Greenwood"/>
    <s v="Non-commercial"/>
    <s v="N/A"/>
    <x v="24"/>
    <s v="Patient activity costs"/>
    <x v="42"/>
    <m/>
    <d v="2022-10-21T00:00:00"/>
    <m/>
    <s v="Q3"/>
    <s v="2022/2023"/>
  </r>
  <r>
    <n v="1410193723"/>
    <m/>
    <s v="Millipede "/>
    <x v="3"/>
    <x v="5"/>
    <n v="508431"/>
    <s v="CD20/134803"/>
    <s v="Daniel Blackman"/>
    <s v="Commercial"/>
    <s v="N"/>
    <x v="25"/>
    <s v="Patient activity"/>
    <x v="43"/>
    <m/>
    <d v="2022-08-01T00:00:00"/>
    <m/>
    <s v="Q2"/>
    <s v="2022/2023"/>
  </r>
  <r>
    <n v="1410190221"/>
    <m/>
    <s v="DAPA MI"/>
    <x v="3"/>
    <x v="12"/>
    <n v="508421"/>
    <s v="CD21/134257"/>
    <s v="Dr Chris Gale"/>
    <s v="Commercial"/>
    <s v="N/A"/>
    <x v="26"/>
    <s v="Patient activity costs"/>
    <x v="44"/>
    <m/>
    <d v="2022-05-23T00:00:00"/>
    <m/>
    <s v="Q1"/>
    <s v="2022/2023"/>
  </r>
  <r>
    <m/>
    <n v="1490025721"/>
    <s v="DAPA MI"/>
    <x v="3"/>
    <x v="12"/>
    <n v="508421"/>
    <s v="CD21/134257"/>
    <s v="Dr Chris Gale"/>
    <s v="Commercial"/>
    <s v="N/A"/>
    <x v="26"/>
    <s v="Incorrect Pharmacy Set up"/>
    <x v="13"/>
    <n v="21984"/>
    <m/>
    <d v="2022-05-23T00:00:00"/>
    <s v="Q1"/>
    <s v="2022/2023"/>
  </r>
  <r>
    <n v="1410190376"/>
    <m/>
    <s v="DAPA MI"/>
    <x v="3"/>
    <x v="12"/>
    <n v="508421"/>
    <s v="CD21/134257"/>
    <s v="Dr Chris Gale"/>
    <s v="Commercial"/>
    <s v="N/A"/>
    <x v="26"/>
    <s v="Q4 Patient activity costs"/>
    <x v="45"/>
    <m/>
    <d v="2022-06-01T00:00:00"/>
    <m/>
    <s v="Q1"/>
    <s v="2022/2023"/>
  </r>
  <r>
    <n v="1410197001"/>
    <m/>
    <s v="DAPA MI"/>
    <x v="3"/>
    <x v="12"/>
    <n v="508421"/>
    <s v="CD21/134257"/>
    <s v="Dr Chris Gale"/>
    <s v="Commercial"/>
    <s v="N/A"/>
    <x v="26"/>
    <s v="Q52022 Subject Visits"/>
    <x v="46"/>
    <m/>
    <d v="2022-09-22T00:00:00"/>
    <m/>
    <s v="Q2"/>
    <s v="2022/2023"/>
  </r>
  <r>
    <n v="1410200043"/>
    <m/>
    <s v="DAPA MI"/>
    <x v="3"/>
    <x v="12"/>
    <n v="508421"/>
    <s v="CD21/134257"/>
    <s v="Dr Chris Gale"/>
    <s v="Commercial"/>
    <s v="N/A"/>
    <x v="26"/>
    <s v="Q6 Patient Activity"/>
    <x v="47"/>
    <m/>
    <d v="2022-12-01T00:00:00"/>
    <m/>
    <s v="Q3"/>
    <s v="2022/2023"/>
  </r>
  <r>
    <n v="1410188670"/>
    <m/>
    <s v="MV TALENT"/>
    <x v="3"/>
    <x v="4"/>
    <n v="508425"/>
    <s v="CD21/138219"/>
    <s v="Murugapathy Veerasamy"/>
    <s v="Non-commercial"/>
    <s v="N/A"/>
    <x v="27"/>
    <s v="Patient visit completion"/>
    <x v="48"/>
    <m/>
    <d v="2022-04-01T00:00:00"/>
    <m/>
    <s v="Q1"/>
    <s v="2022/2023"/>
  </r>
  <r>
    <m/>
    <n v="1490025195"/>
    <s v="MV TALENT"/>
    <x v="3"/>
    <x v="4"/>
    <n v="508425"/>
    <s v="CD21/138219"/>
    <s v="Murugapathy Veerasamy"/>
    <s v="Non-commercial"/>
    <s v="N/A"/>
    <x v="27"/>
    <s v="VAT added"/>
    <x v="13"/>
    <n v="3456"/>
    <m/>
    <d v="2022-04-04T00:00:00"/>
    <s v="Q1"/>
    <s v="2022/2023"/>
  </r>
  <r>
    <n v="1410188746"/>
    <m/>
    <s v="MV TALENT"/>
    <x v="3"/>
    <x v="4"/>
    <n v="508425"/>
    <s v="CD21/138219"/>
    <s v="Murugapathy Veerasamy"/>
    <s v="Non-commercial"/>
    <s v="N/A"/>
    <x v="27"/>
    <s v="Patient visit completion"/>
    <x v="49"/>
    <m/>
    <d v="2022-04-07T00:00:00"/>
    <m/>
    <s v="Q1"/>
    <s v="2022/2023"/>
  </r>
  <r>
    <n v="1410197003"/>
    <m/>
    <s v="MV TALENT"/>
    <x v="3"/>
    <x v="4"/>
    <n v="508425"/>
    <s v="CD21/138219"/>
    <s v="Murugapathy Veerasamy"/>
    <s v="Non-commercial"/>
    <s v="N/A"/>
    <x v="27"/>
    <s v="Patient Visits"/>
    <x v="50"/>
    <m/>
    <d v="2022-09-22T00:00:00"/>
    <m/>
    <s v="Q2"/>
    <s v="2022/2023"/>
  </r>
  <r>
    <m/>
    <n v="1490026424"/>
    <s v="MV TALENT"/>
    <x v="3"/>
    <x v="4"/>
    <n v="508425"/>
    <s v="CD21/138219"/>
    <s v="Murugapathy Veerasamy"/>
    <s v="Non-commercial"/>
    <s v="N/A"/>
    <x v="27"/>
    <s v="combined 2 period in one"/>
    <x v="13"/>
    <n v="1305"/>
    <m/>
    <d v="2022-11-01T00:00:00"/>
    <s v="Q3"/>
    <s v="2022/2023"/>
  </r>
  <r>
    <n v="1410198572"/>
    <m/>
    <s v="MV TALENT"/>
    <x v="3"/>
    <x v="4"/>
    <n v="508425"/>
    <s v="CD21/138219"/>
    <s v="Murugapathy Veerasamy"/>
    <s v="Non-commercial"/>
    <s v="N/A"/>
    <x v="27"/>
    <s v="Patient Visits"/>
    <x v="40"/>
    <m/>
    <d v="2022-11-02T00:00:00"/>
    <m/>
    <s v="Q3"/>
    <s v="2022/2023"/>
  </r>
  <r>
    <n v="1410197002"/>
    <m/>
    <s v="Smart"/>
    <x v="4"/>
    <x v="5"/>
    <n v="508419"/>
    <s v="CD21/139153"/>
    <s v="Daniel Blackman"/>
    <s v="Commercial"/>
    <s v="N/A"/>
    <x v="28"/>
    <s v="Patient Visits"/>
    <x v="51"/>
    <m/>
    <d v="2022-09-22T00:00:00"/>
    <m/>
    <s v="Q2"/>
    <s v="2022/2023"/>
  </r>
  <r>
    <n v="1410190377"/>
    <m/>
    <s v="SAPIEN 3"/>
    <x v="3"/>
    <x v="5"/>
    <n v="508438"/>
    <s v="CD21/140523"/>
    <s v="Christopher Malkin"/>
    <s v="Commercial"/>
    <s v="N/A"/>
    <x v="29"/>
    <s v="Patient activity costs"/>
    <x v="52"/>
    <m/>
    <d v="2022-06-01T00:00:00"/>
    <m/>
    <s v="Q1"/>
    <s v="2022/2023"/>
  </r>
  <r>
    <n v="1410190378"/>
    <m/>
    <s v="SAPIEN 3"/>
    <x v="3"/>
    <x v="5"/>
    <n v="508438"/>
    <s v="CD21/140523"/>
    <s v="Christopher Malkin"/>
    <s v="Commercial"/>
    <s v="N/A"/>
    <x v="29"/>
    <s v="R&amp;D &amp; CI Set up fee"/>
    <x v="53"/>
    <m/>
    <d v="2022-06-01T00:00:00"/>
    <m/>
    <s v="Q1"/>
    <s v="2022/2023"/>
  </r>
  <r>
    <n v="1410199209"/>
    <m/>
    <s v="SAPIEN 3"/>
    <x v="3"/>
    <x v="5"/>
    <n v="508438"/>
    <s v="CD21/140523"/>
    <s v="Christopher Malkin"/>
    <s v="Commercial"/>
    <s v="N/A"/>
    <x v="29"/>
    <s v="Patient activity costs"/>
    <x v="54"/>
    <m/>
    <d v="2022-11-21T00:00:00"/>
    <m/>
    <s v="Q3"/>
    <s v="2022/2023"/>
  </r>
  <r>
    <n v="1410188780"/>
    <m/>
    <s v="ShortCUT"/>
    <x v="3"/>
    <x v="5"/>
    <n v="508436"/>
    <s v="CD21/144221"/>
    <s v="Daniel Blackman"/>
    <s v="Commercial"/>
    <s v="N/A"/>
    <x v="30"/>
    <s v="Set up Fees"/>
    <x v="55"/>
    <m/>
    <d v="2022-04-11T00:00:00"/>
    <m/>
    <s v="Q1"/>
    <s v="2022/2023"/>
  </r>
  <r>
    <s v="Auto Payment"/>
    <m/>
    <s v="Enroll-HD"/>
    <x v="5"/>
    <x v="13"/>
    <n v="403640"/>
    <s v="CG14/11183"/>
    <s v="Alison Kraus"/>
    <s v="Non-commercial"/>
    <s v="N/A"/>
    <x v="31"/>
    <s v="Patient activity costs"/>
    <x v="56"/>
    <m/>
    <d v="2022-06-01T00:00:00"/>
    <m/>
    <s v="Q1"/>
    <s v="2022/2023"/>
  </r>
  <r>
    <s v="Auto Payment"/>
    <m/>
    <s v="Enroll-HD"/>
    <x v="5"/>
    <x v="13"/>
    <n v="403640"/>
    <s v="CG14/11183"/>
    <s v="Alison Kraus"/>
    <s v="Non-commercial"/>
    <s v="N/A"/>
    <x v="31"/>
    <s v="Patient activity costs"/>
    <x v="56"/>
    <m/>
    <d v="2022-07-01T00:00:00"/>
    <m/>
    <s v="Q1"/>
    <s v="2022/2023"/>
  </r>
  <r>
    <s v="Auto Payment"/>
    <m/>
    <s v="Enroll-HD"/>
    <x v="5"/>
    <x v="13"/>
    <n v="403640"/>
    <s v="CG14/11183"/>
    <s v="Alison Kraus"/>
    <s v="Non-commercial"/>
    <s v="N/A"/>
    <x v="31"/>
    <s v="Patient activity costs"/>
    <x v="57"/>
    <m/>
    <d v="2022-08-01T00:00:00"/>
    <m/>
    <s v="Q2"/>
    <s v="2022/2023"/>
  </r>
  <r>
    <s v="Auto Payment"/>
    <m/>
    <s v="ENROLLHD"/>
    <x v="5"/>
    <x v="13"/>
    <n v="403640"/>
    <s v="CG14/11183"/>
    <s v="Alison Kraus"/>
    <s v="Non-commercial"/>
    <s v="N/A"/>
    <x v="32"/>
    <s v="Patient activity costs"/>
    <x v="58"/>
    <m/>
    <d v="2022-09-09T00:00:00"/>
    <m/>
    <s v="Q2"/>
    <s v="2022/2023"/>
  </r>
  <r>
    <s v="Auto Payment"/>
    <m/>
    <s v="Enroll-HD"/>
    <x v="5"/>
    <x v="13"/>
    <n v="403640"/>
    <s v="CG14/11183"/>
    <s v="Alison Kraus"/>
    <s v="Non-commercial"/>
    <s v="N/A"/>
    <x v="31"/>
    <s v="Patient activity costs"/>
    <x v="59"/>
    <m/>
    <d v="2022-06-01T00:00:00"/>
    <m/>
    <s v="Q3"/>
    <s v="2022/2023"/>
  </r>
  <r>
    <s v="Auto Payment"/>
    <m/>
    <s v="Enroll-HD"/>
    <x v="5"/>
    <x v="13"/>
    <n v="403640"/>
    <s v="CG14/11183"/>
    <s v="Alison Kraus"/>
    <s v="Non-commercial"/>
    <s v="N/A"/>
    <x v="31"/>
    <s v="Patient activity costs"/>
    <x v="60"/>
    <m/>
    <d v="2022-11-01T00:00:00"/>
    <m/>
    <s v="Q3"/>
    <s v="2022/2023"/>
  </r>
  <r>
    <s v="Auto Payment"/>
    <m/>
    <s v="HD CLARITY"/>
    <x v="5"/>
    <x v="13"/>
    <n v="403791"/>
    <s v="CG16/81309"/>
    <s v="Jeremy Cosgrove"/>
    <s v="Non-commercial"/>
    <s v="N/A"/>
    <x v="33"/>
    <s v="Patient activity costs"/>
    <x v="61"/>
    <m/>
    <d v="2022-06-01T00:00:00"/>
    <m/>
    <s v="Q1"/>
    <s v="2022/2023"/>
  </r>
  <r>
    <s v="Auto Payment"/>
    <m/>
    <s v="HD CLARITY"/>
    <x v="5"/>
    <x v="13"/>
    <n v="403791"/>
    <s v="CG16/81309"/>
    <s v="Jeremy Cosgrove"/>
    <s v="Non-commercial"/>
    <s v="N/A"/>
    <x v="33"/>
    <s v="Patient activity costs"/>
    <x v="62"/>
    <m/>
    <d v="2022-08-01T00:00:00"/>
    <m/>
    <s v="Q2"/>
    <s v="2022/2023"/>
  </r>
  <r>
    <s v="Auto Payment"/>
    <m/>
    <s v="HD CLARITY"/>
    <x v="5"/>
    <x v="13"/>
    <n v="403791"/>
    <s v="CG16/81309"/>
    <s v="Jeremy Cosgrove"/>
    <s v="Non-commercial"/>
    <s v="N/A"/>
    <x v="33"/>
    <s v="Patient activity costs"/>
    <x v="63"/>
    <m/>
    <d v="2022-10-05T00:00:00"/>
    <m/>
    <s v="Q3"/>
    <s v="2022/2023"/>
  </r>
  <r>
    <s v="Auto Payment"/>
    <m/>
    <s v="HD CLARITY"/>
    <x v="5"/>
    <x v="13"/>
    <n v="403791"/>
    <s v="CG16/81309"/>
    <s v="Jeremy Cosgrove"/>
    <s v="Non-commercial"/>
    <s v="N/A"/>
    <x v="33"/>
    <s v="Patient activity costs"/>
    <x v="64"/>
    <m/>
    <d v="2022-11-01T00:00:00"/>
    <m/>
    <s v="Q3"/>
    <s v="2022/2023"/>
  </r>
  <r>
    <s v="Auto Payment"/>
    <m/>
    <s v="HD CLARITY"/>
    <x v="5"/>
    <x v="13"/>
    <n v="403791"/>
    <s v="CG16/81309"/>
    <s v="Jeremy Cosgrove"/>
    <s v="Non-commercial"/>
    <s v="N/A"/>
    <x v="33"/>
    <s v="Patient activity costs"/>
    <x v="65"/>
    <m/>
    <d v="2022-12-02T00:00:00"/>
    <m/>
    <s v="Q3"/>
    <s v="2022/2023"/>
  </r>
  <r>
    <n v="1410177105"/>
    <m/>
    <s v="APHINITY"/>
    <x v="6"/>
    <x v="14"/>
    <n v="608673"/>
    <s v="CO11/9948"/>
    <s v="Prof. Timothy Perren"/>
    <s v="Commercial"/>
    <s v="N/A"/>
    <x v="34"/>
    <s v="FU Y8 Investigator Fees"/>
    <x v="66"/>
    <m/>
    <d v="2021-07-20T00:00:00"/>
    <m/>
    <s v="Q2"/>
    <s v="2021/2022"/>
  </r>
  <r>
    <n v="1410177270"/>
    <m/>
    <s v="APHINITY"/>
    <x v="6"/>
    <x v="14"/>
    <n v="608673"/>
    <s v="CO11/9948"/>
    <s v="Prof. Timothy Perren"/>
    <s v="Commercial"/>
    <s v="N/A"/>
    <x v="34"/>
    <s v="FU Y8 Investigator Fees - Q2 2021"/>
    <x v="66"/>
    <m/>
    <d v="2021-07-26T00:00:00"/>
    <m/>
    <s v="Q2"/>
    <s v="2021/2022"/>
  </r>
  <r>
    <n v="1410177603"/>
    <m/>
    <s v="APHINITY"/>
    <x v="6"/>
    <x v="14"/>
    <n v="608673"/>
    <s v="CO11/9948"/>
    <s v="Prof. Timothy Perren"/>
    <s v="Commercial"/>
    <s v="N/A"/>
    <x v="34"/>
    <s v="P4 FU Y8 Investigator Fees - Q2 2021"/>
    <x v="66"/>
    <m/>
    <d v="2021-08-05T00:00:00"/>
    <m/>
    <s v="Q2"/>
    <s v="2021/2022"/>
  </r>
  <r>
    <m/>
    <n v="1490024052"/>
    <s v="APHINITY"/>
    <x v="6"/>
    <x v="14"/>
    <n v="608673"/>
    <s v="CO11/9948"/>
    <s v="Prof. Timothy Perren"/>
    <s v="Commercial"/>
    <s v="N/A"/>
    <x v="34"/>
    <s v="Credit for Invoice 1410177270"/>
    <x v="13"/>
    <n v="916.96"/>
    <m/>
    <d v="2021-08-05T00:00:00"/>
    <s v="Q2"/>
    <s v="2021/2022"/>
  </r>
  <r>
    <m/>
    <n v="1490024113"/>
    <s v="APHINITY"/>
    <x v="6"/>
    <x v="14"/>
    <n v="608673"/>
    <s v="CO11/9948"/>
    <s v="Prof. Timothy Perren"/>
    <s v="Commercial"/>
    <s v="N/A"/>
    <x v="34"/>
    <s v="Credit for Invoice 1410177105"/>
    <x v="13"/>
    <n v="916.96"/>
    <m/>
    <d v="2021-08-12T00:00:00"/>
    <s v="Q2"/>
    <s v="2021/2022"/>
  </r>
  <r>
    <n v="1410177784"/>
    <m/>
    <s v="APHINITY"/>
    <x v="6"/>
    <x v="14"/>
    <n v="608673"/>
    <s v="CO11/9948"/>
    <s v="Prof. Timothy Perren"/>
    <s v="Commercial"/>
    <s v="N/A"/>
    <x v="34"/>
    <s v="P1 FU Y8 Investigator Fees - Q2 2021"/>
    <x v="66"/>
    <m/>
    <d v="2021-08-12T00:00:00"/>
    <m/>
    <s v="Q2"/>
    <s v="2021/2022"/>
  </r>
  <r>
    <n v="1410178870"/>
    <m/>
    <s v="APHINITY"/>
    <x v="6"/>
    <x v="14"/>
    <n v="608673"/>
    <s v="CO11/9948"/>
    <s v="Prof. Timothy Perren"/>
    <s v="Commercial"/>
    <s v="N/A"/>
    <x v="35"/>
    <s v="2308770001 FU Year 9 and 2308770004 FU Year 8"/>
    <x v="67"/>
    <m/>
    <d v="2021-09-02T00:00:00"/>
    <m/>
    <s v="Q2"/>
    <s v="2021/2022"/>
  </r>
  <r>
    <m/>
    <n v="1490024160"/>
    <s v="APHINITY"/>
    <x v="6"/>
    <x v="14"/>
    <n v="608673"/>
    <s v="CO11/9948"/>
    <s v="Prof. Timothy Perren"/>
    <s v="Commercial"/>
    <s v="N/A"/>
    <x v="34"/>
    <s v="Credit in relation to invoice 1410177784"/>
    <x v="13"/>
    <n v="916.96"/>
    <m/>
    <d v="2021-09-03T00:00:00"/>
    <s v="Q2"/>
    <s v="2021/2022"/>
  </r>
  <r>
    <m/>
    <n v="1490024161"/>
    <s v="APHINITY"/>
    <x v="6"/>
    <x v="14"/>
    <n v="608673"/>
    <s v="CO11/9948"/>
    <s v="Prof. Timothy Perren"/>
    <s v="Commercial"/>
    <s v="N/A"/>
    <x v="34"/>
    <s v="Credit in relation to invoice 1410177603"/>
    <x v="13"/>
    <n v="916.96"/>
    <m/>
    <d v="2021-09-03T00:00:00"/>
    <s v="Q2"/>
    <s v="2021/2022"/>
  </r>
  <r>
    <n v="1410180436"/>
    <m/>
    <s v="APHINITY"/>
    <x v="6"/>
    <x v="14"/>
    <n v="608673"/>
    <s v="CO11/9948"/>
    <s v="Prof. Timothy Perren"/>
    <s v="Commercial"/>
    <s v="N/A"/>
    <x v="35"/>
    <s v="Survival Follow up visit SFU yr 2 pt3 29th March 2021"/>
    <x v="8"/>
    <m/>
    <d v="2021-10-18T00:00:00"/>
    <m/>
    <s v="Q3"/>
    <s v="2021/2022"/>
  </r>
  <r>
    <n v="1410183188"/>
    <m/>
    <s v="APHINITY"/>
    <x v="6"/>
    <x v="14"/>
    <n v="608673"/>
    <s v="CO11/9948"/>
    <s v="Prof. Timothy Perren"/>
    <s v="Commercial"/>
    <s v="N/A"/>
    <x v="35"/>
    <s v="Y9 Visit Pt 0002 and SFU Visit Pt 0003"/>
    <x v="68"/>
    <m/>
    <d v="2021-12-14T00:00:00"/>
    <m/>
    <s v="Q3"/>
    <s v="2021/2022"/>
  </r>
  <r>
    <n v="1410188677"/>
    <m/>
    <s v="APHINITY"/>
    <x v="6"/>
    <x v="14"/>
    <n v="608673"/>
    <s v="CO11/9948"/>
    <s v="Prof. Timothy Perren"/>
    <s v="Commercial"/>
    <s v="N/A"/>
    <x v="35"/>
    <s v="FUY9 Visit Pt 0004"/>
    <x v="66"/>
    <m/>
    <d v="2022-04-01T00:00:00"/>
    <m/>
    <s v="Q1"/>
    <s v="2022/2023"/>
  </r>
  <r>
    <n v="1410192866"/>
    <m/>
    <s v="APHINITY"/>
    <x v="6"/>
    <x v="14"/>
    <n v="608673"/>
    <s v="CO11/9948"/>
    <s v="Prof. Timothy Perren"/>
    <s v="Commercial"/>
    <s v="N/A"/>
    <x v="36"/>
    <s v="Various patient visits"/>
    <x v="69"/>
    <m/>
    <d v="2022-07-13T00:00:00"/>
    <m/>
    <s v="Q2"/>
    <s v="2022/2023"/>
  </r>
  <r>
    <n v="1410179939"/>
    <m/>
    <s v="FAST-Forward"/>
    <x v="6"/>
    <x v="14"/>
    <n v="608444"/>
    <s v="CO12/10358"/>
    <s v="Dr. Sreedevi Kumar"/>
    <s v="Non-commercial"/>
    <s v="N/A"/>
    <x v="37"/>
    <s v="Provision of 5 year photographs for 15 patients at £35 per set"/>
    <x v="70"/>
    <m/>
    <d v="2021-09-30T00:00:00"/>
    <m/>
    <s v="Q2"/>
    <s v="2021/2022"/>
  </r>
  <r>
    <n v="1410186550"/>
    <m/>
    <s v="FAST-Forward"/>
    <x v="6"/>
    <x v="14"/>
    <n v="608444"/>
    <s v="CO12/10358"/>
    <s v="Dr. Sreedevi Kumar"/>
    <s v="Non-commercial"/>
    <s v="N/A"/>
    <x v="37"/>
    <s v="3 x Y2 Photos &amp; Study management/closure payment for lymphatic substudy"/>
    <x v="12"/>
    <m/>
    <d v="2022-03-07T00:00:00"/>
    <m/>
    <s v="Q4"/>
    <s v="2021/2022"/>
  </r>
  <r>
    <n v="1410183106"/>
    <m/>
    <s v="PIN TRAIL"/>
    <x v="6"/>
    <x v="15"/>
    <n v="602534"/>
    <s v="CO13/10987"/>
    <s v="Dr. Katy Clarke"/>
    <s v="Non-commercial"/>
    <s v="N/A"/>
    <x v="38"/>
    <s v="End of study payment"/>
    <x v="71"/>
    <m/>
    <d v="2021-12-10T00:00:00"/>
    <m/>
    <s v="Q3"/>
    <s v="2021/2022"/>
  </r>
  <r>
    <n v="1410190744"/>
    <m/>
    <s v="BAYER 15396"/>
    <x v="6"/>
    <x v="16"/>
    <n v="606203"/>
    <s v="CO14/11082"/>
    <s v="Dr. David Bottomley"/>
    <s v="Commercial"/>
    <s v="N/A"/>
    <x v="39"/>
    <s v="Various historic patient visits"/>
    <x v="72"/>
    <m/>
    <d v="2022-06-14T00:00:00"/>
    <m/>
    <s v="Q1"/>
    <s v="2022/2023"/>
  </r>
  <r>
    <n v="1410197545"/>
    <m/>
    <s v="PARADIGM"/>
    <x v="6"/>
    <x v="17"/>
    <n v="606220"/>
    <s v="CO15/110"/>
    <s v="Prof. Susan Short"/>
    <s v="Non Commercial"/>
    <n v="20320278"/>
    <x v="40"/>
    <s v="Set-up and Questionnaires"/>
    <x v="73"/>
    <m/>
    <d v="2022-10-10T00:00:00"/>
    <m/>
    <s v="Q3"/>
    <s v="2022/2023"/>
  </r>
  <r>
    <n v="1410190368"/>
    <m/>
    <s v="SARON"/>
    <x v="6"/>
    <x v="18"/>
    <n v="608391"/>
    <s v="CO16/218"/>
    <s v="Dr. Kevin Franks"/>
    <s v="Non-commercial"/>
    <s v="H01-3415495"/>
    <x v="41"/>
    <s v="1 x Trial Subject successfully randomised"/>
    <x v="24"/>
    <m/>
    <d v="2022-06-01T00:00:00"/>
    <m/>
    <s v="Q1"/>
    <s v="2022/2023"/>
  </r>
  <r>
    <n v="1410173481"/>
    <m/>
    <s v="PATHOS"/>
    <x v="6"/>
    <x v="18"/>
    <n v="608391"/>
    <s v="CO17/26687"/>
    <s v="Dr. Kate Cardale"/>
    <s v="Non-commercial"/>
    <s v="N/A"/>
    <x v="38"/>
    <s v="Month 18 Bloods"/>
    <x v="74"/>
    <m/>
    <d v="2021-06-11T00:00:00"/>
    <m/>
    <s v="Q1"/>
    <s v="2021/2022"/>
  </r>
  <r>
    <n v="1410173482"/>
    <m/>
    <s v="PATHOS"/>
    <x v="6"/>
    <x v="18"/>
    <n v="608391"/>
    <s v="CO17/26687"/>
    <s v="Dr. Kate Cardale"/>
    <s v="Non-commercial"/>
    <s v="N/A"/>
    <x v="38"/>
    <s v="2 x 12 Month PT QOL and 1 x 6 Month PT QOL"/>
    <x v="75"/>
    <m/>
    <d v="2021-06-11T00:00:00"/>
    <m/>
    <s v="Q1"/>
    <s v="2021/2022"/>
  </r>
  <r>
    <n v="1410190609"/>
    <m/>
    <s v="PATHOS"/>
    <x v="6"/>
    <x v="18"/>
    <n v="608391"/>
    <s v="CO17/26687"/>
    <s v="Dr. Kate Cardale"/>
    <s v="Non-commercial"/>
    <s v="N/A"/>
    <x v="38"/>
    <s v="Patient activity costs"/>
    <x v="76"/>
    <m/>
    <d v="2022-06-13T00:00:00"/>
    <m/>
    <s v="Q1"/>
    <s v="2022/2023"/>
  </r>
  <r>
    <n v="1410190587"/>
    <m/>
    <s v="PATHOS"/>
    <x v="6"/>
    <x v="18"/>
    <n v="608391"/>
    <s v="CO17/26687"/>
    <s v="Dr. Kate Cardale"/>
    <s v="Non-commercial"/>
    <s v="N/A"/>
    <x v="38"/>
    <s v="Patient Activity costs for Pathos-T"/>
    <x v="77"/>
    <m/>
    <d v="2022-06-14T00:00:00"/>
    <m/>
    <s v="Q1"/>
    <s v="2022/2023"/>
  </r>
  <r>
    <n v="1410178915"/>
    <m/>
    <s v="STIMULI"/>
    <x v="6"/>
    <x v="15"/>
    <n v="608627"/>
    <s v="CO17/71251"/>
    <s v="Dr. Kevin Franks"/>
    <s v="Non-commercial"/>
    <s v="N/A"/>
    <x v="42"/>
    <s v="Investigator Fees (Jan - Jun 21)"/>
    <x v="78"/>
    <m/>
    <d v="2021-09-06T00:00:00"/>
    <m/>
    <s v="Q2"/>
    <s v="2021/2022"/>
  </r>
  <r>
    <n v="1410190676"/>
    <m/>
    <s v="STIMULI"/>
    <x v="6"/>
    <x v="15"/>
    <n v="608627"/>
    <s v="CO17/71251"/>
    <s v="Dr. Kevin Franks"/>
    <s v="Non-commercial"/>
    <s v="N/A"/>
    <x v="43"/>
    <s v="Final Visit"/>
    <x v="79"/>
    <m/>
    <d v="2022-06-16T00:00:00"/>
    <m/>
    <s v="Q1"/>
    <s v="2022/2023"/>
  </r>
  <r>
    <n v="1410177645"/>
    <m/>
    <s v="PRIMETIME"/>
    <x v="6"/>
    <x v="14"/>
    <n v="608688"/>
    <s v="CO17/81002"/>
    <s v="Dr. Sreedevi Kumar"/>
    <s v="Non-commercial"/>
    <s v="DCSJMBACI"/>
    <x v="44"/>
    <s v="25 x Ki67 Visits from Apr 1st 2020 to Mar 31st 2021"/>
    <x v="80"/>
    <m/>
    <d v="2021-08-06T00:00:00"/>
    <m/>
    <s v="Q2"/>
    <s v="2021/2022"/>
  </r>
  <r>
    <n v="1410178846"/>
    <m/>
    <s v="PRIMETIME"/>
    <x v="6"/>
    <x v="14"/>
    <n v="608688"/>
    <s v="CO17/81002"/>
    <s v="Dr. Sreedevi Kumar"/>
    <s v="Non-commercial"/>
    <s v="DCSJMBACI"/>
    <x v="44"/>
    <s v="13 x Ki67 Visits from Apr 1st 2020 to Mar 31st 2021"/>
    <x v="81"/>
    <m/>
    <d v="2021-09-02T00:00:00"/>
    <m/>
    <s v="Q2"/>
    <s v="2021/2022"/>
  </r>
  <r>
    <m/>
    <n v="1490024171"/>
    <s v="PRIMETIME"/>
    <x v="6"/>
    <x v="14"/>
    <n v="608688"/>
    <s v="CO17/81002"/>
    <s v="Dr. Sreedevi Kumar"/>
    <s v="Non-commercial"/>
    <s v="DCSJMBACI"/>
    <x v="44"/>
    <s v="Credit in relation to invoice 1410177645"/>
    <x v="13"/>
    <n v="375"/>
    <m/>
    <d v="2021-09-02T00:00:00"/>
    <s v="Q2"/>
    <s v="2021/2022"/>
  </r>
  <r>
    <n v="1410193795"/>
    <m/>
    <s v="PRIMETIME"/>
    <x v="6"/>
    <x v="14"/>
    <n v="608688"/>
    <s v="CO17/81002"/>
    <s v="Dr. Sreedevi Kumar"/>
    <s v="Non-commercial"/>
    <s v="DCSJMBACI"/>
    <x v="44"/>
    <s v="31 Pre-screening Registration Tests Conducted (Apr 21 - Mar 22)"/>
    <x v="82"/>
    <m/>
    <d v="2022-08-01T00:00:00"/>
    <m/>
    <s v="Q2"/>
    <s v="2022/2023"/>
  </r>
  <r>
    <n v="1410194886"/>
    <m/>
    <s v="PRIMETIME"/>
    <x v="6"/>
    <x v="14"/>
    <n v="608688"/>
    <s v="CO17/81002"/>
    <s v="Dr. Sreedevi Kumar"/>
    <s v="Non-commercial"/>
    <s v="DCSJMBACI"/>
    <x v="44"/>
    <s v="31 x Ki67 Tests (Apr 21 - Mar 22)"/>
    <x v="83"/>
    <m/>
    <d v="2022-08-10T00:00:00"/>
    <m/>
    <s v="Q2"/>
    <s v="2022/2023"/>
  </r>
  <r>
    <m/>
    <n v="1490026144"/>
    <s v="PRIMETIME"/>
    <x v="6"/>
    <x v="14"/>
    <n v="608688"/>
    <s v="CO17/81002"/>
    <s v="Dr. Sreedevi Kumar"/>
    <s v="Non-commercial"/>
    <s v="DCSJMBACI"/>
    <x v="44"/>
    <s v="Credit in relation to invoice 1410193795, raised incorrectly"/>
    <x v="13"/>
    <n v="1085"/>
    <m/>
    <d v="2022-08-17T00:00:00"/>
    <s v="Q2"/>
    <s v="2022/2023"/>
  </r>
  <r>
    <n v="1410189105"/>
    <m/>
    <s v="ATOMIC"/>
    <x v="6"/>
    <x v="15"/>
    <n v="608621"/>
    <s v="CO17/89134"/>
    <s v="Dr. Kevin Franks"/>
    <s v="Commercial"/>
    <s v="N/A"/>
    <x v="45"/>
    <s v="Oncology set-up and SIV"/>
    <x v="84"/>
    <m/>
    <d v="2022-04-22T00:00:00"/>
    <m/>
    <s v="Q1"/>
    <s v="2022/2023"/>
  </r>
  <r>
    <n v="1410199239"/>
    <m/>
    <s v="ATOMIC"/>
    <x v="6"/>
    <x v="15"/>
    <n v="608621"/>
    <s v="CO17/89134"/>
    <s v="Dr. Kevin Franks"/>
    <s v="Commercial"/>
    <s v="N/A"/>
    <x v="45"/>
    <s v="WH amount, Archiving"/>
    <x v="85"/>
    <m/>
    <d v="2022-11-21T00:00:00"/>
    <m/>
    <s v="Q3"/>
    <s v="2022/2023"/>
  </r>
  <r>
    <n v="1410189181"/>
    <m/>
    <s v="Keynote-604"/>
    <x v="6"/>
    <x v="15"/>
    <n v="608624"/>
    <s v="CO17/93368"/>
    <s v="Dr. Pooja Jain"/>
    <s v="Commercial"/>
    <s v="N/A"/>
    <x v="46"/>
    <s v="Visits and set-up fees"/>
    <x v="86"/>
    <m/>
    <d v="2022-09-22T00:00:00"/>
    <m/>
    <s v="Q2"/>
    <s v="2022/2023"/>
  </r>
  <r>
    <n v="1410176272"/>
    <m/>
    <s v="PRSIM"/>
    <x v="6"/>
    <x v="19"/>
    <n v="606137"/>
    <s v="CO17/94837"/>
    <s v="Dr. Naveen Vasudev"/>
    <s v="Non-commercial"/>
    <s v="HGR4600021143"/>
    <x v="47"/>
    <s v="Archival Tumour Blocks for 12 patients"/>
    <x v="87"/>
    <m/>
    <d v="2021-07-07T00:00:00"/>
    <m/>
    <s v="Q2"/>
    <s v="2021/2022"/>
  </r>
  <r>
    <n v="1410173267"/>
    <m/>
    <s v="AZD1390 BBB"/>
    <x v="7"/>
    <x v="20"/>
    <n v="608618"/>
    <s v="CO18/105105"/>
    <s v="Prof. Susan Short"/>
    <s v="Commercial"/>
    <s v="N/A"/>
    <x v="48"/>
    <s v="Patient travel expenses"/>
    <x v="88"/>
    <m/>
    <d v="2021-06-03T00:00:00"/>
    <m/>
    <s v="Q1"/>
    <s v="2021/2022"/>
  </r>
  <r>
    <n v="1410188912"/>
    <m/>
    <s v="AZD1390 BBB"/>
    <x v="7"/>
    <x v="20"/>
    <n v="608618"/>
    <s v="CO18/105105"/>
    <s v="Prof. Susan Short"/>
    <s v="Commercial"/>
    <s v="N/A"/>
    <x v="49"/>
    <s v="Various patient visits, monitoring visits and patient travel expenses"/>
    <x v="89"/>
    <m/>
    <d v="2022-04-14T00:00:00"/>
    <m/>
    <s v="Q1"/>
    <s v="2022/2023"/>
  </r>
  <r>
    <n v="1410198404"/>
    <m/>
    <s v="AZD1390 BBB"/>
    <x v="7"/>
    <x v="20"/>
    <n v="608618"/>
    <s v="CO18/105105"/>
    <s v="Prof. Susan Short"/>
    <s v="Commercial"/>
    <s v="N/A"/>
    <x v="48"/>
    <s v="Patient Visits and Monitoring"/>
    <x v="90"/>
    <m/>
    <d v="2022-10-24T00:00:00"/>
    <m/>
    <s v="Q3"/>
    <s v="2022/2023"/>
  </r>
  <r>
    <n v="1410173007"/>
    <m/>
    <s v="INCMGA00012"/>
    <x v="6"/>
    <x v="21"/>
    <n v="608643"/>
    <s v="CO18/111518"/>
    <s v="Dr. Nathalie Casanova"/>
    <s v="Commercial"/>
    <s v="N/A"/>
    <x v="50"/>
    <s v="Cycle 13,14, and 15 visits for subject 109001"/>
    <x v="29"/>
    <m/>
    <d v="2021-05-17T00:00:00"/>
    <m/>
    <s v="Q1"/>
    <s v="2021/2022"/>
  </r>
  <r>
    <n v="1410178847"/>
    <m/>
    <s v="INCMGA00012"/>
    <x v="6"/>
    <x v="21"/>
    <n v="608643"/>
    <s v="CO18/111518"/>
    <s v="Dr. Nathalie Casanova"/>
    <s v="Commercial"/>
    <s v="N/A"/>
    <x v="51"/>
    <s v="Subject 109001 Q12W FU1, FU2 and FU3"/>
    <x v="91"/>
    <m/>
    <d v="2021-09-02T00:00:00"/>
    <m/>
    <s v="Q2"/>
    <s v="2021/2022"/>
  </r>
  <r>
    <n v="1410181494"/>
    <m/>
    <s v="INCMGA00012"/>
    <x v="6"/>
    <x v="21"/>
    <n v="608643"/>
    <s v="CO18/111518"/>
    <s v="Dr. Nathalie Casanova"/>
    <s v="Commercial"/>
    <s v="N/A"/>
    <x v="51"/>
    <s v="Subject 109001 Q12W FU4 and FU5"/>
    <x v="92"/>
    <m/>
    <d v="2021-11-01T00:00:00"/>
    <m/>
    <s v="Q3"/>
    <s v="2021/2022"/>
  </r>
  <r>
    <n v="1410194827"/>
    <m/>
    <s v="Incyte-202"/>
    <x v="6"/>
    <x v="22"/>
    <n v="608643"/>
    <s v="CO18/111518"/>
    <s v="Dr. Nathalie Casanova"/>
    <s v="Commercial"/>
    <s v="N/A"/>
    <x v="50"/>
    <s v="2 x boxes for archiving"/>
    <x v="93"/>
    <m/>
    <d v="2022-08-09T00:00:00"/>
    <m/>
    <s v="Q2"/>
    <s v="2022/2023"/>
  </r>
  <r>
    <n v="1410175940"/>
    <m/>
    <s v="ACCOLADE"/>
    <x v="6"/>
    <x v="18"/>
    <n v="606150"/>
    <s v="CO18/112951"/>
    <s v="Dr. Kevin Franks"/>
    <s v="Non-commercial"/>
    <s v="KBF2191655"/>
    <x v="2"/>
    <s v="Re-issue of incorrect invoice with correct price"/>
    <x v="94"/>
    <m/>
    <d v="2021-06-30T00:00:00"/>
    <m/>
    <s v="Q1"/>
    <s v="2021/2022"/>
  </r>
  <r>
    <m/>
    <n v="1490023942"/>
    <s v="ACCOLADE"/>
    <x v="6"/>
    <x v="18"/>
    <n v="606150"/>
    <s v="CO18/112951"/>
    <s v="Dr. Kevin Franks"/>
    <s v="Non-commercial"/>
    <s v="KBF2191655"/>
    <x v="2"/>
    <s v="Credit for invoice 1410171526"/>
    <x v="13"/>
    <n v="1326.88"/>
    <m/>
    <d v="2021-06-30T00:00:00"/>
    <s v="Q1"/>
    <s v="2021/2022"/>
  </r>
  <r>
    <n v="1410180151"/>
    <m/>
    <s v="ACCOLADE"/>
    <x v="6"/>
    <x v="18"/>
    <n v="606150"/>
    <s v="CO18/112951"/>
    <s v="Dr. Kevin Franks"/>
    <s v="Non-commercial"/>
    <n v="2246808"/>
    <x v="2"/>
    <s v="41 tests (blood collection and processing)"/>
    <x v="95"/>
    <m/>
    <d v="2021-10-01T00:00:00"/>
    <m/>
    <s v="Q3"/>
    <s v="2021/2022"/>
  </r>
  <r>
    <n v="1410180152"/>
    <m/>
    <s v="ACCOLADE"/>
    <x v="6"/>
    <x v="18"/>
    <n v="606150"/>
    <s v="CO18/112951"/>
    <s v="Dr. Kevin Franks"/>
    <s v="Non-commercial"/>
    <n v="2251596"/>
    <x v="2"/>
    <s v="35 tests (blood collection and processing)"/>
    <x v="96"/>
    <m/>
    <d v="2021-10-01T00:00:00"/>
    <m/>
    <s v="Q3"/>
    <s v="2021/2022"/>
  </r>
  <r>
    <n v="1410183815"/>
    <m/>
    <s v="ACCOLADE"/>
    <x v="6"/>
    <x v="18"/>
    <n v="606150"/>
    <s v="CO18/112951"/>
    <s v="Dr. Kevin Franks"/>
    <s v="Non-commercial"/>
    <n v="2251596"/>
    <x v="2"/>
    <s v="Sponsor Ref: R120729 / 6 Tests (BNP Blood Tests)"/>
    <x v="97"/>
    <m/>
    <d v="2021-12-20T00:00:00"/>
    <m/>
    <s v="Q3"/>
    <s v="2021/2022"/>
  </r>
  <r>
    <n v="1410183814"/>
    <m/>
    <s v="ACCOLADE"/>
    <x v="6"/>
    <x v="18"/>
    <n v="606150"/>
    <s v="CO18/112951"/>
    <s v="Dr. Kevin Franks"/>
    <s v="Non-commercial"/>
    <n v="2246806"/>
    <x v="2"/>
    <s v="Sponsor Ref: R120777 / 6 Tests (Blood Collection and Processing)"/>
    <x v="98"/>
    <m/>
    <d v="2021-12-20T00:00:00"/>
    <m/>
    <s v="Q3"/>
    <s v="2021/2022"/>
  </r>
  <r>
    <n v="1410187082"/>
    <m/>
    <s v="ACCOLADE"/>
    <x v="6"/>
    <x v="18"/>
    <n v="606150"/>
    <s v="CO18/112951"/>
    <s v="Dr. Kevin Franks"/>
    <s v="Non-commercial"/>
    <n v="2246806"/>
    <x v="2"/>
    <s v="Sponsor Ref: R120777 / 6 Tests (Blood Collection and Processing)"/>
    <x v="99"/>
    <m/>
    <d v="2022-03-11T00:00:00"/>
    <m/>
    <s v="Q4"/>
    <s v="2021/2022"/>
  </r>
  <r>
    <n v="1410187083"/>
    <m/>
    <s v="ACCOLADE"/>
    <x v="6"/>
    <x v="18"/>
    <n v="606150"/>
    <s v="CO18/112951"/>
    <s v="Dr. Kevin Franks"/>
    <s v="Non-commercial"/>
    <n v="2251596"/>
    <x v="2"/>
    <s v="Sponsor Ref: R120729 / 6 Tests (BNP Blood Tests)"/>
    <x v="100"/>
    <m/>
    <d v="2022-03-11T00:00:00"/>
    <m/>
    <s v="Q4"/>
    <s v="2021/2022"/>
  </r>
  <r>
    <n v="1410178437"/>
    <m/>
    <s v="Keynote-937"/>
    <x v="6"/>
    <x v="21"/>
    <n v="606134"/>
    <s v="CO19/118095"/>
    <s v="Dr. Daniel Swinson"/>
    <s v="Commercial"/>
    <s v="N/A"/>
    <x v="46"/>
    <s v="Oncology Set-Up Fee, SIV,  3 visits for 075100001 and 3 visits for 075100002"/>
    <x v="101"/>
    <m/>
    <d v="2021-08-18T00:00:00"/>
    <m/>
    <s v="Q2"/>
    <s v="2021/2022"/>
  </r>
  <r>
    <m/>
    <n v="1490024605"/>
    <s v="Keynote-937"/>
    <x v="6"/>
    <x v="21"/>
    <n v="606134"/>
    <s v="CO19/118095"/>
    <s v="Dr. Daniel Swinson"/>
    <s v="Commercial"/>
    <s v="N/A"/>
    <x v="46"/>
    <s v="Credit for patient visits"/>
    <x v="13"/>
    <n v="8791.76"/>
    <m/>
    <d v="2021-11-16T00:00:00"/>
    <s v="Q3"/>
    <s v="2021/2022"/>
  </r>
  <r>
    <n v="1410181883"/>
    <m/>
    <s v="Keynote-937"/>
    <x v="6"/>
    <x v="21"/>
    <n v="606134"/>
    <s v="CO19/118095"/>
    <s v="Dr. Daniel Swinson"/>
    <s v="Commercial"/>
    <s v="N/A"/>
    <x v="46"/>
    <s v="Re-invoice for patient visits at contracted price"/>
    <x v="102"/>
    <m/>
    <d v="2021-11-16T00:00:00"/>
    <m/>
    <s v="Q3"/>
    <s v="2021/2022"/>
  </r>
  <r>
    <n v="1410183156"/>
    <m/>
    <s v="Keynote-937"/>
    <x v="6"/>
    <x v="21"/>
    <n v="606134"/>
    <s v="CO19/118095"/>
    <s v="Dr. Daniel Swinson"/>
    <s v="Commercial"/>
    <s v="N/A"/>
    <x v="46"/>
    <s v="Re-invoice for patient visits at contracted price addressed to new site"/>
    <x v="102"/>
    <m/>
    <d v="2021-12-13T00:00:00"/>
    <m/>
    <s v="Q3"/>
    <s v="2021/2022"/>
  </r>
  <r>
    <m/>
    <n v="1490024706"/>
    <s v="Keynote-937"/>
    <x v="6"/>
    <x v="21"/>
    <n v="606134"/>
    <s v="CO19/118095"/>
    <s v="Dr. Daniel Swinson"/>
    <s v="Commercial"/>
    <s v="N/A"/>
    <x v="46"/>
    <s v="Credit in relation to invoice 1410181883 due to change of address"/>
    <x v="13"/>
    <n v="13358.8"/>
    <m/>
    <d v="2021-12-13T00:00:00"/>
    <s v="Q3"/>
    <s v="2021/2022"/>
  </r>
  <r>
    <n v="1410199271"/>
    <m/>
    <s v="Keynote-937"/>
    <x v="6"/>
    <x v="21"/>
    <n v="606134"/>
    <s v="CO19/118095"/>
    <s v="Dr. Daniel Swinson"/>
    <s v="Commercial"/>
    <s v="N/A"/>
    <x v="46"/>
    <s v="Various visits for 02 &amp; 03"/>
    <x v="103"/>
    <m/>
    <d v="2022-11-22T00:00:00"/>
    <m/>
    <s v="Q3"/>
    <s v="2022/2023"/>
  </r>
  <r>
    <n v="1410175926"/>
    <m/>
    <s v="MedImmune"/>
    <x v="7"/>
    <x v="20"/>
    <n v="606156"/>
    <s v="CO19/121521"/>
    <s v="Dr. Adel Samson"/>
    <s v="Commercial"/>
    <s v="N/A"/>
    <x v="52"/>
    <s v="R&amp;D, Oncology, Pathology, Histopathology and CRF set-up fees plus 1 x screen failure"/>
    <x v="104"/>
    <m/>
    <d v="2021-06-25T00:00:00"/>
    <m/>
    <s v="Q1"/>
    <s v="2021/2022"/>
  </r>
  <r>
    <m/>
    <n v="1490024002"/>
    <s v="MedImmune"/>
    <x v="7"/>
    <x v="20"/>
    <n v="606156"/>
    <s v="CO19/121521"/>
    <s v="Dr. Adel Samson"/>
    <s v="Commercial"/>
    <s v="N/A"/>
    <x v="52"/>
    <s v="R&amp;D, Oncology, Pathology, Histopathology and CRF set-up fees plus 1 x screen failure"/>
    <x v="13"/>
    <n v="6316"/>
    <m/>
    <d v="2021-07-09T00:00:00"/>
    <s v="Q2"/>
    <s v="2021/2022"/>
  </r>
  <r>
    <n v="1410176463"/>
    <m/>
    <s v="MedImmune"/>
    <x v="7"/>
    <x v="20"/>
    <n v="606156"/>
    <s v="CO19/121521"/>
    <s v="Dr. Adel Samson"/>
    <s v="Commercial"/>
    <s v="N/A"/>
    <x v="52"/>
    <s v="Oncology set-up fees plus 1 x screen failure ( CRF SU Fees included but not costed)"/>
    <x v="105"/>
    <m/>
    <d v="2021-07-15T00:00:00"/>
    <m/>
    <s v="Q2"/>
    <s v="2021/2022"/>
  </r>
  <r>
    <s v="Automated Payment"/>
    <m/>
    <s v="MedImmune"/>
    <x v="7"/>
    <x v="20"/>
    <n v="606156"/>
    <s v="CO19/121521"/>
    <s v="Dr. Adel Samson"/>
    <s v="Commercial"/>
    <s v="N/A"/>
    <x v="52"/>
    <s v="Various patient visits"/>
    <x v="106"/>
    <m/>
    <d v="2021-09-19T00:00:00"/>
    <m/>
    <s v="Q2"/>
    <s v="2021/2022"/>
  </r>
  <r>
    <s v="Automated Payment"/>
    <m/>
    <s v="MedImmune"/>
    <x v="7"/>
    <x v="20"/>
    <n v="606156"/>
    <s v="CO19/121521"/>
    <s v="Dr. Adel Samson"/>
    <s v="Commercial"/>
    <s v="N/A"/>
    <x v="52"/>
    <s v="Various patient visits"/>
    <x v="107"/>
    <m/>
    <d v="2021-10-05T00:00:00"/>
    <m/>
    <s v="Q3"/>
    <s v="2021/2022"/>
  </r>
  <r>
    <n v="1410189102"/>
    <m/>
    <s v="MedImmune"/>
    <x v="7"/>
    <x v="20"/>
    <n v="606156"/>
    <s v="CO19/121521"/>
    <s v="Dr. Adel Samson"/>
    <s v="Commercial"/>
    <s v="N/A"/>
    <x v="52"/>
    <s v="Archiving (3 boxes)"/>
    <x v="108"/>
    <m/>
    <d v="2022-04-22T00:00:00"/>
    <m/>
    <s v="Q1"/>
    <s v="2022/2023"/>
  </r>
  <r>
    <n v="1410196221"/>
    <m/>
    <s v="KEYLYNK-012"/>
    <x v="6"/>
    <x v="15"/>
    <n v="606218"/>
    <s v="CO20/125815"/>
    <s v="Dr. Pooja Jain"/>
    <s v="Commercial"/>
    <s v="N/A"/>
    <x v="46"/>
    <s v="Oncology set-up fee"/>
    <x v="109"/>
    <m/>
    <d v="2022-09-12T00:00:00"/>
    <m/>
    <s v="Q2"/>
    <s v="2022/2023"/>
  </r>
  <r>
    <n v="1410188910"/>
    <m/>
    <s v="VCN-01 Brain"/>
    <x v="7"/>
    <x v="20"/>
    <n v="802507"/>
    <s v="CO20/134663"/>
    <s v="Prof. Susan Short"/>
    <s v="Non-commercial"/>
    <n v="4600025614"/>
    <x v="47"/>
    <s v="SIV"/>
    <x v="110"/>
    <m/>
    <d v="2022-04-14T00:00:00"/>
    <m/>
    <s v="Q1"/>
    <s v="2022/2023"/>
  </r>
  <r>
    <n v="1410180468"/>
    <m/>
    <s v="Incyte-303"/>
    <x v="6"/>
    <x v="21"/>
    <n v="606157"/>
    <s v="CO20/135036"/>
    <s v="Dr. Nathalie Casanova"/>
    <s v="Commercial"/>
    <s v="N/A"/>
    <x v="53"/>
    <s v="Multiple patient visits"/>
    <x v="111"/>
    <m/>
    <d v="2021-10-19T00:00:00"/>
    <m/>
    <s v="Q3"/>
    <s v="2021/2022"/>
  </r>
  <r>
    <n v="1410181918"/>
    <m/>
    <s v="Incyte-303"/>
    <x v="6"/>
    <x v="21"/>
    <n v="606157"/>
    <s v="CO20/135036"/>
    <s v="Dr. Nathalie Casanova"/>
    <s v="Commercial"/>
    <s v="N/A"/>
    <x v="53"/>
    <s v="Oncology set-up fee"/>
    <x v="112"/>
    <m/>
    <d v="2021-11-18T00:00:00"/>
    <m/>
    <s v="Q3"/>
    <s v="2021/2022"/>
  </r>
  <r>
    <m/>
    <n v="1490024673"/>
    <s v="Incyte-303"/>
    <x v="6"/>
    <x v="21"/>
    <n v="606157"/>
    <s v="CO20/135036"/>
    <s v="Dr. Nathalie Casanova"/>
    <s v="Commercial"/>
    <s v="N/A"/>
    <x v="53"/>
    <s v="Credit in relation to 1410181918"/>
    <x v="13"/>
    <n v="1459.64"/>
    <m/>
    <d v="2021-11-29T00:00:00"/>
    <s v="Q3"/>
    <s v="2021/2022"/>
  </r>
  <r>
    <n v="1410182623"/>
    <m/>
    <s v="Incyte-303"/>
    <x v="6"/>
    <x v="21"/>
    <n v="606157"/>
    <s v="CO20/135036"/>
    <s v="Dr. Nathalie Casanova"/>
    <s v="Commercial"/>
    <s v="N/A"/>
    <x v="53"/>
    <s v="Oncology set-up fee"/>
    <x v="112"/>
    <m/>
    <d v="2021-11-29T00:00:00"/>
    <m/>
    <s v="Q3"/>
    <s v="2021/2022"/>
  </r>
  <r>
    <n v="1410184283"/>
    <m/>
    <s v="Incyte-303"/>
    <x v="6"/>
    <x v="21"/>
    <n v="606157"/>
    <s v="CO20/135036"/>
    <s v="Dr. Nathalie Casanova"/>
    <s v="Commercial"/>
    <s v="N/A"/>
    <x v="53"/>
    <s v="Various visits for Pt. 001, 002 and 003"/>
    <x v="113"/>
    <m/>
    <d v="2022-01-12T00:00:00"/>
    <m/>
    <s v="Q4"/>
    <s v="2021/2022"/>
  </r>
  <r>
    <m/>
    <n v="1490025678"/>
    <s v="Incyte-303"/>
    <x v="6"/>
    <x v="21"/>
    <n v="606157"/>
    <s v="CO20/135036"/>
    <s v="Dr. Nathalie Casanova"/>
    <s v="Commercial"/>
    <s v="N/A"/>
    <x v="53"/>
    <s v="Credit for 1410184283 due to missing VAT"/>
    <x v="13"/>
    <n v="14159.11"/>
    <m/>
    <d v="2022-01-21T00:00:00"/>
    <s v="Q4"/>
    <s v="2021/2022"/>
  </r>
  <r>
    <n v="1410185058"/>
    <m/>
    <s v="Incyte-303"/>
    <x v="6"/>
    <x v="21"/>
    <n v="606157"/>
    <s v="CO20/135036"/>
    <s v="Dr. Nathalie Casanova"/>
    <s v="Commercial"/>
    <s v="N/A"/>
    <x v="53"/>
    <s v="Various visits for Pt. 001, 002 and 003"/>
    <x v="113"/>
    <m/>
    <d v="2022-01-21T00:00:00"/>
    <m/>
    <s v="Q4"/>
    <s v="2021/2022"/>
  </r>
  <r>
    <n v="1410192828"/>
    <m/>
    <s v="Incyte-303"/>
    <x v="6"/>
    <x v="21"/>
    <n v="606157"/>
    <s v="CO20/135036"/>
    <s v="Dr. Nathalie Casanova"/>
    <s v="Commercial"/>
    <s v="N/A"/>
    <x v="53"/>
    <s v="Various visits for Pt. 001, 002 and 003"/>
    <x v="114"/>
    <m/>
    <d v="2022-07-11T00:00:00"/>
    <m/>
    <s v="Q2"/>
    <s v="2022/2023"/>
  </r>
  <r>
    <n v="1410194869"/>
    <m/>
    <s v="Incyte-303"/>
    <x v="6"/>
    <x v="21"/>
    <n v="606157"/>
    <s v="CO20/135036"/>
    <s v="Dr. Nathalie Casanova"/>
    <s v="Commercial"/>
    <s v="N/A"/>
    <x v="53"/>
    <s v="Patient travel expenses"/>
    <x v="115"/>
    <m/>
    <d v="2022-08-10T00:00:00"/>
    <m/>
    <s v="Q2"/>
    <s v="2022/2023"/>
  </r>
  <r>
    <m/>
    <n v="1490026185"/>
    <s v="Incyte-303"/>
    <x v="6"/>
    <x v="21"/>
    <n v="606157"/>
    <s v="CO20/135036"/>
    <s v="Dr. Nathalie Casanova"/>
    <s v="Commercial"/>
    <s v="N/A"/>
    <x v="53"/>
    <s v="Credit in relation to invoice 1410194869, due to missing VAT"/>
    <x v="13"/>
    <n v="1535.7"/>
    <m/>
    <d v="2022-09-09T00:00:00"/>
    <s v="Q2"/>
    <s v="2022/2023"/>
  </r>
  <r>
    <n v="1410196179"/>
    <m/>
    <s v="Incyte-303"/>
    <x v="6"/>
    <x v="21"/>
    <n v="606157"/>
    <s v="CO20/135036"/>
    <s v="Dr. Nathalie Casanova"/>
    <s v="Commercial"/>
    <s v="N/A"/>
    <x v="53"/>
    <s v="Patient Travel"/>
    <x v="115"/>
    <m/>
    <d v="2022-09-09T00:00:00"/>
    <m/>
    <s v="Q2"/>
    <s v="2022/2023"/>
  </r>
  <r>
    <n v="1410197520"/>
    <m/>
    <s v="Incyte-303"/>
    <x v="6"/>
    <x v="21"/>
    <n v="606157"/>
    <s v="CO20/135036"/>
    <s v="Dr. Nathalie Casanova"/>
    <s v="Commercial"/>
    <s v="N/A"/>
    <x v="53"/>
    <s v="Various patient visits"/>
    <x v="116"/>
    <m/>
    <d v="2022-10-07T00:00:00"/>
    <m/>
    <s v="Q3"/>
    <s v="2022/2023"/>
  </r>
  <r>
    <n v="1410200004"/>
    <m/>
    <s v="PROSSPER"/>
    <x v="7"/>
    <x v="20"/>
    <n v="802516"/>
    <s v="CO21/128429"/>
    <s v="Prof. Christopher Twelves"/>
    <s v="Non-commercial portfolio"/>
    <s v="IPH12019089"/>
    <x v="54"/>
    <s v="PROSSPER Professional Services – Leeds NHS Trust Year 1 costs"/>
    <x v="117"/>
    <m/>
    <d v="2022-12-01T00:00:00"/>
    <m/>
    <s v="Q3"/>
    <s v="2022/2023"/>
  </r>
  <r>
    <n v="1410197768"/>
    <m/>
    <s v="SAPIENCE"/>
    <x v="7"/>
    <x v="20"/>
    <n v="802514"/>
    <s v="CO21/133177"/>
    <s v="Dr. Alan Anthoney"/>
    <s v="Commercial"/>
    <s v="N/A"/>
    <x v="55"/>
    <s v="Oncology set-up"/>
    <x v="118"/>
    <m/>
    <d v="2022-10-14T00:00:00"/>
    <m/>
    <s v="Q3"/>
    <s v="2022/2023"/>
  </r>
  <r>
    <m/>
    <n v="1490026475"/>
    <s v="SAPIENCE"/>
    <x v="7"/>
    <x v="20"/>
    <n v="802514"/>
    <s v="CO21/133177"/>
    <s v="Dr. Alan Anthoney"/>
    <s v="Commercial"/>
    <s v="N/A"/>
    <x v="55"/>
    <s v="CN in relation to INV 1410197768"/>
    <x v="13"/>
    <n v="1454.88"/>
    <m/>
    <d v="2022-11-11T00:00:00"/>
    <s v="Q3"/>
    <s v="2022/2023"/>
  </r>
  <r>
    <n v="1410190586"/>
    <m/>
    <s v="CODAK"/>
    <x v="6"/>
    <x v="15"/>
    <n v="606204"/>
    <s v="CO21/136991"/>
    <s v="Dr. Kevin Franks"/>
    <s v="Commercial"/>
    <s v="N/A"/>
    <x v="56"/>
    <s v="SIV for 3 x staff members, 1 hour"/>
    <x v="119"/>
    <m/>
    <d v="2022-06-14T00:00:00"/>
    <m/>
    <s v="Q1"/>
    <s v="2022/2023"/>
  </r>
  <r>
    <n v="1410181809"/>
    <m/>
    <s v="ALS-6000"/>
    <x v="7"/>
    <x v="20"/>
    <n v="802053"/>
    <s v="CO21/138704"/>
    <s v="Dr. Alan Anthoney"/>
    <s v="Commercial"/>
    <n v="8001313"/>
    <x v="57"/>
    <s v="R&amp;D, CRF, Oncology set-up fees, Subject 101-004 Visit and Echo"/>
    <x v="120"/>
    <m/>
    <d v="2021-11-12T00:00:00"/>
    <m/>
    <s v="Q3"/>
    <s v="2021/2022"/>
  </r>
  <r>
    <n v="1410184119"/>
    <m/>
    <s v="ALS-6000"/>
    <x v="7"/>
    <x v="20"/>
    <n v="802053"/>
    <s v="CO21/138704"/>
    <s v="Dr. Alan Anthoney"/>
    <s v="Commercial"/>
    <n v="8001313"/>
    <x v="57"/>
    <s v="Subject 101-004 Screening Visit"/>
    <x v="121"/>
    <m/>
    <d v="2022-01-06T00:00:00"/>
    <m/>
    <s v="Q4"/>
    <s v="2021/2022"/>
  </r>
  <r>
    <n v="1410185271"/>
    <m/>
    <s v="ALS-6000"/>
    <x v="7"/>
    <x v="20"/>
    <n v="802053"/>
    <s v="CO21/138704"/>
    <s v="Dr. Alan Anthoney"/>
    <s v="Commercial"/>
    <n v="8001313"/>
    <x v="57"/>
    <s v="Subject 101-006 C1D1, C1D2, C1D3, C1D4 and C1D15 visits"/>
    <x v="122"/>
    <m/>
    <d v="2022-02-02T00:00:00"/>
    <m/>
    <s v="Q4"/>
    <s v="2021/2022"/>
  </r>
  <r>
    <n v="1410186874"/>
    <m/>
    <s v="ALS-6000"/>
    <x v="7"/>
    <x v="20"/>
    <n v="802053"/>
    <s v="CO21/138704"/>
    <s v="Dr. Alan Anthoney"/>
    <s v="Commercial"/>
    <n v="8001313"/>
    <x v="57"/>
    <s v="101-006 C2D1 to EOT"/>
    <x v="123"/>
    <m/>
    <d v="2022-03-02T00:00:00"/>
    <m/>
    <s v="Q4"/>
    <s v="2021/2022"/>
  </r>
  <r>
    <n v="1410188892"/>
    <m/>
    <s v="ALS-6000"/>
    <x v="7"/>
    <x v="20"/>
    <n v="802053"/>
    <s v="CO21/138704"/>
    <s v="Dr. Alan Anthoney"/>
    <s v="Commercial"/>
    <n v="8001313"/>
    <x v="57"/>
    <s v="101-006 30DFU and 3 x Monitoring Visits"/>
    <x v="124"/>
    <m/>
    <d v="2022-04-13T00:00:00"/>
    <m/>
    <s v="Q1"/>
    <s v="2022/2023"/>
  </r>
  <r>
    <n v="1410189103"/>
    <m/>
    <s v="ALS-6000"/>
    <x v="7"/>
    <x v="20"/>
    <n v="802503"/>
    <s v="CO21/138704"/>
    <s v="Dr. Alan Anthoney"/>
    <s v="Commercial"/>
    <n v="8001313"/>
    <x v="57"/>
    <s v="101-006 Unscheduled Visit"/>
    <x v="125"/>
    <m/>
    <d v="2022-04-22T00:00:00"/>
    <m/>
    <s v="Q1"/>
    <s v="2022/2023"/>
  </r>
  <r>
    <n v="1410190324"/>
    <m/>
    <s v="ALS-6000"/>
    <x v="7"/>
    <x v="20"/>
    <n v="802503"/>
    <s v="CO21/138704"/>
    <s v="Dr. Alan Anthoney"/>
    <s v="Commercial"/>
    <n v="8001313"/>
    <x v="57"/>
    <s v="Monitoring Visit"/>
    <x v="126"/>
    <m/>
    <d v="2022-05-24T00:00:00"/>
    <m/>
    <s v="Q1"/>
    <s v="2022/2023"/>
  </r>
  <r>
    <m/>
    <n v="1490025725"/>
    <s v="ALS-6000"/>
    <x v="7"/>
    <x v="20"/>
    <n v="802053"/>
    <s v="CO21/138704"/>
    <s v="Dr. Alan Anthoney"/>
    <s v="Commercial"/>
    <n v="8001313"/>
    <x v="57"/>
    <s v="Credit for additional fees"/>
    <x v="13"/>
    <n v="271"/>
    <m/>
    <d v="2022-05-27T00:00:00"/>
    <s v="Q1"/>
    <s v="2022/2023"/>
  </r>
  <r>
    <n v="1410190610"/>
    <m/>
    <s v="ALS-6000"/>
    <x v="7"/>
    <x v="20"/>
    <n v="802053"/>
    <s v="CO21/138704"/>
    <s v="Dr. Alan Anthoney"/>
    <s v="Commercial"/>
    <n v="8001313"/>
    <x v="57"/>
    <s v="Monitoring Visit"/>
    <x v="127"/>
    <m/>
    <d v="2022-06-10T00:00:00"/>
    <m/>
    <s v="Q1"/>
    <s v="2022/2023"/>
  </r>
  <r>
    <n v="1410192896"/>
    <m/>
    <s v="ALS-6000"/>
    <x v="7"/>
    <x v="20"/>
    <n v="802053"/>
    <s v="CO21/138704"/>
    <s v="Dr. Alan Anthoney"/>
    <s v="Commercial"/>
    <n v="8001313"/>
    <x v="57"/>
    <s v="Tumour biopsy and 4 x hotel stays"/>
    <x v="128"/>
    <m/>
    <d v="2022-07-14T00:00:00"/>
    <m/>
    <s v="Q2"/>
    <s v="2022/2023"/>
  </r>
  <r>
    <n v="1410194870"/>
    <m/>
    <s v="ALS-6000"/>
    <x v="7"/>
    <x v="20"/>
    <n v="802053"/>
    <s v="CO21/138704"/>
    <s v="Dr. Alan Anthoney"/>
    <s v="Commercial"/>
    <n v="8001313"/>
    <x v="57"/>
    <s v="SCR to C1D15 for 101-014 and 2 x MVs"/>
    <x v="129"/>
    <m/>
    <d v="2022-08-10T00:00:00"/>
    <m/>
    <s v="Q2"/>
    <s v="2022/2023"/>
  </r>
  <r>
    <n v="1410196238"/>
    <m/>
    <s v="ALS-6000"/>
    <x v="7"/>
    <x v="20"/>
    <n v="802053"/>
    <s v="CO21/138704"/>
    <s v="Dr. Alan Anthoney"/>
    <s v="Commercial"/>
    <n v="8001313"/>
    <x v="57"/>
    <s v="C2D1 to C3D8 for 101-014"/>
    <x v="130"/>
    <m/>
    <d v="2022-09-12T00:00:00"/>
    <m/>
    <s v="Q2"/>
    <s v="2022/2023"/>
  </r>
  <r>
    <n v="1410197518"/>
    <m/>
    <s v="ALS-6000"/>
    <x v="7"/>
    <x v="20"/>
    <n v="802053"/>
    <s v="CO21/138704"/>
    <s v="Dr. Alan Anthoney"/>
    <s v="Commercial"/>
    <n v="8001313"/>
    <x v="57"/>
    <s v="101-014 Visits and 1x MV"/>
    <x v="131"/>
    <m/>
    <d v="2022-10-07T00:00:00"/>
    <m/>
    <s v="Q3"/>
    <s v="2022/2023"/>
  </r>
  <r>
    <n v="1410198897"/>
    <m/>
    <s v="ALS-6000"/>
    <x v="7"/>
    <x v="20"/>
    <n v="802053"/>
    <s v="CO21/138704"/>
    <s v="Dr. Alan Anthoney"/>
    <s v="Commercial"/>
    <n v="8001313"/>
    <x v="57"/>
    <s v="101-014 Visits and 1x MV"/>
    <x v="132"/>
    <m/>
    <d v="2022-11-09T00:00:00"/>
    <m/>
    <s v="Q3"/>
    <s v="2022/2023"/>
  </r>
  <r>
    <n v="57056"/>
    <m/>
    <s v="ALS-6000"/>
    <x v="7"/>
    <x v="20"/>
    <n v="802053"/>
    <s v="CO21/138704"/>
    <s v="Dr. Alan Anthoney"/>
    <s v="Commercial"/>
    <n v="8001313"/>
    <x v="57"/>
    <s v="101-014 &amp; 019 Visits and 1x MV"/>
    <x v="133"/>
    <m/>
    <d v="2022-12-07T00:00:00"/>
    <m/>
    <s v="Q3"/>
    <s v="2022/2023"/>
  </r>
  <r>
    <n v="1410194992"/>
    <m/>
    <s v="ON-TRK"/>
    <x v="6"/>
    <x v="17"/>
    <n v="606202"/>
    <s v="CO21/138895"/>
    <s v="Prof. Susan Short"/>
    <s v="Commercial"/>
    <n v="2151120421"/>
    <x v="58"/>
    <s v="Oncology set-up fee"/>
    <x v="118"/>
    <m/>
    <d v="2022-08-12T00:00:00"/>
    <m/>
    <s v="Q2"/>
    <s v="2022/2023"/>
  </r>
  <r>
    <n v="1410199962"/>
    <m/>
    <s v="ON-TRK"/>
    <x v="6"/>
    <x v="17"/>
    <n v="606202"/>
    <s v="CO21/138895"/>
    <s v="Prof. Susan Short"/>
    <s v="Commercial"/>
    <n v="2151120421"/>
    <x v="58"/>
    <s v="Training Fee (3x3) + Archiving"/>
    <x v="134"/>
    <m/>
    <d v="2022-12-01T00:00:00"/>
    <m/>
    <s v="Q3"/>
    <s v="2022/2023"/>
  </r>
  <r>
    <n v="1410182506"/>
    <m/>
    <s v="INCB 99318-122"/>
    <x v="7"/>
    <x v="20"/>
    <n v="802505"/>
    <s v="CO21/139651"/>
    <s v="Dr. Alan Anthoney"/>
    <s v="Commercial"/>
    <s v="N/A"/>
    <x v="50"/>
    <s v="R&amp;D, CRF, Oncology set-up fees and CI Fees"/>
    <x v="135"/>
    <m/>
    <d v="2021-11-22T00:00:00"/>
    <m/>
    <s v="Q3"/>
    <s v="2021/2022"/>
  </r>
  <r>
    <n v="1410188848"/>
    <m/>
    <s v="INCB 99318-122"/>
    <x v="7"/>
    <x v="20"/>
    <n v="802505"/>
    <s v="CO21/139651"/>
    <s v="Dr. Alan Anthoney"/>
    <s v="Commercial"/>
    <s v="N/A"/>
    <x v="50"/>
    <s v="710001 Screen Failure"/>
    <x v="136"/>
    <m/>
    <d v="2022-04-12T00:00:00"/>
    <m/>
    <s v="Q1"/>
    <s v="2022/2023"/>
  </r>
  <r>
    <n v="1410192804"/>
    <m/>
    <s v="INCB 99318-122"/>
    <x v="7"/>
    <x v="20"/>
    <n v="802505"/>
    <s v="CO21/139651"/>
    <s v="Dr. Alan Anthoney"/>
    <s v="Commercial"/>
    <s v="N/A"/>
    <x v="50"/>
    <s v="Various patient visits"/>
    <x v="137"/>
    <m/>
    <d v="2022-07-11T00:00:00"/>
    <m/>
    <s v="Q2"/>
    <s v="2022/2023"/>
  </r>
  <r>
    <m/>
    <n v="1490026012"/>
    <s v="INCB 99318-122"/>
    <x v="7"/>
    <x v="20"/>
    <n v="802505"/>
    <s v="CO21/139651"/>
    <s v="Dr. Alan Anthoney"/>
    <s v="Commercial"/>
    <s v="N/A"/>
    <x v="50"/>
    <s v="Credit in relation to invoice 1410192804 invoice raised correctly but sponsor provided incorrect reference number"/>
    <x v="13"/>
    <n v="8546.4599999999991"/>
    <m/>
    <d v="2022-08-01T00:00:00"/>
    <s v="Q2"/>
    <s v="2022/2023"/>
  </r>
  <r>
    <n v="1410193792"/>
    <m/>
    <s v="INCB 99318-122"/>
    <x v="7"/>
    <x v="20"/>
    <n v="802505"/>
    <s v="CO21/139651"/>
    <s v="Dr. Alan Anthoney"/>
    <s v="Commercial"/>
    <s v="N/A"/>
    <x v="50"/>
    <s v="Various patient visits"/>
    <x v="137"/>
    <m/>
    <d v="2022-08-01T00:00:00"/>
    <m/>
    <s v="Q2"/>
    <s v="2022/2023"/>
  </r>
  <r>
    <n v="1410197521"/>
    <m/>
    <s v="INCB 99318-122"/>
    <x v="7"/>
    <x v="20"/>
    <n v="802505"/>
    <s v="CO21/139651"/>
    <s v="Dr. Alan Anthoney"/>
    <s v="Commercial"/>
    <s v="N/A"/>
    <x v="50"/>
    <s v="Various patient visits"/>
    <x v="138"/>
    <m/>
    <d v="2022-10-07T00:00:00"/>
    <m/>
    <s v="Q3"/>
    <s v="2022/2023"/>
  </r>
  <r>
    <n v="1410176288"/>
    <m/>
    <s v="Cov Boost"/>
    <x v="8"/>
    <x v="23"/>
    <n v="802041"/>
    <s v="CO21/140339"/>
    <s v="Prof. Christopher Twelves"/>
    <s v="Non-commercial"/>
    <s v="N/A"/>
    <x v="59"/>
    <s v="Set-up and management fees"/>
    <x v="139"/>
    <m/>
    <d v="2021-07-07T00:00:00"/>
    <m/>
    <s v="Q2"/>
    <s v="2021/2022"/>
  </r>
  <r>
    <n v="1410180466"/>
    <m/>
    <s v="Cov Boost"/>
    <x v="8"/>
    <x v="23"/>
    <n v="602759"/>
    <s v="CO21/140339"/>
    <s v="Prof. Christopher Twelves"/>
    <s v="Non-commercial"/>
    <s v="N/A"/>
    <x v="59"/>
    <s v="183 x Visit 1 - Day 0, 179 x Visit 2 - Day 28 and 177 x Visit 3 - Day 84"/>
    <x v="140"/>
    <m/>
    <d v="2021-10-19T00:00:00"/>
    <m/>
    <s v="Q3"/>
    <s v="2021/2022"/>
  </r>
  <r>
    <n v="1410184301"/>
    <m/>
    <s v="Cov Boost"/>
    <x v="8"/>
    <x v="23"/>
    <n v="602759"/>
    <s v="CO21/140339"/>
    <s v="Prof. Christopher Twelves"/>
    <s v="Non-commercial"/>
    <s v="N/A"/>
    <x v="59"/>
    <s v="Various patient visits"/>
    <x v="141"/>
    <m/>
    <d v="2022-01-12T00:00:00"/>
    <m/>
    <s v="Q4"/>
    <s v="2021/2022"/>
  </r>
  <r>
    <n v="1410199269"/>
    <m/>
    <s v="COV-BOOST"/>
    <x v="8"/>
    <x v="23"/>
    <n v="602759"/>
    <s v="CO21/140339"/>
    <s v="Prof. Christopher Twelves"/>
    <s v="Non-commercial portfolio"/>
    <s v="P10257329"/>
    <x v="59"/>
    <s v="Visits, Personnel Costs and Set-up"/>
    <x v="142"/>
    <m/>
    <d v="2022-11-23T00:00:00"/>
    <m/>
    <s v="Q3"/>
    <s v="2022/2023"/>
  </r>
  <r>
    <n v="1410199240"/>
    <m/>
    <s v="REFINE-LUNG"/>
    <x v="6"/>
    <x v="15"/>
    <n v="606230"/>
    <s v="CO22/145326"/>
    <s v="Dr. Pooja Jain"/>
    <s v="Non-commercial portfolio"/>
    <n v="4527244"/>
    <x v="60"/>
    <s v="SIV"/>
    <x v="143"/>
    <m/>
    <d v="2022-11-21T00:00:00"/>
    <m/>
    <s v="Q3"/>
    <s v="2022/2023"/>
  </r>
  <r>
    <n v="12390013"/>
    <m/>
    <s v="StepIn Study"/>
    <x v="9"/>
    <x v="24"/>
    <n v="309951"/>
    <s v="DM16/84773"/>
    <s v="Philip Laws"/>
    <s v="Commercial"/>
    <s v="N/A"/>
    <x v="61"/>
    <s v="2702005 v. 116 and 128"/>
    <x v="144"/>
    <m/>
    <d v="2022-05-05T00:00:00"/>
    <m/>
    <s v="Q1"/>
    <s v="2022/2023"/>
  </r>
  <r>
    <n v="1410188804"/>
    <m/>
    <s v="M16-047"/>
    <x v="9"/>
    <x v="24"/>
    <n v="309974"/>
    <s v="DM18/106519"/>
    <s v="Philip Laws"/>
    <s v="Commercial"/>
    <s v="N/A"/>
    <x v="62"/>
    <s v="Patient 25043003 and 25043004 Week 88 visits/£931 visit"/>
    <x v="145"/>
    <m/>
    <d v="2022-04-12T00:00:00"/>
    <m/>
    <s v="Q1"/>
    <s v="2022/2023"/>
  </r>
  <r>
    <n v="1410188805"/>
    <m/>
    <s v="M16-047"/>
    <x v="9"/>
    <x v="24"/>
    <n v="309974"/>
    <s v="DM18/106519"/>
    <s v="Philip Laws"/>
    <s v="Commercial"/>
    <s v="N/A"/>
    <x v="62"/>
    <s v="Patient 25043003 and 25043004 Week 100(£1235/visit) &amp; Patient 25043006 Week 76(£1160) visit"/>
    <x v="146"/>
    <m/>
    <d v="2022-04-12T00:00:00"/>
    <m/>
    <s v="Q1"/>
    <s v="2022/2023"/>
  </r>
  <r>
    <n v="1410188806"/>
    <m/>
    <s v="M16-047"/>
    <x v="9"/>
    <x v="24"/>
    <n v="309974"/>
    <s v="DM18/106519"/>
    <s v="Philip Laws"/>
    <s v="Commercial"/>
    <s v="N/A"/>
    <x v="62"/>
    <s v="Patient 25043006 Week 88 visit (£931) Patient 25043006 Week 100 (£1235) Patient 25043003 and 25043004 Week 112(£931)"/>
    <x v="147"/>
    <m/>
    <d v="2022-04-12T00:00:00"/>
    <m/>
    <s v="Q1"/>
    <s v="2022/2023"/>
  </r>
  <r>
    <n v="1410188807"/>
    <m/>
    <s v="M16-047"/>
    <x v="9"/>
    <x v="24"/>
    <n v="309974"/>
    <s v="DM18/106519"/>
    <s v="Philip Laws"/>
    <s v="Commercial"/>
    <s v="N/A"/>
    <x v="62"/>
    <s v="Patient 25043006 Week 112(£931) Patient 25043003 and 25043004 Week 124(£1160)"/>
    <x v="148"/>
    <m/>
    <d v="2022-04-12T00:00:00"/>
    <m/>
    <s v="Q1"/>
    <s v="2022/2023"/>
  </r>
  <r>
    <n v="1410188808"/>
    <m/>
    <s v="M16-047"/>
    <x v="9"/>
    <x v="24"/>
    <n v="309974"/>
    <s v="DM18/106519"/>
    <s v="Philip Laws"/>
    <s v="Commercial"/>
    <s v="N/A"/>
    <x v="62"/>
    <s v="Substantial amendment fees(SA15)"/>
    <x v="149"/>
    <m/>
    <d v="2022-04-12T00:00:00"/>
    <m/>
    <s v="Q1"/>
    <s v="2022/2023"/>
  </r>
  <r>
    <n v="1410194407"/>
    <m/>
    <s v="AIMM"/>
    <x v="9"/>
    <x v="24"/>
    <n v="310025"/>
    <s v="DM19/127002"/>
    <s v="Kave Shams"/>
    <s v="Commercial"/>
    <s v="N/A"/>
    <x v="63"/>
    <s v="Patient activity costs"/>
    <x v="150"/>
    <m/>
    <d v="2022-08-04T00:00:00"/>
    <m/>
    <s v="Q2"/>
    <s v="2022/2023"/>
  </r>
  <r>
    <n v="56838"/>
    <m/>
    <s v="SUN Extension"/>
    <x v="9"/>
    <x v="24"/>
    <n v="310017"/>
    <s v="DM19/128657"/>
    <s v="Kave Shams"/>
    <s v="Commercial"/>
    <m/>
    <x v="64"/>
    <s v="x4 Sub Amd's"/>
    <x v="151"/>
    <m/>
    <d v="2022-12-01T00:00:00"/>
    <m/>
    <s v="Q3"/>
    <s v="2022/2023"/>
  </r>
  <r>
    <n v="1410190346"/>
    <m/>
    <s v="BE HEARD"/>
    <x v="9"/>
    <x v="24"/>
    <n v="310026"/>
    <s v="DM20/124601"/>
    <s v="Dr Kave Shams"/>
    <s v="Commercial"/>
    <s v="N/A"/>
    <x v="65"/>
    <s v="Patient activity costs"/>
    <x v="152"/>
    <m/>
    <d v="2022-06-01T00:00:00"/>
    <m/>
    <s v="Q1"/>
    <s v="2022/2023"/>
  </r>
  <r>
    <s v="TBC "/>
    <m/>
    <s v="BE HEARD"/>
    <x v="9"/>
    <x v="24"/>
    <n v="310026"/>
    <s v="DM20/124601"/>
    <s v="Kave Shams"/>
    <s v="Commercial"/>
    <s v="N/A"/>
    <x v="66"/>
    <s v="Archiving, monitoring &amp; patient travel"/>
    <x v="153"/>
    <m/>
    <d v="2022-11-10T00:00:00"/>
    <m/>
    <s v="Q3"/>
    <s v="2022/2023"/>
  </r>
  <r>
    <s v="TBC"/>
    <m/>
    <s v="COBRA"/>
    <x v="9"/>
    <x v="24"/>
    <n v="310303"/>
    <s v="DM20/129673"/>
    <s v="Philip Laws"/>
    <s v="Commercial"/>
    <s v="NA"/>
    <x v="67"/>
    <s v="Patient Visits"/>
    <x v="154"/>
    <m/>
    <d v="2022-11-11T00:00:00"/>
    <m/>
    <s v="Q3"/>
    <s v="2022/2023"/>
  </r>
  <r>
    <n v="1410199207"/>
    <m/>
    <s v="COBRA"/>
    <x v="9"/>
    <x v="24"/>
    <n v="802041"/>
    <s v="DM20/129673"/>
    <s v="Philip Laws"/>
    <s v="Commercial"/>
    <s v="NA"/>
    <x v="67"/>
    <s v="SA Amendment 6"/>
    <x v="155"/>
    <m/>
    <d v="2022-11-21T00:00:00"/>
    <m/>
    <s v="Q3"/>
    <s v="2022/2023"/>
  </r>
  <r>
    <n v="1410190912"/>
    <m/>
    <s v="POSITIVE"/>
    <x v="9"/>
    <x v="24"/>
    <n v="802041"/>
    <s v="DM21/140819"/>
    <s v="Philip Laws"/>
    <s v="Commercial"/>
    <s v="N/A"/>
    <x v="68"/>
    <s v="R&amp;I Fee"/>
    <x v="156"/>
    <m/>
    <d v="2022-06-24T00:00:00"/>
    <m/>
    <s v="Q1"/>
    <s v="2022/2023"/>
  </r>
  <r>
    <n v="1410192838"/>
    <m/>
    <s v="POSITIVE M-14745-47"/>
    <x v="9"/>
    <x v="24"/>
    <n v="310307"/>
    <s v="DM21/140819"/>
    <s v="Philip Laws"/>
    <s v="Commercial"/>
    <s v="N/A"/>
    <x v="69"/>
    <s v="R&amp;I Fee"/>
    <x v="157"/>
    <m/>
    <d v="2022-07-18T00:00:00"/>
    <m/>
    <s v="Q2"/>
    <s v="2022/2023"/>
  </r>
  <r>
    <n v="1410196193"/>
    <m/>
    <s v="BE HEARD Extension"/>
    <x v="10"/>
    <x v="24"/>
    <n v="802041"/>
    <s v="DM21/143720"/>
    <s v="Dr Kave Shams"/>
    <s v="Commercial"/>
    <s v="N/A"/>
    <x v="65"/>
    <s v="R&amp;I Fee"/>
    <x v="158"/>
    <m/>
    <d v="2022-09-12T00:00:00"/>
    <m/>
    <s v="Q2"/>
    <s v="2022/2023"/>
  </r>
  <r>
    <n v="1410189749"/>
    <m/>
    <s v="Blood Ketone Performance Test"/>
    <x v="11"/>
    <x v="25"/>
    <n v="501083"/>
    <s v="ED11/9893"/>
    <s v="Ramzi Ajjan"/>
    <s v="Commercial"/>
    <s v="N/A"/>
    <x v="70"/>
    <s v="Patient Visit Activity"/>
    <x v="159"/>
    <m/>
    <d v="2022-05-05T00:00:00"/>
    <m/>
    <s v="Q1"/>
    <s v="2022/2023"/>
  </r>
  <r>
    <s v="tbc"/>
    <m/>
    <s v="Blood Ketone Performance Test"/>
    <x v="11"/>
    <x v="25"/>
    <n v="501083"/>
    <s v="ED11/9893"/>
    <s v="Ramzi Ajjan"/>
    <s v="Commercial"/>
    <s v="N/A"/>
    <x v="70"/>
    <s v="Patient Visit Activity"/>
    <x v="160"/>
    <m/>
    <d v="2022-07-07T00:00:00"/>
    <m/>
    <s v="Q2"/>
    <s v="2022/2023"/>
  </r>
  <r>
    <n v="1410189750"/>
    <m/>
    <s v="Libre Performance Check"/>
    <x v="11"/>
    <x v="26"/>
    <n v="501203"/>
    <s v="ED16/26451"/>
    <s v="Ramzi Ajjan"/>
    <s v="Commercial"/>
    <n v="8034698"/>
    <x v="70"/>
    <s v="Patient activity costs"/>
    <x v="161"/>
    <m/>
    <d v="2022-05-05T00:00:00"/>
    <m/>
    <s v="Q1"/>
    <s v="2022/2023"/>
  </r>
  <r>
    <s v="tbc"/>
    <m/>
    <s v="Libre Performance Check"/>
    <x v="11"/>
    <x v="26"/>
    <n v="501203"/>
    <s v="ED16/26451"/>
    <s v="Ramzi Ajjan"/>
    <s v="Commercial"/>
    <n v="8034698"/>
    <x v="70"/>
    <s v="Patient activity costs"/>
    <x v="162"/>
    <m/>
    <d v="2022-07-14T00:00:00"/>
    <m/>
    <s v="Q2"/>
    <s v="2022/2023"/>
  </r>
  <r>
    <n v="1410189748"/>
    <m/>
    <s v="Blood Glucose Performance Test"/>
    <x v="11"/>
    <x v="25"/>
    <n v="501212"/>
    <s v="ED17/90918"/>
    <s v="Ramzi Ajjan"/>
    <s v="Commercial"/>
    <s v="N/A"/>
    <x v="70"/>
    <s v="Patient Visit Activity"/>
    <x v="163"/>
    <m/>
    <d v="2022-05-05T00:00:00"/>
    <m/>
    <s v="Q1"/>
    <s v="2022/2023"/>
  </r>
  <r>
    <s v="tbc"/>
    <m/>
    <s v="Blood Glucose Performance Test"/>
    <x v="11"/>
    <x v="25"/>
    <n v="501212"/>
    <s v="ED17/90918"/>
    <s v="Ramzi Ajjan"/>
    <s v="Commercial"/>
    <s v="N/A"/>
    <x v="70"/>
    <s v="Patient Visit Activity"/>
    <x v="164"/>
    <m/>
    <d v="2022-07-14T00:00:00"/>
    <m/>
    <s v="Q2"/>
    <s v="2022/2023"/>
  </r>
  <r>
    <n v="1410188700"/>
    <m/>
    <s v="CAMURUS"/>
    <x v="11"/>
    <x v="27"/>
    <n v="103267"/>
    <s v="ED19/129444"/>
    <s v="Robert Murray"/>
    <s v="Commercial"/>
    <s v="N/A"/>
    <x v="71"/>
    <s v="Dept, SIV and Training"/>
    <x v="165"/>
    <m/>
    <d v="2022-04-05T00:00:00"/>
    <m/>
    <s v="Q1"/>
    <s v="2022/2023"/>
  </r>
  <r>
    <n v="1410190380"/>
    <m/>
    <s v="CAMURUS"/>
    <x v="11"/>
    <x v="27"/>
    <n v="103267"/>
    <s v="ED19/129444"/>
    <s v="Robert Murray"/>
    <s v="Commercial"/>
    <s v="N/A"/>
    <x v="71"/>
    <s v="Patient activity and expenses"/>
    <x v="166"/>
    <m/>
    <d v="2022-05-31T00:00:00"/>
    <m/>
    <s v="Q1"/>
    <s v="2022/2023"/>
  </r>
  <r>
    <n v="1410190380"/>
    <m/>
    <s v="HS-19-647"/>
    <x v="11"/>
    <x v="26"/>
    <m/>
    <s v="ED19/129470"/>
    <s v="Robert Murray"/>
    <s v="Commercial"/>
    <s v="N/A"/>
    <x v="72"/>
    <s v="Set up and Visit costs"/>
    <x v="167"/>
    <m/>
    <d v="2022-05-30T00:00:00"/>
    <m/>
    <s v="Q1"/>
    <s v="2022/2023"/>
  </r>
  <r>
    <n v="1410190536"/>
    <m/>
    <s v="foresiGHt"/>
    <x v="11"/>
    <x v="26"/>
    <n v="802041"/>
    <s v="ED21/137839"/>
    <s v="Robert Murray"/>
    <s v="Commercial"/>
    <s v="N/A"/>
    <x v="73"/>
    <s v="R&amp;I Fee"/>
    <x v="168"/>
    <m/>
    <d v="2022-05-13T00:00:00"/>
    <m/>
    <s v="Q1"/>
    <s v="2022/2023"/>
  </r>
  <r>
    <s v="tbc"/>
    <m/>
    <s v="V1 STRATUS Study"/>
    <x v="11"/>
    <x v="25"/>
    <n v="103270"/>
    <s v="ED21/139538"/>
    <s v="Ramzi Ajjan"/>
    <s v="Non-commercial"/>
    <m/>
    <x v="74"/>
    <s v="Recruitment, travel and software"/>
    <x v="169"/>
    <m/>
    <d v="2022-07-07T00:00:00"/>
    <m/>
    <s v="Q2"/>
    <s v="2022/2023"/>
  </r>
  <r>
    <n v="1410194611"/>
    <m/>
    <s v="LEGACY GAST 4560"/>
    <x v="12"/>
    <x v="22"/>
    <n v="608738"/>
    <s v="GA15/378"/>
    <s v="Christian Selinger"/>
    <s v="Commercial"/>
    <s v="N/A"/>
    <x v="75"/>
    <s v="Patient activity costs"/>
    <x v="170"/>
    <m/>
    <d v="2022-08-05T00:00:00"/>
    <m/>
    <s v="Q2"/>
    <s v="2022/2023"/>
  </r>
  <r>
    <n v="1410194612"/>
    <m/>
    <s v="LEGACY GAST 4560"/>
    <x v="12"/>
    <x v="22"/>
    <n v="608738"/>
    <s v="GA15/378"/>
    <s v="Christian Selinger"/>
    <s v="Commercial"/>
    <s v="N/A"/>
    <x v="75"/>
    <s v="Patient activity costs"/>
    <x v="171"/>
    <m/>
    <d v="2022-08-05T00:00:00"/>
    <m/>
    <s v="Q2"/>
    <s v="2022/2023"/>
  </r>
  <r>
    <s v="Auto Payment"/>
    <m/>
    <s v="LEGACY GAST 4560"/>
    <x v="12"/>
    <x v="22"/>
    <n v="608738"/>
    <s v="GA15/378"/>
    <s v="Christian Selinger"/>
    <s v="Commercial"/>
    <s v="N/A"/>
    <x v="75"/>
    <s v="Patient activity costs"/>
    <x v="172"/>
    <m/>
    <d v="2022-12-06T00:00:00"/>
    <m/>
    <s v="Q3"/>
    <s v="2022/2023"/>
  </r>
  <r>
    <n v="1410196153"/>
    <m/>
    <s v="M16-000"/>
    <x v="12"/>
    <x v="22"/>
    <n v="608792"/>
    <s v="GA17/93000"/>
    <s v="Christopher Selinger"/>
    <s v="Commercial"/>
    <s v="N/A"/>
    <x v="63"/>
    <s v="Patient Visits"/>
    <x v="173"/>
    <m/>
    <d v="2022-09-08T00:00:00"/>
    <m/>
    <s v="Q2"/>
    <s v="2022/2023"/>
  </r>
  <r>
    <n v="1410190172"/>
    <m/>
    <s v="MODULATE"/>
    <x v="12"/>
    <x v="22"/>
    <n v="608857"/>
    <s v="GA19/105668"/>
    <s v="Dr Gracie"/>
    <s v="Non Commercial"/>
    <s v="N/A"/>
    <x v="47"/>
    <s v="SIV Fee"/>
    <x v="174"/>
    <m/>
    <d v="2022-05-20T00:00:00"/>
    <m/>
    <s v="Q1"/>
    <s v="2022/2023"/>
  </r>
  <r>
    <n v="1410189210"/>
    <m/>
    <s v="METRIC-EF"/>
    <x v="13"/>
    <x v="22"/>
    <n v="608847"/>
    <s v="GA19/113464"/>
    <s v="John Hamlin"/>
    <s v="Non-commercial"/>
    <s v="N/A"/>
    <x v="41"/>
    <s v="Consultant time and recruitment fees"/>
    <x v="175"/>
    <m/>
    <d v="2022-05-05T00:00:00"/>
    <m/>
    <s v="Q1"/>
    <s v="2022/2023"/>
  </r>
  <r>
    <n v="1410190140"/>
    <m/>
    <s v="Care4Today"/>
    <x v="12"/>
    <x v="22"/>
    <n v="608856"/>
    <s v="GA19/124505"/>
    <s v="Christian Selinger"/>
    <s v="Commercial"/>
    <s v="N/A"/>
    <x v="76"/>
    <s v="SIV, CI, CSU Set up"/>
    <x v="176"/>
    <m/>
    <d v="2022-05-19T00:00:00"/>
    <m/>
    <s v="Q1"/>
    <s v="2022/2023"/>
  </r>
  <r>
    <n v="1410190215"/>
    <m/>
    <s v="BI 1368-0059"/>
    <x v="12"/>
    <x v="22"/>
    <n v="608859"/>
    <s v="GA21/135404"/>
    <s v="Christian Selinger"/>
    <s v="Commercial"/>
    <s v="N/A"/>
    <x v="77"/>
    <s v="CI, CSU, CRF, medical device, R&amp;D Set up"/>
    <x v="177"/>
    <m/>
    <d v="2022-05-19T00:00:00"/>
    <m/>
    <s v="Q1"/>
    <s v="2022/2023"/>
  </r>
  <r>
    <n v="1410190695"/>
    <m/>
    <s v="BI 1368-0059"/>
    <x v="12"/>
    <x v="22"/>
    <n v="608859"/>
    <s v="GA21/135404"/>
    <s v="Christian Selinger"/>
    <s v="Commercial"/>
    <s v="N/A"/>
    <x v="77"/>
    <s v="Study training fee"/>
    <x v="178"/>
    <m/>
    <d v="2022-06-17T00:00:00"/>
    <m/>
    <s v="Q1"/>
    <s v="2022/2023"/>
  </r>
  <r>
    <n v="56637"/>
    <m/>
    <s v="EGIS v1.2"/>
    <x v="12"/>
    <x v="21"/>
    <n v="608858"/>
    <s v="GA21/140322"/>
    <s v="Lesley Houghton"/>
    <s v="Commercial"/>
    <m/>
    <x v="78"/>
    <s v="Set Up"/>
    <x v="179"/>
    <m/>
    <d v="2022-11-22T00:00:00"/>
    <m/>
    <s v="Q3"/>
    <s v="2022/2023"/>
  </r>
  <r>
    <n v="1410190358"/>
    <m/>
    <s v="CULTIVATE"/>
    <x v="12"/>
    <x v="22"/>
    <n v="802041"/>
    <s v="GA21/140575"/>
    <s v="Christian Selinger"/>
    <s v="Commercial"/>
    <s v="N/A"/>
    <x v="34"/>
    <s v="R&amp;I Fee"/>
    <x v="180"/>
    <m/>
    <d v="2022-06-01T00:00:00"/>
    <m/>
    <s v="Q1"/>
    <s v="2022/2023"/>
  </r>
  <r>
    <n v="1410192839"/>
    <m/>
    <s v="CULTIVATE"/>
    <x v="12"/>
    <x v="22"/>
    <n v="608864"/>
    <s v="GA21/140575"/>
    <s v="Christian Selinger"/>
    <s v="Commercial"/>
    <s v="N/A"/>
    <x v="53"/>
    <s v="Set up fee, SIV, CI, CRF"/>
    <x v="181"/>
    <m/>
    <d v="2022-07-13T00:00:00"/>
    <m/>
    <s v="Q2"/>
    <s v="2022/2023"/>
  </r>
  <r>
    <n v="1410186550"/>
    <m/>
    <s v="LORIS"/>
    <x v="6"/>
    <x v="14"/>
    <n v="606130"/>
    <s v="GS14/11204"/>
    <s v="Dr. Rajgopal Achuthan"/>
    <s v="Non-commercial"/>
    <s v="UOB244166"/>
    <x v="79"/>
    <s v="0126 (Y4), 0070 (Y5), 0360 (Y1&amp;Y2), 0391 (Y1&amp;Y2), 0424 (Yr1) Y5 site maintenance payment"/>
    <x v="182"/>
    <m/>
    <d v="2022-02-22T00:00:00"/>
    <m/>
    <s v="Q4"/>
    <s v="2021/2022"/>
  </r>
  <r>
    <n v="1410197615"/>
    <m/>
    <s v="LORIS"/>
    <x v="6"/>
    <x v="14"/>
    <n v="606130"/>
    <s v="GS14/11204"/>
    <s v="Dr. Rajgopal Achuthan"/>
    <s v="Non-commercial"/>
    <s v="UOB102434"/>
    <x v="79"/>
    <s v="TN070 Y4 &amp; TN0126 Y3 plus Y4 Site File maintenance"/>
    <x v="183"/>
    <m/>
    <d v="2022-10-10T00:00:00"/>
    <m/>
    <s v="Q3"/>
    <s v="2022/2023"/>
  </r>
  <r>
    <n v="57191"/>
    <m/>
    <s v="LORIS"/>
    <x v="6"/>
    <x v="14"/>
    <n v="606130"/>
    <s v="GS14/11204"/>
    <s v="Dr. Rajgopal Achuthan"/>
    <s v="Non-commercial"/>
    <s v="UOB324211"/>
    <x v="79"/>
    <s v="424 Y2, 360 Y3 &amp; Y6 SFM"/>
    <x v="183"/>
    <m/>
    <d v="2022-12-09T00:00:00"/>
    <m/>
    <s v="Q3"/>
    <s v="2022/2023"/>
  </r>
  <r>
    <n v="1410171600"/>
    <m/>
    <s v="EMT2"/>
    <x v="12"/>
    <x v="28"/>
    <n v="608782"/>
    <s v="GS16/053"/>
    <s v="Dr. Dhakshina Vijayanand"/>
    <s v="Non-commercial"/>
    <s v="N/A"/>
    <x v="47"/>
    <s v="Y2 of B6 RN"/>
    <x v="184"/>
    <m/>
    <d v="2022-04-06T00:00:00"/>
    <m/>
    <s v="Q1"/>
    <s v="2021/2022"/>
  </r>
  <r>
    <n v="1410185209"/>
    <m/>
    <s v="Prevention HARP 2"/>
    <x v="12"/>
    <x v="28"/>
    <n v="608786"/>
    <s v="GS17/41352"/>
    <s v="Dr. Jeremy Hayden"/>
    <s v="Non-commercial"/>
    <s v="N/A"/>
    <x v="80"/>
    <s v="R136015 - R136018"/>
    <x v="185"/>
    <m/>
    <d v="2022-01-31T00:00:00"/>
    <m/>
    <s v="Q4"/>
    <s v="2021/2022"/>
  </r>
  <r>
    <n v="56918"/>
    <m/>
    <s v="STAR-TREC"/>
    <x v="13"/>
    <x v="28"/>
    <n v="608822"/>
    <s v="GS17/84384"/>
    <s v="Dr. Mark Teo"/>
    <s v="Non-commercial portfolio"/>
    <s v="UOB301887"/>
    <x v="81"/>
    <s v="Various patient activity"/>
    <x v="186"/>
    <m/>
    <d v="2022-12-02T00:00:00"/>
    <m/>
    <s v="Q3"/>
    <s v="2022/2023"/>
  </r>
  <r>
    <n v="1410176372"/>
    <m/>
    <s v="CIPHER"/>
    <x v="12"/>
    <x v="28"/>
    <n v="608788"/>
    <s v="GS18/103848"/>
    <s v="Mr. Jim Tiernan"/>
    <s v="Non-commercial"/>
    <s v="N/A"/>
    <x v="82"/>
    <s v="Visits"/>
    <x v="75"/>
    <m/>
    <d v="2021-07-12T00:00:00"/>
    <m/>
    <s v="Q2"/>
    <s v="2021/2022"/>
  </r>
  <r>
    <n v="1410180417"/>
    <m/>
    <s v="CIPHER"/>
    <x v="12"/>
    <x v="28"/>
    <n v="608788"/>
    <s v="GS18/103848"/>
    <s v="Mr. Jim Tiernan"/>
    <s v="Non-commercial"/>
    <s v="N/A"/>
    <x v="82"/>
    <s v="Visits"/>
    <x v="75"/>
    <m/>
    <d v="2021-10-18T00:00:00"/>
    <m/>
    <s v="Q3"/>
    <s v="2021/2022"/>
  </r>
  <r>
    <n v="1410184225"/>
    <m/>
    <s v="CIPHER"/>
    <x v="12"/>
    <x v="28"/>
    <n v="608788"/>
    <s v="GS18/103848"/>
    <s v="Mr. Jim Tiernan"/>
    <s v="Non-commercial"/>
    <s v="N/A"/>
    <x v="82"/>
    <s v="Visits"/>
    <x v="23"/>
    <m/>
    <d v="2022-01-10T00:00:00"/>
    <m/>
    <s v="Q4"/>
    <s v="2021/2022"/>
  </r>
  <r>
    <n v="1410188781"/>
    <m/>
    <s v="CIPHER"/>
    <x v="12"/>
    <x v="28"/>
    <n v="608788"/>
    <s v="GS18/103848"/>
    <s v="Mr. Jim Tiernan"/>
    <s v="Non-commercial"/>
    <s v="N/A"/>
    <x v="82"/>
    <s v="Visits"/>
    <x v="187"/>
    <m/>
    <d v="2022-04-11T00:00:00"/>
    <m/>
    <s v="Q1"/>
    <s v="2022/2023"/>
  </r>
  <r>
    <n v="56969"/>
    <m/>
    <s v="CIPHER"/>
    <x v="12"/>
    <x v="28"/>
    <n v="608788"/>
    <s v="GS18/103848"/>
    <s v="Mr. Jim Tiernan"/>
    <s v="Non-commercial portfolio"/>
    <s v="N/A"/>
    <x v="83"/>
    <s v="21 patients recruited"/>
    <x v="188"/>
    <m/>
    <d v="2022-12-06T00:00:00"/>
    <m/>
    <s v="Q3"/>
    <s v="2022/2023"/>
  </r>
  <r>
    <n v="1410175938"/>
    <m/>
    <s v="ALLEGRO"/>
    <x v="12"/>
    <x v="28"/>
    <n v="608812"/>
    <s v="GS19/108546"/>
    <s v="Mr. Aaron Quyn"/>
    <s v="Non-commercial"/>
    <s v="N/A"/>
    <x v="3"/>
    <s v="15 patients recruited"/>
    <x v="189"/>
    <m/>
    <d v="2021-06-30T00:00:00"/>
    <m/>
    <s v="Q1"/>
    <s v="2021/2022"/>
  </r>
  <r>
    <n v="1410186624"/>
    <m/>
    <s v="ALLEGRO"/>
    <x v="12"/>
    <x v="28"/>
    <n v="608812"/>
    <s v="GS19/108546"/>
    <s v="Mr. Aaron Quyn"/>
    <s v="Non-commercial"/>
    <s v="N/A"/>
    <x v="3"/>
    <s v="20 patients recruited"/>
    <x v="190"/>
    <m/>
    <d v="2022-02-28T00:00:00"/>
    <m/>
    <s v="Q4"/>
    <s v="2021/2022"/>
  </r>
  <r>
    <n v="1410193671"/>
    <m/>
    <s v="SMALL"/>
    <x v="6"/>
    <x v="14"/>
    <n v="608444"/>
    <s v="GS19/122352"/>
    <s v="Dr. Brian Hogan"/>
    <s v="Non-commercial"/>
    <s v="UOB291060"/>
    <x v="79"/>
    <s v="QoL Booklets for 098 &amp; 125"/>
    <x v="191"/>
    <m/>
    <d v="2022-07-21T00:00:00"/>
    <m/>
    <s v="Q2"/>
    <s v="2022/2023"/>
  </r>
  <r>
    <n v="1410197517"/>
    <m/>
    <s v="SMALL"/>
    <x v="6"/>
    <x v="14"/>
    <n v="608444"/>
    <s v="GS19/122352"/>
    <s v="Dr. Brian Hogan"/>
    <s v="Non-commercial"/>
    <s v="UOB291060"/>
    <x v="79"/>
    <s v="QoL Booklets and Tissue Samples"/>
    <x v="192"/>
    <m/>
    <d v="2022-10-07T00:00:00"/>
    <m/>
    <s v="Q3"/>
    <s v="2022/2023"/>
  </r>
  <r>
    <n v="1410171604"/>
    <m/>
    <s v="TRANSIT"/>
    <x v="12"/>
    <x v="28"/>
    <n v="608805"/>
    <s v="GS19/123592"/>
    <s v="Dr. Stephen Chapman"/>
    <s v="Non-commercial"/>
    <s v="N/A"/>
    <x v="47"/>
    <s v="38 Patients Recruited x £81"/>
    <x v="193"/>
    <m/>
    <d v="2021-04-06T00:00:00"/>
    <m/>
    <s v="Q1"/>
    <s v="2021/2022"/>
  </r>
  <r>
    <n v="1410185782"/>
    <m/>
    <s v="TRANSIT"/>
    <x v="12"/>
    <x v="28"/>
    <n v="608805"/>
    <s v="GS19/123592"/>
    <s v="Dr. Stephen Chapman"/>
    <s v="Non-commercial"/>
    <s v="N/A"/>
    <x v="47"/>
    <s v="47 Patients Recruited x £81"/>
    <x v="194"/>
    <m/>
    <d v="2022-02-14T00:00:00"/>
    <m/>
    <s v="Q4"/>
    <s v="2021/2022"/>
  </r>
  <r>
    <n v="1410200072"/>
    <m/>
    <s v="Seal-G"/>
    <x v="12"/>
    <x v="28"/>
    <m/>
    <s v="GS21/135344"/>
    <m/>
    <s v="Commercial portfolio"/>
    <s v="DLG-072-06"/>
    <x v="84"/>
    <s v="Set-up fees"/>
    <x v="195"/>
    <m/>
    <d v="2022-12-05T00:00:00"/>
    <m/>
    <s v="Q3"/>
    <s v="2022/2023"/>
  </r>
  <r>
    <n v="1410177602"/>
    <m/>
    <s v="MASTERY"/>
    <x v="12"/>
    <x v="28"/>
    <n v="608832"/>
    <s v="GS21/137320"/>
    <s v="Prof. David Jayne"/>
    <s v="Non-commercial"/>
    <s v="N/A"/>
    <x v="81"/>
    <s v="15 patients recruited"/>
    <x v="196"/>
    <m/>
    <d v="2021-08-05T00:00:00"/>
    <m/>
    <s v="Q2"/>
    <s v="2021/2022"/>
  </r>
  <r>
    <m/>
    <n v="57061"/>
    <s v="MASTERY"/>
    <x v="12"/>
    <x v="28"/>
    <n v="608832"/>
    <s v="GS21/137320"/>
    <s v="Prof. David Jayne"/>
    <s v="Non-commercial portfolio"/>
    <s v="UOB181940"/>
    <x v="81"/>
    <s v="Correcting historic INV 1410177602"/>
    <x v="13"/>
    <n v="2700"/>
    <m/>
    <d v="2022-12-07T00:00:00"/>
    <s v="Q3"/>
    <s v="2022/2023"/>
  </r>
  <r>
    <n v="56946"/>
    <m/>
    <s v="EXTENDed"/>
    <x v="12"/>
    <x v="28"/>
    <m/>
    <s v="GS22/147168"/>
    <m/>
    <s v="Non-commercial portfolio"/>
    <m/>
    <x v="47"/>
    <s v="SIV"/>
    <x v="197"/>
    <m/>
    <d v="2022-12-05T00:00:00"/>
    <m/>
    <s v="Q3"/>
    <s v="2022/2023"/>
  </r>
  <r>
    <n v="56509"/>
    <m/>
    <s v="POLARiS"/>
    <x v="12"/>
    <x v="28"/>
    <n v="608871"/>
    <s v="GS22/147205"/>
    <s v="Mr. Aaron Quyn"/>
    <s v="Non-commercial portfolio"/>
    <m/>
    <x v="85"/>
    <s v="Set-up and archiving costs"/>
    <x v="9"/>
    <m/>
    <d v="2022-11-17T00:00:00"/>
    <m/>
    <s v="Q3"/>
    <s v="2022/2023"/>
  </r>
  <r>
    <n v="1410196154"/>
    <m/>
    <s v="FLAIR"/>
    <x v="14"/>
    <x v="29"/>
    <n v="103261"/>
    <s v="GU16/207"/>
    <s v="Janet Wilson"/>
    <s v="Commercial"/>
    <n v="3000780043"/>
    <x v="86"/>
    <s v="Patient activity costs"/>
    <x v="198"/>
    <m/>
    <d v="2022-09-07T00:00:00"/>
    <m/>
    <s v="Q2"/>
    <s v="2022/2023"/>
  </r>
  <r>
    <s v="tbc"/>
    <m/>
    <s v="COV-AFRICA"/>
    <x v="11"/>
    <x v="30"/>
    <n v="103268"/>
    <s v="GU21/139320"/>
    <s v="Sarah Schoeman"/>
    <s v="Non-commercial"/>
    <s v="N/A"/>
    <x v="87"/>
    <s v="Patient Activity"/>
    <x v="199"/>
    <m/>
    <d v="2022-06-14T00:00:00"/>
    <m/>
    <s v="Q1"/>
    <s v="2022/2023"/>
  </r>
  <r>
    <n v="1410194613"/>
    <m/>
    <s v="EPI-HSV-006 BOD TH"/>
    <x v="11"/>
    <x v="31"/>
    <n v="103266"/>
    <s v="GU21/140486"/>
    <s v="Dr Janet Wilson"/>
    <s v="Commercial"/>
    <s v="N/A"/>
    <x v="86"/>
    <s v="Patient activity costs"/>
    <x v="200"/>
    <m/>
    <d v="2022-08-04T00:00:00"/>
    <m/>
    <s v="Q2"/>
    <s v="2022/2023"/>
  </r>
  <r>
    <n v="1410179820"/>
    <m/>
    <s v="ACE-356"/>
    <x v="6"/>
    <x v="32"/>
    <n v="606116"/>
    <s v="HM16/139"/>
    <s v="Dr. David Bowen"/>
    <s v="Commercial"/>
    <s v="N/A"/>
    <x v="88"/>
    <s v="Subject: 5051004 LTFU Month 15"/>
    <x v="201"/>
    <m/>
    <d v="2021-09-22T00:00:00"/>
    <m/>
    <s v="Q2"/>
    <s v="2021/2022"/>
  </r>
  <r>
    <m/>
    <n v="1490024224"/>
    <s v="ACE-356"/>
    <x v="6"/>
    <x v="32"/>
    <n v="606116"/>
    <s v="HM16/139"/>
    <s v="Dr. David Bowen"/>
    <s v="Commercial"/>
    <s v="N/A"/>
    <x v="88"/>
    <s v="Subject: 5051004 LTFU Month 15"/>
    <x v="13"/>
    <n v="72.900000000000006"/>
    <m/>
    <d v="2021-10-04T00:00:00"/>
    <s v="Q3"/>
    <s v="2021/2022"/>
  </r>
  <r>
    <n v="1410172852"/>
    <m/>
    <s v="KRT-232-101"/>
    <x v="6"/>
    <x v="32"/>
    <n v="608687"/>
    <s v="HM18/110855"/>
    <s v="Dr. Manish Jain"/>
    <s v="Commercial"/>
    <s v="N/A"/>
    <x v="65"/>
    <s v="Various set-up costs, SIV and Stationary"/>
    <x v="202"/>
    <m/>
    <d v="2021-05-11T00:00:00"/>
    <m/>
    <s v="Q1"/>
    <s v="2021/2022"/>
  </r>
  <r>
    <s v="tbc"/>
    <m/>
    <s v="FebriDx®"/>
    <x v="11"/>
    <x v="30"/>
    <n v="403905"/>
    <s v="HP20/130243"/>
    <s v="Mark Wilcox"/>
    <s v="Non-commercial"/>
    <s v="N/A"/>
    <x v="47"/>
    <s v="Staffing fees"/>
    <x v="203"/>
    <m/>
    <d v="2022-06-15T00:00:00"/>
    <m/>
    <s v="Q1"/>
    <s v="2022/2023"/>
  </r>
  <r>
    <n v="1410190920"/>
    <m/>
    <s v="RemapCap"/>
    <x v="1"/>
    <x v="2"/>
    <n v="109551"/>
    <s v="IC18/107519"/>
    <s v="Elankumaran Paramasivam"/>
    <s v="Non-commercial"/>
    <s v="N/A"/>
    <x v="89"/>
    <s v="Patient activity"/>
    <x v="204"/>
    <m/>
    <d v="2022-07-01T00:00:00"/>
    <m/>
    <s v="Q2"/>
    <s v="2022/2023"/>
  </r>
  <r>
    <n v="1410199063"/>
    <m/>
    <s v="RemapCap"/>
    <x v="1"/>
    <x v="2"/>
    <n v="109551"/>
    <s v="IC18/107519"/>
    <s v="Elankumaran Paramasivam"/>
    <s v="Non-commercial"/>
    <s v="N/A"/>
    <x v="89"/>
    <s v="Patient activity"/>
    <x v="205"/>
    <m/>
    <d v="2022-11-16T00:00:00"/>
    <m/>
    <s v="Q3"/>
    <s v="2022/2023"/>
  </r>
  <r>
    <n v="1410192830"/>
    <m/>
    <s v="ISARIC"/>
    <x v="8"/>
    <x v="10"/>
    <n v="802163"/>
    <s v="ID13/10932"/>
    <s v="Dr. Fiona McGill"/>
    <s v="Non-commercial"/>
    <s v="FIN/100732459"/>
    <x v="90"/>
    <s v="617 Study Samples"/>
    <x v="206"/>
    <m/>
    <d v="2022-07-12T00:00:00"/>
    <m/>
    <s v="Q2"/>
    <s v="2022/2023"/>
  </r>
  <r>
    <n v="1410198464"/>
    <m/>
    <s v="ISARIC"/>
    <x v="8"/>
    <x v="10"/>
    <n v="802163"/>
    <s v="ID13/10932"/>
    <s v="Dr. Fiona McGill"/>
    <s v="Non-commercial"/>
    <s v="FIN/100732459"/>
    <x v="90"/>
    <s v="Final Site Installments"/>
    <x v="207"/>
    <m/>
    <d v="2022-11-01T00:00:00"/>
    <m/>
    <s v="Q3"/>
    <s v="2022/2023"/>
  </r>
  <r>
    <n v="1410198482"/>
    <m/>
    <s v="ISARIC"/>
    <x v="8"/>
    <x v="10"/>
    <n v="802163"/>
    <s v="ID13/10932"/>
    <s v="Dr. Fiona McGill"/>
    <s v="Non-commercial"/>
    <s v="FIN/100732459"/>
    <x v="90"/>
    <s v="Tier 0 Final Payment"/>
    <x v="208"/>
    <m/>
    <d v="2022-11-01T00:00:00"/>
    <m/>
    <s v="Q3"/>
    <s v="2022/2023"/>
  </r>
  <r>
    <n v="1410199179"/>
    <m/>
    <s v="ISARIC"/>
    <x v="8"/>
    <x v="10"/>
    <n v="802163"/>
    <s v="ID13/10932"/>
    <s v="Dr. Fiona McGill"/>
    <s v="Non-commercial"/>
    <s v="FIN/100732459"/>
    <x v="90"/>
    <s v="4882 Study Samples"/>
    <x v="209"/>
    <m/>
    <d v="2022-11-18T00:00:00"/>
    <m/>
    <s v="Q3"/>
    <s v="2022/2023"/>
  </r>
  <r>
    <n v="1410190434"/>
    <m/>
    <s v="PRONTO v1.0"/>
    <x v="11"/>
    <x v="30"/>
    <n v="602754"/>
    <s v="ID20/129953"/>
    <s v="Fiona McGill"/>
    <s v="Non-commercial"/>
    <s v="N/A"/>
    <x v="90"/>
    <s v="November - April Staff fees"/>
    <x v="210"/>
    <m/>
    <d v="2022-06-06T00:00:00"/>
    <m/>
    <s v="Q1"/>
    <s v="2022/2023"/>
  </r>
  <r>
    <n v="1410196374"/>
    <m/>
    <s v="PRONTO v1.0"/>
    <x v="11"/>
    <x v="30"/>
    <n v="602754"/>
    <s v="ID20/129953"/>
    <s v="Fiona McGill"/>
    <s v="Non-commercial"/>
    <s v="N/A"/>
    <x v="90"/>
    <s v="November - April Staff fees"/>
    <x v="211"/>
    <m/>
    <d v="2022-09-16T00:00:00"/>
    <m/>
    <s v="Q2"/>
    <s v="2022/2023"/>
  </r>
  <r>
    <n v="1410171614"/>
    <m/>
    <s v="Novavax COVID Vaccine study"/>
    <x v="8"/>
    <x v="23"/>
    <n v="802171"/>
    <s v="ID20/136063"/>
    <s v="Dr. Fiona McGill"/>
    <s v="Commercial"/>
    <s v="N/A"/>
    <x v="91"/>
    <s v="Screening Fees, Unscheduled Visits, Visits 1-4"/>
    <x v="212"/>
    <m/>
    <d v="2021-04-07T00:00:00"/>
    <m/>
    <s v="Q1"/>
    <s v="2021/2022"/>
  </r>
  <r>
    <n v="1410173114"/>
    <m/>
    <s v="Novavax COVID Vaccine study"/>
    <x v="8"/>
    <x v="23"/>
    <n v="802171"/>
    <s v="ID20/136063"/>
    <s v="Dr. Fiona McGill"/>
    <s v="Commercial"/>
    <s v="N/A"/>
    <x v="91"/>
    <s v="Pathology Set up"/>
    <x v="213"/>
    <m/>
    <d v="2021-05-21T00:00:00"/>
    <m/>
    <s v="Q1"/>
    <s v="2021/2022"/>
  </r>
  <r>
    <n v="1410173124"/>
    <m/>
    <s v="Novavax COVID Vaccine study"/>
    <x v="8"/>
    <x v="23"/>
    <n v="802171"/>
    <s v="ID20/136063"/>
    <s v="Dr. Fiona McGill"/>
    <s v="Commercial"/>
    <s v="N/A"/>
    <x v="91"/>
    <s v="PCR Test for 49 Participants, Sample Processing and Pathology Set-Up Fee"/>
    <x v="214"/>
    <m/>
    <d v="2021-05-24T00:00:00"/>
    <m/>
    <s v="Q1"/>
    <s v="2021/2022"/>
  </r>
  <r>
    <m/>
    <n v="1490023603"/>
    <s v="Novavax COVID Vaccine study"/>
    <x v="8"/>
    <x v="23"/>
    <n v="802171"/>
    <s v="ID20/136063"/>
    <s v="Dr. Fiona McGill"/>
    <s v="Commercial"/>
    <s v="N/A"/>
    <x v="91"/>
    <s v="UK0190469 + UK0190855 Enrollement Visits not completed"/>
    <x v="13"/>
    <n v="915.64"/>
    <m/>
    <d v="2021-05-24T00:00:00"/>
    <s v="Q1"/>
    <s v="2021/2022"/>
  </r>
  <r>
    <n v="1410173142"/>
    <m/>
    <s v="Novavax COVID Vaccine study"/>
    <x v="8"/>
    <x v="23"/>
    <n v="802171"/>
    <s v="ID20/136063"/>
    <s v="Dr. Fiona McGill"/>
    <s v="Commercial"/>
    <s v="N/A"/>
    <x v="91"/>
    <s v="PO Fees Dr Fiona McGill w/c 19/4 – w/c 3/6"/>
    <x v="215"/>
    <m/>
    <d v="2021-05-26T00:00:00"/>
    <m/>
    <s v="Q1"/>
    <s v="2021/2022"/>
  </r>
  <r>
    <m/>
    <n v="1490023849"/>
    <s v="Novavax COVID Vaccine study"/>
    <x v="8"/>
    <x v="23"/>
    <n v="802171"/>
    <s v="ID20/136063"/>
    <s v="Dr. Fiona McGill"/>
    <s v="Commercial"/>
    <s v="N/A"/>
    <x v="91"/>
    <s v="Credit in relation to invoice 1410173124 due to Pathology Set-Up Fee costs"/>
    <x v="13"/>
    <n v="83814"/>
    <m/>
    <d v="2021-06-21T00:00:00"/>
    <s v="Q1"/>
    <s v="2021/2022"/>
  </r>
  <r>
    <n v="1410177304"/>
    <m/>
    <s v="Novavax COVID Vaccine study"/>
    <x v="8"/>
    <x v="23"/>
    <n v="802171"/>
    <s v="ID20/136063"/>
    <s v="Dr. Fiona McGill"/>
    <s v="Commercial"/>
    <s v="N/A"/>
    <x v="91"/>
    <s v="Overtime fees for Dr Jenny Murira (13/10/20 to 24/5/21)"/>
    <x v="216"/>
    <m/>
    <d v="2021-07-27T00:00:00"/>
    <m/>
    <s v="Q2"/>
    <s v="2021/2022"/>
  </r>
  <r>
    <n v="1410182599"/>
    <m/>
    <s v="Novavax COVID Vaccine study"/>
    <x v="8"/>
    <x v="23"/>
    <n v="802171"/>
    <s v="ID20/136063"/>
    <s v="Dr. Fiona McGill"/>
    <s v="Commercial"/>
    <s v="N/A"/>
    <x v="91"/>
    <s v="Various patient visits"/>
    <x v="217"/>
    <m/>
    <d v="2021-11-24T00:00:00"/>
    <m/>
    <s v="Q3"/>
    <s v="2021/2022"/>
  </r>
  <r>
    <n v="1410184967"/>
    <m/>
    <s v="Novavax COVID Vaccine study"/>
    <x v="8"/>
    <x v="23"/>
    <n v="802171"/>
    <s v="ID20/136063"/>
    <s v="Dr. Fiona McGill"/>
    <s v="Commercial"/>
    <s v="N/A"/>
    <x v="91"/>
    <s v="Revised overtime fees for Dr Jenny Murira (13/10/20 to 24/5/21)"/>
    <x v="218"/>
    <m/>
    <d v="2022-01-18T00:00:00"/>
    <m/>
    <s v="Q4"/>
    <s v="2021/2022"/>
  </r>
  <r>
    <m/>
    <n v="1490024834"/>
    <s v="Novavax COVID Vaccine study"/>
    <x v="8"/>
    <x v="23"/>
    <n v="802171"/>
    <s v="ID20/136063"/>
    <s v="Dr. Fiona McGill"/>
    <s v="Commercial"/>
    <s v="N/A"/>
    <x v="91"/>
    <s v="Credit in relation to invoice 1410177304 due to incorrect total as a result of including a 10% WH fee"/>
    <x v="13"/>
    <n v="17414.82"/>
    <m/>
    <d v="2022-01-18T00:00:00"/>
    <s v="Q4"/>
    <s v="2021/2022"/>
  </r>
  <r>
    <n v="1410188762"/>
    <m/>
    <s v="Novavax COVID Vaccine study"/>
    <x v="8"/>
    <x v="23"/>
    <n v="802172"/>
    <s v="ID20/136064"/>
    <s v="Dr. Fiona McGill"/>
    <s v="Commercial"/>
    <s v="N/A"/>
    <x v="91"/>
    <s v="Visits in relation to Feb DAR"/>
    <x v="219"/>
    <m/>
    <d v="2022-04-07T00:00:00"/>
    <m/>
    <s v="Q1"/>
    <s v="2022/2023"/>
  </r>
  <r>
    <n v="1410188763"/>
    <m/>
    <s v="Novavax COVID Vaccine study"/>
    <x v="8"/>
    <x v="23"/>
    <n v="802173"/>
    <s v="ID20/136065"/>
    <s v="Dr. Fiona McGill"/>
    <s v="Commercial"/>
    <s v="N/A"/>
    <x v="91"/>
    <s v="Aes/AESIs, Hosting Fees, Monitoring Visit, Staff Training and Study Oversight"/>
    <x v="220"/>
    <m/>
    <d v="2022-04-07T00:00:00"/>
    <m/>
    <s v="Q1"/>
    <s v="2022/2023"/>
  </r>
  <r>
    <m/>
    <n v="1490025670"/>
    <s v="Novavax COVID Vaccine study"/>
    <x v="8"/>
    <x v="23"/>
    <n v="802173"/>
    <s v="ID20/136065"/>
    <s v="Dr. Fiona McGill"/>
    <s v="Commercial"/>
    <s v="N/A"/>
    <x v="91"/>
    <s v="Partial credit of 1410188762 due to additional tests included in error"/>
    <x v="13"/>
    <n v="4665.88"/>
    <m/>
    <d v="2022-05-19T00:00:00"/>
    <s v="Q1"/>
    <s v="2022/2023"/>
  </r>
  <r>
    <n v="1410190461"/>
    <m/>
    <s v="Novavax COVID Vaccine study"/>
    <x v="8"/>
    <x v="23"/>
    <n v="802173"/>
    <s v="ID20/136065"/>
    <s v="Dr. Fiona McGill"/>
    <s v="Commercial"/>
    <s v="N/A"/>
    <x v="91"/>
    <s v="Additional AEs and AESIs"/>
    <x v="221"/>
    <m/>
    <d v="2022-06-06T00:00:00"/>
    <m/>
    <s v="Q1"/>
    <s v="2022/2023"/>
  </r>
  <r>
    <n v="1410190714"/>
    <m/>
    <s v="Novavax COVID Vaccine study"/>
    <x v="8"/>
    <x v="23"/>
    <n v="802173"/>
    <s v="ID20/136065"/>
    <s v="Dr. Fiona McGill"/>
    <s v="Commercial"/>
    <s v="N/A"/>
    <x v="91"/>
    <s v="Various visit and additional activities as per final DAR"/>
    <x v="222"/>
    <m/>
    <d v="2022-06-17T00:00:00"/>
    <m/>
    <s v="Q1"/>
    <s v="2022/2023"/>
  </r>
  <r>
    <m/>
    <n v="1490025774"/>
    <s v="Novavax COVID Vaccine study"/>
    <x v="8"/>
    <x v="23"/>
    <n v="802173"/>
    <s v="ID20/136065"/>
    <s v="Dr. Fiona McGill"/>
    <s v="Commercial"/>
    <s v="N/A"/>
    <x v="91"/>
    <s v="CN for INV 1410190714 due to wrong supplier"/>
    <x v="13"/>
    <n v="49265.13"/>
    <m/>
    <d v="2022-06-20T00:00:00"/>
    <s v="Q1"/>
    <s v="2022/2023"/>
  </r>
  <r>
    <n v="1410190745"/>
    <m/>
    <s v="Novavax COVID Vaccine study"/>
    <x v="8"/>
    <x v="23"/>
    <n v="802173"/>
    <s v="ID20/136065"/>
    <s v="Dr. Fiona McGill"/>
    <s v="Commercial"/>
    <s v="N/A"/>
    <x v="91"/>
    <s v="Various visit and additional activities as per final DAR"/>
    <x v="222"/>
    <m/>
    <d v="2022-06-20T00:00:00"/>
    <m/>
    <s v="Q1"/>
    <s v="2022/2023"/>
  </r>
  <r>
    <n v="1410198608"/>
    <m/>
    <s v="Novavax COVID Vaccine study"/>
    <x v="8"/>
    <x v="23"/>
    <n v="802173"/>
    <s v="ID20/136065"/>
    <s v="Dr. Fiona McGill"/>
    <s v="Commercial"/>
    <s v="N/A"/>
    <x v="91"/>
    <s v="Final invoice including all outstanding activity and WH amounts"/>
    <x v="223"/>
    <m/>
    <d v="2022-11-02T00:00:00"/>
    <m/>
    <s v="Q3"/>
    <s v="2022/2023"/>
  </r>
  <r>
    <n v="1410188779"/>
    <m/>
    <s v="Shire IOS"/>
    <x v="15"/>
    <x v="1"/>
    <n v="508356"/>
    <s v="IM16/091"/>
    <s v="Dr. Sinisa Savic"/>
    <s v="Commercial"/>
    <s v="N/A"/>
    <x v="92"/>
    <s v="Patient activity costs"/>
    <x v="224"/>
    <m/>
    <d v="2022-04-11T00:00:00"/>
    <m/>
    <s v="Q1"/>
    <s v="2022/2023"/>
  </r>
  <r>
    <n v="1410190218"/>
    <m/>
    <s v="CONG AGAMMA"/>
    <x v="16"/>
    <x v="33"/>
    <n v="204227"/>
    <s v="IM17/89350"/>
    <s v="Dr Sinisa Savic"/>
    <s v="Non Commercial"/>
    <n v="4200823290"/>
    <x v="6"/>
    <s v="Final payment"/>
    <x v="225"/>
    <m/>
    <d v="2022-05-23T00:00:00"/>
    <m/>
    <s v="Q1"/>
    <s v="2022/2023"/>
  </r>
  <r>
    <n v="1410182825"/>
    <m/>
    <s v="MATIS"/>
    <x v="8"/>
    <x v="23"/>
    <n v="802190"/>
    <s v="IM21/135311"/>
    <s v="Dr. Sinisa Savic"/>
    <s v="Non-commercial"/>
    <s v="N/A"/>
    <x v="60"/>
    <s v="Randomisation of patient 06-167"/>
    <x v="226"/>
    <m/>
    <d v="2021-12-01T00:00:00"/>
    <m/>
    <s v="Q3"/>
    <s v="2021/2022"/>
  </r>
  <r>
    <n v="1410188778"/>
    <m/>
    <s v="COV AD"/>
    <x v="15"/>
    <x v="1"/>
    <n v="508414"/>
    <s v="IM21/135471"/>
    <s v="Dr. Sinisa Savic"/>
    <s v="Commercial"/>
    <s v="N/A"/>
    <x v="93"/>
    <s v="Patient activity costs"/>
    <x v="227"/>
    <m/>
    <d v="2022-04-11T00:00:00"/>
    <m/>
    <s v="Q1"/>
    <s v="2022/2023"/>
  </r>
  <r>
    <m/>
    <n v="1490025209"/>
    <s v="COV AD"/>
    <x v="15"/>
    <x v="1"/>
    <n v="508414"/>
    <s v="IM21/135471"/>
    <s v="Dr. Sinisa Savic"/>
    <s v="Commercial"/>
    <s v="N/A"/>
    <x v="93"/>
    <s v="Costs queried"/>
    <x v="13"/>
    <n v="10926"/>
    <m/>
    <d v="2022-04-11T00:00:00"/>
    <s v="Q1"/>
    <s v="2022/2023"/>
  </r>
  <r>
    <n v="1410195021"/>
    <m/>
    <s v="COV AD"/>
    <x v="15"/>
    <x v="1"/>
    <n v="508414"/>
    <s v="IM21/135471"/>
    <s v="Dr. Sinisa Savic"/>
    <s v="Commercial"/>
    <s v="UOB303964"/>
    <x v="93"/>
    <s v="Additional Bloods"/>
    <x v="228"/>
    <m/>
    <d v="2022-08-16T00:00:00"/>
    <m/>
    <s v="Q2"/>
    <s v="2022/2023"/>
  </r>
  <r>
    <n v="1410190892"/>
    <m/>
    <s v="KVD824"/>
    <x v="15"/>
    <x v="34"/>
    <n v="508433"/>
    <s v="IM21/138800   "/>
    <s v="Dr Sinisa Savic"/>
    <s v="Commercial"/>
    <s v="N/A"/>
    <x v="91"/>
    <s v="CRF and Activity"/>
    <x v="229"/>
    <m/>
    <d v="2022-06-23T00:00:00"/>
    <m/>
    <s v="Q1"/>
    <s v="2022/2023"/>
  </r>
  <r>
    <n v="1410190893"/>
    <m/>
    <s v="KVD824"/>
    <x v="15"/>
    <x v="34"/>
    <n v="508433"/>
    <s v="IM21/138800   "/>
    <s v="Dr Sinisa Savic"/>
    <s v="Commercial"/>
    <s v="N/A"/>
    <x v="91"/>
    <s v="Training Fee"/>
    <x v="230"/>
    <m/>
    <d v="2022-06-23T00:00:00"/>
    <m/>
    <s v="Q1"/>
    <s v="2022/2023"/>
  </r>
  <r>
    <m/>
    <n v="1490026005"/>
    <s v="KVD824"/>
    <x v="15"/>
    <x v="34"/>
    <n v="508433"/>
    <s v="IM21/138800   "/>
    <s v="Dr Sinisa Savic"/>
    <s v="Commercial"/>
    <s v="N/A"/>
    <x v="91"/>
    <s v="CRF and Activity"/>
    <x v="13"/>
    <n v="4660.47"/>
    <m/>
    <d v="2022-08-01T00:00:00"/>
    <s v="Q2"/>
    <s v="2022/2023"/>
  </r>
  <r>
    <n v="1410193721"/>
    <m/>
    <s v="KVD824"/>
    <x v="15"/>
    <x v="34"/>
    <n v="508433"/>
    <s v="IM21/138800   "/>
    <s v="Dr Sinisa Savic"/>
    <s v="Commercial"/>
    <s v="N/A"/>
    <x v="91"/>
    <s v="CRF and Activity"/>
    <x v="231"/>
    <m/>
    <d v="2022-08-01T00:00:00"/>
    <m/>
    <s v="Q2"/>
    <s v="2022/2023"/>
  </r>
  <r>
    <n v="1410197029"/>
    <m/>
    <s v="KVD824"/>
    <x v="15"/>
    <x v="34"/>
    <n v="508433"/>
    <s v="IM21/138800   "/>
    <s v="Dr Sinisa Savic"/>
    <s v="Commercial"/>
    <s v="N/A"/>
    <x v="91"/>
    <s v="CTA Amenment fee"/>
    <x v="232"/>
    <m/>
    <d v="2022-09-22T00:00:00"/>
    <m/>
    <s v="Q2"/>
    <s v="2022/2023"/>
  </r>
  <r>
    <m/>
    <n v="1490026343"/>
    <s v="KVD824"/>
    <x v="15"/>
    <x v="34"/>
    <n v="508433"/>
    <s v="IM21/138800   "/>
    <s v="Dr Sinisa Savic"/>
    <s v="Commercial"/>
    <s v="N/A"/>
    <x v="91"/>
    <s v="Training Fee"/>
    <x v="13"/>
    <n v="6495.2"/>
    <m/>
    <d v="2022-10-17T00:00:00"/>
    <s v="Q3"/>
    <s v="2022/2023"/>
  </r>
  <r>
    <n v="1410197778"/>
    <m/>
    <s v="KVD824"/>
    <x v="15"/>
    <x v="34"/>
    <n v="508433"/>
    <s v="IM21/138800   "/>
    <s v="Dr Sinisa Savic"/>
    <s v="Commercial"/>
    <s v="N/A"/>
    <x v="91"/>
    <s v="Training Fee"/>
    <x v="233"/>
    <m/>
    <d v="2022-10-17T00:00:00"/>
    <m/>
    <s v="Q3"/>
    <s v="2022/2023"/>
  </r>
  <r>
    <n v="1410190891"/>
    <m/>
    <s v="Remix 2"/>
    <x v="15"/>
    <x v="34"/>
    <n v="508349"/>
    <s v="IM21/142716"/>
    <s v="Dr Sinisa Savic"/>
    <s v="Commercial"/>
    <s v="N/A"/>
    <x v="94"/>
    <s v="SIV &amp; CI Fee"/>
    <x v="234"/>
    <m/>
    <d v="2022-06-23T00:00:00"/>
    <m/>
    <s v="Q1"/>
    <s v="2022/2023"/>
  </r>
  <r>
    <n v="1410192624"/>
    <m/>
    <s v="Remix 2"/>
    <x v="15"/>
    <x v="34"/>
    <n v="508349"/>
    <s v="IM21/142716"/>
    <s v="Dr Sinisa Savic"/>
    <s v="Commercial"/>
    <s v="N/A"/>
    <x v="94"/>
    <s v="Q222R2"/>
    <x v="235"/>
    <m/>
    <d v="2022-07-05T00:00:00"/>
    <m/>
    <s v="Q2"/>
    <s v="2022/2023"/>
  </r>
  <r>
    <n v="1410196169"/>
    <m/>
    <s v="Remix 2"/>
    <x v="15"/>
    <x v="34"/>
    <n v="508349"/>
    <s v="IM21/142716"/>
    <s v="Dr Sinisa Savic"/>
    <s v="Commercial"/>
    <n v="4500231625"/>
    <x v="94"/>
    <s v="Patient activity costs"/>
    <x v="235"/>
    <m/>
    <d v="2022-09-08T00:00:00"/>
    <m/>
    <s v="Q2"/>
    <s v="2022/2023"/>
  </r>
  <r>
    <m/>
    <n v="1490026282"/>
    <s v="Remix 2"/>
    <x v="15"/>
    <x v="34"/>
    <n v="508349"/>
    <s v="IM21/142716"/>
    <s v="Dr Sinisa Savic"/>
    <s v="Commercial"/>
    <n v="4500231625"/>
    <x v="94"/>
    <s v="Duplicate Invoice"/>
    <x v="13"/>
    <n v="1623.89"/>
    <d v="2022-09-22T00:00:00"/>
    <m/>
    <s v="Q2"/>
    <s v="2022/2023"/>
  </r>
  <r>
    <n v="1410197113"/>
    <m/>
    <s v="Remix 2"/>
    <x v="15"/>
    <x v="34"/>
    <n v="508349"/>
    <s v="IM21/142716"/>
    <s v="Dr Sinisa Savic"/>
    <s v="Commercial"/>
    <n v="4500231625"/>
    <x v="94"/>
    <s v="Q3 2022"/>
    <x v="236"/>
    <m/>
    <d v="2022-09-22T00:00:00"/>
    <m/>
    <s v="Q2"/>
    <s v="2022/2023"/>
  </r>
  <r>
    <n v="54955"/>
    <m/>
    <s v="CONFORM-OH"/>
    <x v="14"/>
    <x v="35"/>
    <n v="103366"/>
    <s v="ME21/130270"/>
    <s v="Graham Sutton"/>
    <s v="Non Commercial"/>
    <s v="N/A"/>
    <x v="6"/>
    <s v="Set up fee"/>
    <x v="237"/>
    <m/>
    <d v="2022-10-27T00:00:00"/>
    <m/>
    <s v="Q3"/>
    <s v="2022/2023"/>
  </r>
  <r>
    <n v="1410182891"/>
    <m/>
    <s v="SCOTROC 4"/>
    <x v="6"/>
    <x v="36"/>
    <n v="602534"/>
    <s v="MO04/6546"/>
    <s v="Prof. Timothy Perren"/>
    <s v="Non-commercial"/>
    <s v="03ON025"/>
    <x v="95"/>
    <s v="Archival block payment"/>
    <x v="238"/>
    <m/>
    <d v="2021-12-02T00:00:00"/>
    <m/>
    <s v="Q3"/>
    <s v="2021/2022"/>
  </r>
  <r>
    <n v="1410190460"/>
    <m/>
    <s v="STAR"/>
    <x v="6"/>
    <x v="19"/>
    <n v="606158"/>
    <s v="MO10/9353"/>
    <s v="Dr. Christy Ralph"/>
    <s v="Non-commercial"/>
    <s v="HGR4501055785"/>
    <x v="47"/>
    <s v="Retrieval and dispatch of pathology blocks for 89 patients"/>
    <x v="239"/>
    <m/>
    <d v="2022-06-06T00:00:00"/>
    <m/>
    <s v="Q1"/>
    <s v="2022/2023"/>
  </r>
  <r>
    <n v="1410198368"/>
    <m/>
    <s v="ICON8B"/>
    <x v="6"/>
    <x v="36"/>
    <n v="602534"/>
    <s v="MO11/9705"/>
    <s v="Prof. Timothy Perren"/>
    <s v="Non-commercial"/>
    <s v="N/A"/>
    <x v="96"/>
    <s v="4 x Bloods and 10 x FFPE Samples"/>
    <x v="240"/>
    <m/>
    <d v="2022-10-21T00:00:00"/>
    <m/>
    <s v="Q3"/>
    <s v="2022/2023"/>
  </r>
  <r>
    <n v="1410183240"/>
    <m/>
    <s v="KATHERINE"/>
    <x v="6"/>
    <x v="14"/>
    <n v="608675"/>
    <s v="MO12/10555"/>
    <s v="Prof. Timothy Perren"/>
    <s v="Commercial"/>
    <n v="3600001761"/>
    <x v="36"/>
    <s v="Pt. 3054, FU6Y Visit"/>
    <x v="241"/>
    <m/>
    <d v="2021-12-15T00:00:00"/>
    <m/>
    <s v="Q3"/>
    <s v="2021/2022"/>
  </r>
  <r>
    <n v="1410184302"/>
    <m/>
    <s v="KATHERINE"/>
    <x v="6"/>
    <x v="14"/>
    <n v="608675"/>
    <s v="MO12/10555"/>
    <s v="Prof. Timothy Perren"/>
    <s v="Commercial"/>
    <n v="3600001761"/>
    <x v="36"/>
    <s v="Pt travel expenses for Pt. 3054"/>
    <x v="242"/>
    <m/>
    <d v="2021-12-20T00:00:00"/>
    <m/>
    <s v="Q3"/>
    <s v="2021/2022"/>
  </r>
  <r>
    <n v="1410188955"/>
    <m/>
    <s v="KATHERINE"/>
    <x v="6"/>
    <x v="14"/>
    <n v="608675"/>
    <s v="MO12/10555"/>
    <s v="Prof. Timothy Perren"/>
    <s v="Commercial"/>
    <n v="3600001761"/>
    <x v="36"/>
    <s v="PDRFUY4 3052 &amp; SFUY6 3053"/>
    <x v="243"/>
    <m/>
    <d v="2022-04-19T00:00:00"/>
    <m/>
    <s v="Q1"/>
    <s v="2022/2023"/>
  </r>
  <r>
    <n v="1410199963"/>
    <m/>
    <s v="KATHERINE"/>
    <x v="6"/>
    <x v="14"/>
    <n v="608675"/>
    <s v="MO12/10555"/>
    <s v="Prof. Timothy Perren"/>
    <s v="Commercial"/>
    <n v="3600001761"/>
    <x v="36"/>
    <s v="3054 FUY7"/>
    <x v="241"/>
    <m/>
    <d v="2022-12-01T00:00:00"/>
    <m/>
    <s v="Q3"/>
    <s v="2022/2023"/>
  </r>
  <r>
    <n v="1410192894"/>
    <m/>
    <s v="Combi-AD"/>
    <x v="6"/>
    <x v="37"/>
    <n v="608671"/>
    <s v="MO12/10559"/>
    <s v="Dr. Maria Maples"/>
    <s v="Commercial"/>
    <s v="N/A"/>
    <x v="97"/>
    <s v="Historic Patient Visits"/>
    <x v="244"/>
    <m/>
    <d v="2022-07-13T00:00:00"/>
    <m/>
    <s v="Q2"/>
    <s v="2022/2023"/>
  </r>
  <r>
    <n v="1410193807"/>
    <m/>
    <s v="ARIEL3"/>
    <x v="6"/>
    <x v="36"/>
    <n v="608387"/>
    <s v="MO13/10917"/>
    <s v="Dr. David Jackson"/>
    <s v="Commercial"/>
    <s v="N/A"/>
    <x v="98"/>
    <s v="SIV and Archiving"/>
    <x v="245"/>
    <m/>
    <d v="2022-08-01T00:00:00"/>
    <m/>
    <s v="Q2"/>
    <s v="2022/2023"/>
  </r>
  <r>
    <n v="1410179125"/>
    <m/>
    <s v="OlympiA"/>
    <x v="6"/>
    <x v="14"/>
    <n v="608657"/>
    <s v="MO14/11257"/>
    <s v="Prof. Timothy Perren"/>
    <s v="Commercial"/>
    <s v="N/A"/>
    <x v="49"/>
    <s v="Pt. E103096 Y5/M60, Pt. E111755  Y3/M30 and Pt. E114423 Y2/M24"/>
    <x v="246"/>
    <m/>
    <d v="2021-09-09T00:00:00"/>
    <m/>
    <s v="Q2"/>
    <s v="2021/2022"/>
  </r>
  <r>
    <n v="1410180437"/>
    <m/>
    <s v="OlympiA"/>
    <x v="6"/>
    <x v="14"/>
    <n v="608657"/>
    <s v="MO14/11257"/>
    <s v="Prof. Timothy Perren"/>
    <s v="Commercial"/>
    <s v="N/A"/>
    <x v="49"/>
    <s v="Patient Visits Q4 2020"/>
    <x v="247"/>
    <m/>
    <d v="2021-10-15T00:00:00"/>
    <m/>
    <s v="Q3"/>
    <s v="2021/2022"/>
  </r>
  <r>
    <n v="1410182570"/>
    <m/>
    <s v="OlympiA"/>
    <x v="6"/>
    <x v="14"/>
    <n v="608657"/>
    <s v="MO14/11257"/>
    <s v="Prof. Timothy Perren"/>
    <s v="Commercial"/>
    <s v="N/A"/>
    <x v="49"/>
    <s v="E103096 Y6, E110972 Y2 M18, E110972 Y4 M42, E111755 Y3 M36, E114423 Y3 M30"/>
    <x v="248"/>
    <m/>
    <d v="2021-11-24T00:00:00"/>
    <m/>
    <s v="Q3"/>
    <s v="2021/2022"/>
  </r>
  <r>
    <n v="1410185524"/>
    <m/>
    <s v="OlympiA"/>
    <x v="6"/>
    <x v="14"/>
    <n v="608657"/>
    <s v="MO14/11257"/>
    <s v="Prof. Timothy Perren"/>
    <s v="Commercial"/>
    <s v="N/A"/>
    <x v="49"/>
    <s v="Patient travel expenses"/>
    <x v="249"/>
    <m/>
    <d v="2022-02-07T00:00:00"/>
    <m/>
    <s v="Q4"/>
    <s v="2021/2022"/>
  </r>
  <r>
    <n v="1410189144"/>
    <m/>
    <s v="OlympiA"/>
    <x v="6"/>
    <x v="14"/>
    <n v="608657"/>
    <s v="MO14/11257"/>
    <s v="Prof. Timothy Perren"/>
    <s v="Commercial"/>
    <s v="N/A"/>
    <x v="49"/>
    <s v="Subject: E110972 / Visit: Year 4 Month 48"/>
    <x v="250"/>
    <m/>
    <d v="2022-05-01T00:00:00"/>
    <m/>
    <s v="Q1"/>
    <s v="2022/2023"/>
  </r>
  <r>
    <n v="1410195880"/>
    <m/>
    <s v="OlympiA"/>
    <x v="6"/>
    <x v="14"/>
    <n v="608657"/>
    <s v="MO14/11257"/>
    <s v="Prof. Timothy Perren"/>
    <s v="Commercial"/>
    <s v="N/A"/>
    <x v="49"/>
    <s v="2 x Visits + Travel"/>
    <x v="251"/>
    <m/>
    <d v="2022-09-01T00:00:00"/>
    <m/>
    <s v="Q2"/>
    <s v="2022/2023"/>
  </r>
  <r>
    <m/>
    <m/>
    <s v="National Lung Matrix"/>
    <x v="6"/>
    <x v="15"/>
    <n v="608388"/>
    <s v="MO14/11349"/>
    <s v="Dr. Pooja Jain"/>
    <s v="Non-commercial"/>
    <s v="UOB247246"/>
    <x v="79"/>
    <s v="Various patient visits"/>
    <x v="252"/>
    <m/>
    <d v="2022-04-13T00:00:00"/>
    <m/>
    <s v="Q1"/>
    <s v="2022/2023"/>
  </r>
  <r>
    <n v="1410172883"/>
    <m/>
    <s v="ORZORA"/>
    <x v="6"/>
    <x v="36"/>
    <n v="608682"/>
    <s v="MO15/069"/>
    <s v="Prof. Geoff Hall"/>
    <s v="Commercial"/>
    <s v="N/A"/>
    <x v="34"/>
    <s v="Three dropped treatment costs"/>
    <x v="253"/>
    <m/>
    <d v="2021-05-11T00:00:00"/>
    <m/>
    <s v="Q1"/>
    <s v="2021/2022"/>
  </r>
  <r>
    <n v="1410173507"/>
    <m/>
    <s v="ORZORA"/>
    <x v="6"/>
    <x v="36"/>
    <n v="608682"/>
    <s v="MO15/069"/>
    <s v="Prof. Geoff Hall"/>
    <s v="Commercial"/>
    <s v="N/A"/>
    <x v="34"/>
    <s v="Visit 17 Fees, Unscheduled Visit and 2 x TS Calls"/>
    <x v="254"/>
    <m/>
    <d v="2021-06-14T00:00:00"/>
    <m/>
    <s v="Q1"/>
    <s v="2021/2022"/>
  </r>
  <r>
    <n v="1410176464"/>
    <m/>
    <s v="ORZORA"/>
    <x v="6"/>
    <x v="36"/>
    <n v="608682"/>
    <s v="MO15/069"/>
    <s v="Prof. Geoff Hall"/>
    <s v="Commercial"/>
    <s v="N/A"/>
    <x v="34"/>
    <s v="Patient activity costs"/>
    <x v="255"/>
    <m/>
    <d v="2021-07-15T00:00:00"/>
    <m/>
    <s v="Q2"/>
    <s v="2021/2022"/>
  </r>
  <r>
    <m/>
    <n v="1490024038"/>
    <s v="ORZORA"/>
    <x v="6"/>
    <x v="36"/>
    <n v="608682"/>
    <s v="MO15/069"/>
    <s v="Prof. Geoff Hall"/>
    <s v="Commercial"/>
    <s v="N/A"/>
    <x v="34"/>
    <s v="Credit for Invoice 1410172883"/>
    <x v="13"/>
    <n v="110.38"/>
    <m/>
    <d v="2021-08-06T00:00:00"/>
    <s v="Q2"/>
    <s v="2021/2022"/>
  </r>
  <r>
    <n v="1410181163"/>
    <m/>
    <s v="ORZORA"/>
    <x v="6"/>
    <x v="36"/>
    <n v="608682"/>
    <s v="MO15/069"/>
    <s v="Prof. Geoff Hall"/>
    <s v="Commercial"/>
    <s v="N/A"/>
    <x v="34"/>
    <s v="Multiple patient visits (Payment batch: 1-5O3512U)"/>
    <x v="256"/>
    <m/>
    <d v="2021-10-22T00:00:00"/>
    <m/>
    <s v="Q3"/>
    <s v="2021/2022"/>
  </r>
  <r>
    <n v="1410185722"/>
    <m/>
    <s v="ORZORA"/>
    <x v="6"/>
    <x v="36"/>
    <n v="608682"/>
    <s v="MO15/069"/>
    <s v="Prof. Geoff Hall"/>
    <s v="Commercial"/>
    <s v="N/A"/>
    <x v="34"/>
    <s v="Payment batch 1-4NBFL6H"/>
    <x v="257"/>
    <m/>
    <d v="2022-02-11T00:00:00"/>
    <m/>
    <s v="Q4"/>
    <s v="2021/2022"/>
  </r>
  <r>
    <n v="1410185723"/>
    <m/>
    <s v="ORZORA"/>
    <x v="6"/>
    <x v="36"/>
    <n v="608682"/>
    <s v="MO15/069"/>
    <s v="Prof. Geoff Hall"/>
    <s v="Commercial"/>
    <s v="N/A"/>
    <x v="34"/>
    <s v="Payment batch 1-51WQXLI"/>
    <x v="258"/>
    <m/>
    <d v="2022-02-11T00:00:00"/>
    <m/>
    <s v="Q4"/>
    <s v="2021/2022"/>
  </r>
  <r>
    <n v="1410185724"/>
    <m/>
    <s v="ORZORA"/>
    <x v="6"/>
    <x v="36"/>
    <n v="608682"/>
    <s v="MO15/069"/>
    <s v="Prof. Geoff Hall"/>
    <s v="Commercial"/>
    <s v="N/A"/>
    <x v="34"/>
    <s v="Payment batch 1-5542BQA"/>
    <x v="253"/>
    <m/>
    <d v="2022-02-11T00:00:00"/>
    <m/>
    <s v="Q4"/>
    <s v="2021/2022"/>
  </r>
  <r>
    <m/>
    <m/>
    <s v="ORZORA"/>
    <x v="6"/>
    <x v="36"/>
    <n v="608682"/>
    <s v="MO15/069"/>
    <s v="Prof. Geoff Hall"/>
    <s v="Commercial"/>
    <s v="N/A"/>
    <x v="34"/>
    <s v="Various activities"/>
    <x v="259"/>
    <m/>
    <d v="2022-04-01T00:00:00"/>
    <m/>
    <s v="Q1"/>
    <s v="2022/2023"/>
  </r>
  <r>
    <m/>
    <m/>
    <s v="ORZORA"/>
    <x v="6"/>
    <x v="36"/>
    <n v="608682"/>
    <s v="MO15/069"/>
    <s v="Prof. Geoff Hall"/>
    <s v="Commercial"/>
    <s v="N/A"/>
    <x v="34"/>
    <s v="Various activities"/>
    <x v="260"/>
    <m/>
    <d v="2022-04-01T00:00:00"/>
    <m/>
    <s v="Q1"/>
    <s v="2022/2023"/>
  </r>
  <r>
    <n v="1410190360"/>
    <m/>
    <s v="ORZORA"/>
    <x v="6"/>
    <x v="36"/>
    <n v="608682"/>
    <s v="MO15/069"/>
    <s v="Prof. Geoff Hall"/>
    <s v="Commercial"/>
    <s v="N/A"/>
    <x v="34"/>
    <s v="Archiving Fee"/>
    <x v="261"/>
    <m/>
    <d v="2022-06-01T00:00:00"/>
    <m/>
    <s v="Q1"/>
    <s v="2022/2023"/>
  </r>
  <r>
    <n v="1410194991"/>
    <m/>
    <s v="ORZORA"/>
    <x v="6"/>
    <x v="36"/>
    <n v="608682"/>
    <s v="MO15/069"/>
    <s v="Prof. Geoff Hall"/>
    <s v="Commercial"/>
    <s v="N/A"/>
    <x v="34"/>
    <s v="Various visits and final payment"/>
    <x v="262"/>
    <m/>
    <d v="2022-08-12T00:00:00"/>
    <m/>
    <s v="Q2"/>
    <s v="2022/2023"/>
  </r>
  <r>
    <n v="1410178911"/>
    <m/>
    <s v="EPOCH"/>
    <x v="6"/>
    <x v="38"/>
    <n v="606173"/>
    <s v="MO15/098"/>
    <s v="Dr. Daniel Swinson"/>
    <s v="Commercial"/>
    <s v="N/A"/>
    <x v="99"/>
    <s v="2 Boxes for Archiving"/>
    <x v="263"/>
    <m/>
    <d v="2021-09-07T00:00:00"/>
    <m/>
    <s v="Q2"/>
    <s v="2021/2022"/>
  </r>
  <r>
    <n v="1410190746"/>
    <m/>
    <s v="Add-Aspirin"/>
    <x v="6"/>
    <x v="14"/>
    <m/>
    <s v="MO15/105"/>
    <m/>
    <s v="Non-commercial"/>
    <s v="N/A"/>
    <x v="41"/>
    <s v="112 FFPE Tissue Blocks"/>
    <x v="264"/>
    <m/>
    <d v="2022-06-20T00:00:00"/>
    <m/>
    <s v="Q1"/>
    <s v="2022/2023"/>
  </r>
  <r>
    <n v="1410179903"/>
    <m/>
    <s v="Keynote-054"/>
    <x v="6"/>
    <x v="37"/>
    <n v="608351"/>
    <s v="MO15/270"/>
    <s v="Dr. Elaine Dunwoodie"/>
    <s v="Commercial"/>
    <s v="N/A"/>
    <x v="100"/>
    <s v="649 - Y4F1, Y5F1 &amp; Y5F3 / 1074 - Y4F2,F3 / 1088 - Y4F2,F4 &amp; Y5F1,F3 / 1219 - Y4F1,F3,F4 &amp; Y5F1, F3"/>
    <x v="265"/>
    <m/>
    <d v="2021-09-24T00:00:00"/>
    <m/>
    <s v="Q2"/>
    <s v="2021/2022"/>
  </r>
  <r>
    <n v="1410196164"/>
    <m/>
    <s v="Keynote-054"/>
    <x v="6"/>
    <x v="37"/>
    <n v="608351"/>
    <s v="MO15/270"/>
    <s v="Dr. Elaine Dunwoodie"/>
    <s v="Commercial"/>
    <s v="N/A"/>
    <x v="100"/>
    <s v="Various patient visits"/>
    <x v="266"/>
    <m/>
    <d v="2022-09-08T00:00:00"/>
    <m/>
    <s v="Q2"/>
    <s v="2022/2023"/>
  </r>
  <r>
    <n v="1410200003"/>
    <m/>
    <s v="Keynote-054"/>
    <x v="6"/>
    <x v="37"/>
    <n v="608351"/>
    <s v="MO15/270"/>
    <s v="Dr. Elaine Dunwoodie"/>
    <s v="Commercial"/>
    <s v="N/A"/>
    <x v="100"/>
    <s v="Various patient visits"/>
    <x v="267"/>
    <m/>
    <d v="2022-12-01T00:00:00"/>
    <m/>
    <s v="Q3"/>
    <s v="2022/2023"/>
  </r>
  <r>
    <n v="1410188891"/>
    <m/>
    <s v="CARBON"/>
    <x v="7"/>
    <x v="20"/>
    <n v="608360"/>
    <s v="MO15/379"/>
    <s v="Prof. Christopher Twelves"/>
    <s v="Non-commercial"/>
    <s v="HGR4600017172"/>
    <x v="47"/>
    <s v="Pt. 028 EOT Visit"/>
    <x v="126"/>
    <m/>
    <d v="2022-04-13T00:00:00"/>
    <m/>
    <s v="Q1"/>
    <s v="2022/2023"/>
  </r>
  <r>
    <n v="1410193674"/>
    <m/>
    <s v="ABC-07"/>
    <x v="6"/>
    <x v="21"/>
    <n v="608370"/>
    <s v="MO15/417"/>
    <s v="Dr. Rebecca Goody"/>
    <s v="Non-commercial"/>
    <s v="H01-3443378"/>
    <x v="41"/>
    <s v="Various fees"/>
    <x v="268"/>
    <m/>
    <d v="2022-07-21T00:00:00"/>
    <m/>
    <s v="Q2"/>
    <s v="2022/2023"/>
  </r>
  <r>
    <n v="1410190611"/>
    <m/>
    <s v="DANUBE"/>
    <x v="6"/>
    <x v="39"/>
    <n v="608352"/>
    <s v="MO15/454"/>
    <s v="Dr. Naveen Vasudev"/>
    <s v="Commercial"/>
    <s v="N/A"/>
    <x v="49"/>
    <s v="Various historic patient visits"/>
    <x v="269"/>
    <m/>
    <d v="2022-06-10T00:00:00"/>
    <m/>
    <s v="Q1"/>
    <s v="2022/2023"/>
  </r>
  <r>
    <n v="1410197572"/>
    <m/>
    <s v="DANUBE"/>
    <x v="6"/>
    <x v="39"/>
    <n v="608352"/>
    <s v="MO15/454"/>
    <s v="Dr. Naveen Vasudev"/>
    <s v="Commercial"/>
    <s v="N/A"/>
    <x v="49"/>
    <s v="4 x boxes for archiving"/>
    <x v="270"/>
    <m/>
    <d v="2022-10-10T00:00:00"/>
    <m/>
    <s v="Q3"/>
    <s v="2022/2023"/>
  </r>
  <r>
    <n v="1410172793"/>
    <m/>
    <s v="ProCAID"/>
    <x v="6"/>
    <x v="16"/>
    <n v="606152"/>
    <s v="MO16/023"/>
    <s v="Dr. Satinder Jagdev"/>
    <s v="Non-commercial"/>
    <s v="N/A"/>
    <x v="101"/>
    <s v="Invoice to replace 1410171839"/>
    <x v="271"/>
    <m/>
    <d v="2021-05-04T00:00:00"/>
    <m/>
    <s v="Q1"/>
    <s v="2021/2022"/>
  </r>
  <r>
    <m/>
    <n v="1490023550"/>
    <s v="ProCAID"/>
    <x v="6"/>
    <x v="16"/>
    <n v="606152"/>
    <s v="MO16/023"/>
    <s v="Dr. Satinder Jagdev"/>
    <s v="Non-commercial"/>
    <s v="N/A"/>
    <x v="101"/>
    <s v="Credit in relation to invoice 1410171839, which was incorrectly addressed"/>
    <x v="13"/>
    <n v="191.4"/>
    <m/>
    <d v="2021-05-04T00:00:00"/>
    <s v="Q1"/>
    <s v="2021/2022"/>
  </r>
  <r>
    <n v="1410178871"/>
    <m/>
    <s v="PEARLS"/>
    <x v="6"/>
    <x v="15"/>
    <n v="608350"/>
    <s v="MO16/045"/>
    <s v="Dr. Katy Clarke"/>
    <s v="Commercial"/>
    <s v="N/A"/>
    <x v="100"/>
    <s v="Visits C13, C14, C15, C16, C17 and EOT for subject 1839"/>
    <x v="272"/>
    <m/>
    <d v="2021-09-03T00:00:00"/>
    <m/>
    <s v="Q2"/>
    <s v="2021/2022"/>
  </r>
  <r>
    <n v="1410190359"/>
    <m/>
    <s v="CHARIOT"/>
    <x v="7"/>
    <x v="20"/>
    <n v="802502"/>
    <s v="MO16/40466"/>
    <s v="Dr. Alan Anthoney"/>
    <s v="Non-commercial"/>
    <s v="H3R00241"/>
    <x v="22"/>
    <s v="1 x Completion of Stage A2"/>
    <x v="273"/>
    <m/>
    <d v="2022-06-01T00:00:00"/>
    <m/>
    <s v="Q1"/>
    <s v="2022/2023"/>
  </r>
  <r>
    <n v="1410178438"/>
    <m/>
    <s v="MINITUB"/>
    <x v="6"/>
    <x v="37"/>
    <n v="606167"/>
    <s v="MO16/64999"/>
    <s v="Dr. Howard Peach"/>
    <s v="Non-commercial"/>
    <s v="N/A"/>
    <x v="102"/>
    <s v="3 x Patients"/>
    <x v="274"/>
    <m/>
    <d v="2021-08-19T00:00:00"/>
    <m/>
    <s v="Q2"/>
    <s v="2021/2022"/>
  </r>
  <r>
    <n v="1410195780"/>
    <m/>
    <s v="MINITUB"/>
    <x v="6"/>
    <x v="37"/>
    <n v="606167"/>
    <s v="MO16/64999"/>
    <s v="Dr. Howard Peach"/>
    <s v="Non-commercial"/>
    <s v="N/A"/>
    <x v="102"/>
    <s v="5 x Patients"/>
    <x v="275"/>
    <m/>
    <d v="2022-08-23T00:00:00"/>
    <m/>
    <s v="Q2"/>
    <s v="2022/2023"/>
  </r>
  <r>
    <n v="1410180467"/>
    <m/>
    <s v="OreO"/>
    <x v="6"/>
    <x v="36"/>
    <n v="608642"/>
    <s v="MO17/100390"/>
    <s v="Dr. David Jackson"/>
    <s v="Commercial"/>
    <s v="N/A"/>
    <x v="65"/>
    <s v="2 x boxes for archiving"/>
    <x v="276"/>
    <m/>
    <d v="2021-10-19T00:00:00"/>
    <m/>
    <s v="Q3"/>
    <s v="2021/2022"/>
  </r>
  <r>
    <n v="1410197688"/>
    <m/>
    <s v="OreO"/>
    <x v="6"/>
    <x v="36"/>
    <n v="608642"/>
    <s v="MO17/100390"/>
    <s v="Dr. David Jackson"/>
    <s v="Commercial"/>
    <s v="N/A"/>
    <x v="65"/>
    <s v="Witholding amounts"/>
    <x v="277"/>
    <m/>
    <d v="2022-10-13T00:00:00"/>
    <m/>
    <s v="Q3"/>
    <s v="2022/2023"/>
  </r>
  <r>
    <m/>
    <n v="1490026557"/>
    <s v="OreO"/>
    <x v="6"/>
    <x v="36"/>
    <n v="608642"/>
    <s v="MO17/100390"/>
    <s v="Dr. David Jackson"/>
    <s v="Commercial"/>
    <s v="N/A"/>
    <x v="65"/>
    <s v="Credit in relation to 1410197688"/>
    <x v="13"/>
    <n v="609.41"/>
    <m/>
    <d v="2022-12-05T00:00:00"/>
    <s v="Q3"/>
    <s v="2022/2023"/>
  </r>
  <r>
    <n v="1410200073"/>
    <m/>
    <s v="OreO"/>
    <x v="6"/>
    <x v="36"/>
    <n v="608642"/>
    <s v="MO17/100390"/>
    <s v="Dr. David Jackson"/>
    <s v="Commercial"/>
    <s v="N/A"/>
    <x v="65"/>
    <s v="Witholding fees"/>
    <x v="278"/>
    <m/>
    <d v="2022-12-05T00:00:00"/>
    <m/>
    <s v="Q3"/>
    <s v="2022/2023"/>
  </r>
  <r>
    <n v="1410175257"/>
    <m/>
    <s v="AIPAC"/>
    <x v="6"/>
    <x v="14"/>
    <n v="608674"/>
    <s v="MO17/101836"/>
    <s v="Prof. Christopher Twelves"/>
    <s v="Commercial"/>
    <s v="N/A"/>
    <x v="103"/>
    <s v="Patient fees St James Q1 2021"/>
    <x v="279"/>
    <m/>
    <d v="2021-06-18T00:00:00"/>
    <m/>
    <s v="Q1"/>
    <s v="2021/2022"/>
  </r>
  <r>
    <m/>
    <n v="1490024053"/>
    <s v="AIPAC"/>
    <x v="6"/>
    <x v="14"/>
    <n v="608674"/>
    <s v="MO17/101836"/>
    <s v="Prof. Christopher Twelves"/>
    <s v="Commercial"/>
    <s v="N/A"/>
    <x v="103"/>
    <s v="Credit in relation to invoice 1410175257"/>
    <x v="13"/>
    <n v="54.98"/>
    <m/>
    <d v="2021-08-06T00:00:00"/>
    <s v="Q2"/>
    <s v="2021/2022"/>
  </r>
  <r>
    <n v="1410177646"/>
    <m/>
    <s v="AIPAC"/>
    <x v="6"/>
    <x v="14"/>
    <n v="608674"/>
    <s v="MO17/101836"/>
    <s v="Prof. Christopher Twelves"/>
    <s v="Commercial"/>
    <s v="N/A"/>
    <x v="103"/>
    <s v="Patient fees St James Q1 2021"/>
    <x v="280"/>
    <m/>
    <d v="2021-08-06T00:00:00"/>
    <m/>
    <s v="Q2"/>
    <s v="2021/2022"/>
  </r>
  <r>
    <n v="1410192860"/>
    <m/>
    <s v="Keynote-654"/>
    <x v="6"/>
    <x v="15"/>
    <n v="608400"/>
    <s v="MO17/103367"/>
    <s v="Dr. Katy Clark"/>
    <s v="Commercial"/>
    <s v="N/A"/>
    <x v="46"/>
    <s v="SIV, CI Fees, Archiving and Patient Visits"/>
    <x v="281"/>
    <m/>
    <d v="2022-07-13T00:00:00"/>
    <m/>
    <s v="Q2"/>
    <s v="2022/2023"/>
  </r>
  <r>
    <n v="1490026125"/>
    <m/>
    <s v="Keynote-654"/>
    <x v="6"/>
    <x v="15"/>
    <n v="608400"/>
    <s v="MO17/103367"/>
    <s v="Dr. Katy Clark"/>
    <s v="Commercial"/>
    <s v="N/A"/>
    <x v="46"/>
    <s v="CN for INV 1410192860"/>
    <x v="13"/>
    <n v="11873.51"/>
    <m/>
    <d v="2022-08-09T00:00:00"/>
    <s v="Q2"/>
    <s v="2022/2023"/>
  </r>
  <r>
    <n v="1410194826"/>
    <m/>
    <s v="Keynote-654"/>
    <x v="6"/>
    <x v="15"/>
    <n v="608400"/>
    <s v="MO17/103367"/>
    <s v="Dr. Katy Clark"/>
    <s v="Commercial"/>
    <s v="N/A"/>
    <x v="46"/>
    <s v="SIV, CI Fees, Archiving and Patient Visits"/>
    <x v="281"/>
    <m/>
    <d v="2022-08-09T00:00:00"/>
    <m/>
    <s v="Q2"/>
    <s v="2022/2023"/>
  </r>
  <r>
    <m/>
    <n v="1490026214"/>
    <s v="Keynote-654"/>
    <x v="6"/>
    <x v="15"/>
    <n v="608400"/>
    <s v="MO17/103367"/>
    <s v="Dr. Katy Clark"/>
    <s v="Commercial"/>
    <s v="N/A"/>
    <x v="46"/>
    <s v="Credit in relation to patient visits on invoice 1410194826 duplicate request"/>
    <x v="13"/>
    <n v="8623.49"/>
    <m/>
    <d v="2022-09-16T00:00:00"/>
    <s v="Q2"/>
    <s v="2022/2023"/>
  </r>
  <r>
    <n v="1410178440"/>
    <m/>
    <s v="LUCY"/>
    <x v="6"/>
    <x v="14"/>
    <n v="608407"/>
    <s v="MO17/103869"/>
    <s v="Prof. Timothy Perren"/>
    <s v="Commercial"/>
    <s v="N/A"/>
    <x v="65"/>
    <s v="Visits 12, 13, TREATDIS and 30DFU for Subject 2803001"/>
    <x v="282"/>
    <m/>
    <d v="2021-08-19T00:00:00"/>
    <m/>
    <s v="Q2"/>
    <s v="2021/2022"/>
  </r>
  <r>
    <n v="1410188654"/>
    <m/>
    <s v="SPOTLIGHT"/>
    <x v="6"/>
    <x v="21"/>
    <n v="802138"/>
    <s v="MO17/105025"/>
    <s v="Dr. Daniel Swinson"/>
    <s v="Commercial"/>
    <s v="N/A"/>
    <x v="65"/>
    <s v="SIV fee"/>
    <x v="17"/>
    <m/>
    <d v="2022-04-01T00:00:00"/>
    <m/>
    <s v="Q1"/>
    <s v="2022/2023"/>
  </r>
  <r>
    <n v="1410190846"/>
    <m/>
    <s v="SPOTLIGHT"/>
    <x v="6"/>
    <x v="21"/>
    <n v="802138"/>
    <s v="MO17/105025"/>
    <s v="Dr. Daniel Swinson"/>
    <s v="Commercial"/>
    <s v="N/A"/>
    <x v="65"/>
    <s v="SCR &amp; C1D1 for 11819"/>
    <x v="283"/>
    <m/>
    <d v="2022-06-22T00:00:00"/>
    <m/>
    <s v="Q1"/>
    <s v="2022/2023"/>
  </r>
  <r>
    <n v="1410190847"/>
    <m/>
    <s v="SPOTLIGHT"/>
    <x v="6"/>
    <x v="21"/>
    <n v="802138"/>
    <s v="MO17/105025"/>
    <s v="Dr. Daniel Swinson"/>
    <s v="Commercial"/>
    <s v="N/A"/>
    <x v="65"/>
    <s v="SCR to C2D1 for 11886"/>
    <x v="284"/>
    <m/>
    <d v="2022-06-22T00:00:00"/>
    <m/>
    <s v="Q1"/>
    <s v="2022/2023"/>
  </r>
  <r>
    <n v="1410200001"/>
    <m/>
    <s v="SPOTLIGHT"/>
    <x v="6"/>
    <x v="21"/>
    <n v="802138"/>
    <s v="MO17/105025"/>
    <s v="Dr. Daniel Swinson"/>
    <s v="Commercial"/>
    <s v="N/A"/>
    <x v="65"/>
    <s v="Various visits for 11819 and 86"/>
    <x v="285"/>
    <m/>
    <d v="2022-12-01T00:00:00"/>
    <m/>
    <s v="Q3"/>
    <s v="2022/2023"/>
  </r>
  <r>
    <n v="1410200050"/>
    <m/>
    <s v="SPOTLIGHT"/>
    <x v="6"/>
    <x v="21"/>
    <n v="802138"/>
    <s v="MO17/105025"/>
    <s v="Dr. Daniel Swinson"/>
    <s v="Commercial"/>
    <s v="N/A"/>
    <x v="65"/>
    <s v="Various visits for 11886 &amp; 207"/>
    <x v="286"/>
    <m/>
    <d v="2022-12-02T00:00:00"/>
    <m/>
    <s v="Q3"/>
    <s v="2022/2023"/>
  </r>
  <r>
    <n v="57167"/>
    <m/>
    <s v="SPOTLIGHT"/>
    <x v="6"/>
    <x v="21"/>
    <n v="802138"/>
    <s v="MO17/105025"/>
    <s v="Dr. Daniel Swinson"/>
    <s v="Commercial"/>
    <s v="N/A"/>
    <x v="65"/>
    <s v="11886 C3D22"/>
    <x v="287"/>
    <m/>
    <d v="2022-12-08T00:00:00"/>
    <m/>
    <s v="Q3"/>
    <s v="2022/2023"/>
  </r>
  <r>
    <n v="1410180295"/>
    <m/>
    <s v="ClariDY"/>
    <x v="7"/>
    <x v="20"/>
    <n v="608613"/>
    <s v="MO17/93267"/>
    <s v="Dr. Alan Anthoney"/>
    <s v="Commercial"/>
    <s v="N/A"/>
    <x v="104"/>
    <s v="3 boxes for archiving"/>
    <x v="288"/>
    <m/>
    <d v="2021-10-08T00:00:00"/>
    <m/>
    <s v="Q3"/>
    <s v="2021/2022"/>
  </r>
  <r>
    <n v="1410181495"/>
    <m/>
    <s v="ClariDY"/>
    <x v="7"/>
    <x v="20"/>
    <n v="608613"/>
    <s v="MO17/93267"/>
    <s v="Dr. Alan Anthoney"/>
    <s v="Commercial"/>
    <s v="N/A"/>
    <x v="104"/>
    <s v="Additional costs for archiving in relation to invoice 1410180295"/>
    <x v="289"/>
    <m/>
    <d v="2021-11-02T00:00:00"/>
    <m/>
    <s v="Q3"/>
    <s v="2021/2022"/>
  </r>
  <r>
    <n v="1410177785"/>
    <m/>
    <s v="RAMPART"/>
    <x v="6"/>
    <x v="19"/>
    <n v="608685"/>
    <s v="MO17/94868"/>
    <s v="Dr. Naveen Vasudev"/>
    <s v="Non-commercial"/>
    <s v="N/A"/>
    <x v="41"/>
    <s v="Randomisation of patient R0066001C"/>
    <x v="290"/>
    <m/>
    <d v="2021-08-12T00:00:00"/>
    <m/>
    <s v="Q2"/>
    <s v="2021/2022"/>
  </r>
  <r>
    <n v="1410189160"/>
    <m/>
    <s v="RAMPART"/>
    <x v="6"/>
    <x v="19"/>
    <n v="608685"/>
    <s v="MO17/94868"/>
    <s v="Dr. Naveen Vasudev"/>
    <s v="Non-commercial"/>
    <s v="N/A"/>
    <x v="41"/>
    <s v="Randomisation of 2 x subjects (R0066003A and R0066002C)"/>
    <x v="291"/>
    <m/>
    <d v="2022-05-01T00:00:00"/>
    <m/>
    <s v="Q1"/>
    <s v="2022/2023"/>
  </r>
  <r>
    <n v="1410195881"/>
    <m/>
    <s v="RAMPART"/>
    <x v="6"/>
    <x v="19"/>
    <n v="608685"/>
    <s v="MO17/94868"/>
    <s v="Dr. Naveen Vasudev"/>
    <s v="Non-commercial"/>
    <s v="N/A"/>
    <x v="41"/>
    <s v="Randomisation of patient R0066004C"/>
    <x v="290"/>
    <m/>
    <d v="2022-09-01T00:00:00"/>
    <m/>
    <s v="Q2"/>
    <s v="2022/2023"/>
  </r>
  <r>
    <n v="1410182892"/>
    <m/>
    <s v="NEPTUNES"/>
    <x v="6"/>
    <x v="16"/>
    <n v="606183"/>
    <s v="MO17/96917"/>
    <s v="Dr. Naveen Vasudev"/>
    <s v="Non-commercial"/>
    <s v="H01-3317229"/>
    <x v="41"/>
    <s v="3 x Pre-Screen, 1 x Pt entered, 1 x Start of t'ment, 1 x site activiation and 1 x first reg"/>
    <x v="292"/>
    <m/>
    <d v="2021-12-01T00:00:00"/>
    <m/>
    <s v="Q3"/>
    <s v="2021/2022"/>
  </r>
  <r>
    <n v="1410195759"/>
    <m/>
    <s v="NEPTUNES"/>
    <x v="6"/>
    <x v="16"/>
    <n v="606183"/>
    <s v="MO17/96917"/>
    <s v="Dr. Naveen Vasudev"/>
    <s v="Non-commercial"/>
    <s v="H01-3317229"/>
    <x v="41"/>
    <s v="3 x Pre-Screen, 1 x Pt entered and 1 x Start of t'ment"/>
    <x v="293"/>
    <m/>
    <d v="2022-08-23T00:00:00"/>
    <m/>
    <s v="Q2"/>
    <s v="2022/2023"/>
  </r>
  <r>
    <n v="1410185725"/>
    <m/>
    <s v="ANITA"/>
    <x v="6"/>
    <x v="40"/>
    <n v="606190"/>
    <s v="MO17/99036"/>
    <s v="Dr. Daniel Stark"/>
    <s v="Non-commercial"/>
    <s v="N/A"/>
    <x v="102"/>
    <s v="EORTC Payment Ref: CMT 17370 / 2 x Patients"/>
    <x v="294"/>
    <m/>
    <d v="2022-02-11T00:00:00"/>
    <m/>
    <s v="Q4"/>
    <s v="2021/2022"/>
  </r>
  <r>
    <n v="1410185726"/>
    <m/>
    <s v="ANITA"/>
    <x v="6"/>
    <x v="40"/>
    <n v="606190"/>
    <s v="MO17/99036"/>
    <s v="Dr. Daniel Stark"/>
    <s v="Non-commercial"/>
    <s v="N/A"/>
    <x v="102"/>
    <s v="EORTC Payment Ref: CMT 20824 / 1 x Patient"/>
    <x v="196"/>
    <m/>
    <d v="2022-02-11T00:00:00"/>
    <m/>
    <s v="Q4"/>
    <s v="2021/2022"/>
  </r>
  <r>
    <n v="1410185727"/>
    <m/>
    <s v="ANITA"/>
    <x v="6"/>
    <x v="40"/>
    <n v="606190"/>
    <s v="MO17/99036"/>
    <s v="Dr. Daniel Stark"/>
    <s v="Non-commercial"/>
    <s v="N/A"/>
    <x v="102"/>
    <s v="Site Set-up Costs"/>
    <x v="288"/>
    <m/>
    <d v="2022-02-11T00:00:00"/>
    <m/>
    <s v="Q4"/>
    <s v="2021/2022"/>
  </r>
  <r>
    <m/>
    <n v="1490025723"/>
    <s v="ANITA"/>
    <x v="6"/>
    <x v="40"/>
    <n v="606190"/>
    <s v="MO17/99036"/>
    <s v="Dr. Daniel Stark"/>
    <s v="Non-commercial"/>
    <s v="N/A"/>
    <x v="102"/>
    <s v="Credit in relation to invoice 1410185725 exchange rate discrepancy"/>
    <x v="13"/>
    <n v="2000.41"/>
    <m/>
    <d v="2022-06-01T00:00:00"/>
    <s v="Q1"/>
    <s v="2022/2023"/>
  </r>
  <r>
    <n v="1410183155"/>
    <m/>
    <s v="IMPassion30"/>
    <x v="6"/>
    <x v="14"/>
    <n v="608678"/>
    <s v="MO18/103576"/>
    <s v="Prof. Timothy Perren"/>
    <s v="Commercial"/>
    <s v="N/A"/>
    <x v="105"/>
    <s v="102210 Screen Failure"/>
    <x v="295"/>
    <m/>
    <d v="2021-12-10T00:00:00"/>
    <m/>
    <s v="Q3"/>
    <s v="2021/2022"/>
  </r>
  <r>
    <n v="1410187056"/>
    <m/>
    <s v="IMPassion30"/>
    <x v="6"/>
    <x v="14"/>
    <n v="608678"/>
    <s v="MO18/103576"/>
    <s v="Prof. Timothy Perren"/>
    <s v="Commercial"/>
    <s v="N/A"/>
    <x v="105"/>
    <s v="102859 Screening to C3D15"/>
    <x v="296"/>
    <m/>
    <d v="2022-03-10T00:00:00"/>
    <m/>
    <s v="Q4"/>
    <s v="2021/2022"/>
  </r>
  <r>
    <n v="1410188956"/>
    <m/>
    <s v="IMPassion30"/>
    <x v="6"/>
    <x v="14"/>
    <n v="608678"/>
    <s v="MO18/103576"/>
    <s v="Prof. Timothy Perren"/>
    <s v="Commercial"/>
    <s v="N/A"/>
    <x v="105"/>
    <s v="C3D22, C4D1, C4D15 12001"/>
    <x v="297"/>
    <m/>
    <d v="2022-04-19T00:00:00"/>
    <m/>
    <s v="Q1"/>
    <s v="2022/2023"/>
  </r>
  <r>
    <n v="1410172091"/>
    <m/>
    <s v="COMBI-APlus"/>
    <x v="6"/>
    <x v="37"/>
    <n v="608629"/>
    <s v="MO18/104944"/>
    <s v="Dr. Jane Hook"/>
    <s v="Commercial"/>
    <n v="4500231110"/>
    <x v="106"/>
    <s v="New invoice for Investigator Fees and CT Chest"/>
    <x v="298"/>
    <m/>
    <d v="2021-04-26T00:00:00"/>
    <m/>
    <s v="Q1"/>
    <s v="2021/2022"/>
  </r>
  <r>
    <n v="1410172112"/>
    <m/>
    <s v="COMBI-APlus"/>
    <x v="6"/>
    <x v="37"/>
    <n v="608629"/>
    <s v="MO18/104944"/>
    <s v="Dr. Jane Hook"/>
    <s v="Commercial"/>
    <n v="4500231110"/>
    <x v="106"/>
    <s v="New invoice for Investigator Fees and CT Chest"/>
    <x v="298"/>
    <m/>
    <d v="2021-04-26T00:00:00"/>
    <m/>
    <s v="Q1"/>
    <s v="2021/2022"/>
  </r>
  <r>
    <m/>
    <n v="1490023133"/>
    <s v="COMBI-APlus"/>
    <x v="6"/>
    <x v="37"/>
    <n v="608629"/>
    <s v="MO18/104944"/>
    <s v="Dr. Jane Hook"/>
    <s v="Commercial"/>
    <n v="4500231110"/>
    <x v="106"/>
    <s v="Credit for invoice 1410171838 due to a change in Sponsor billing address"/>
    <x v="13"/>
    <n v="1648.06"/>
    <m/>
    <d v="2021-04-26T00:00:00"/>
    <s v="Q1"/>
    <s v="2021/2022"/>
  </r>
  <r>
    <m/>
    <n v="1490023133"/>
    <s v="COMBI-APlus"/>
    <x v="6"/>
    <x v="37"/>
    <n v="608629"/>
    <s v="MO18/104944"/>
    <s v="Dr. Jane Hook"/>
    <s v="Commercial"/>
    <n v="4500231110"/>
    <x v="106"/>
    <s v="Credit for invoice 1410172091 due to incorrect customer number being used"/>
    <x v="13"/>
    <n v="1648.06"/>
    <m/>
    <d v="2021-04-26T00:00:00"/>
    <s v="Q1"/>
    <s v="2021/2022"/>
  </r>
  <r>
    <n v="1410175941"/>
    <m/>
    <s v="COMBI-APlus"/>
    <x v="6"/>
    <x v="37"/>
    <n v="608629"/>
    <s v="MO18/104944"/>
    <s v="Dr. Jane Hook"/>
    <s v="Commercial"/>
    <n v="4500231110"/>
    <x v="106"/>
    <s v="Investigator Fees"/>
    <x v="299"/>
    <m/>
    <d v="2021-06-30T00:00:00"/>
    <m/>
    <s v="Q1"/>
    <s v="2021/2022"/>
  </r>
  <r>
    <n v="1410186527"/>
    <m/>
    <s v="COMBI-APlus"/>
    <x v="6"/>
    <x v="37"/>
    <n v="608629"/>
    <s v="MO18/104944"/>
    <s v="Dr. Jane Hook"/>
    <s v="Commercial"/>
    <s v="N/A"/>
    <x v="106"/>
    <s v="Investigator Fees - Payment Run Q2+19"/>
    <x v="300"/>
    <m/>
    <d v="2022-02-21T00:00:00"/>
    <m/>
    <s v="Q4"/>
    <s v="2021/2022"/>
  </r>
  <r>
    <n v="1410186526"/>
    <m/>
    <s v="COMBI-APlus"/>
    <x v="6"/>
    <x v="37"/>
    <n v="608629"/>
    <s v="MO18/104944"/>
    <s v="Dr. Jane Hook"/>
    <s v="Commercial"/>
    <s v="N/A"/>
    <x v="106"/>
    <s v="Investigator Fees - Payment Run IFQ320"/>
    <x v="301"/>
    <m/>
    <d v="2022-02-21T00:00:00"/>
    <m/>
    <s v="Q4"/>
    <s v="2021/2022"/>
  </r>
  <r>
    <n v="1410186530"/>
    <m/>
    <s v="COMBI-APlus"/>
    <x v="6"/>
    <x v="37"/>
    <n v="608629"/>
    <s v="MO18/104944"/>
    <s v="Dr. Jane Hook"/>
    <s v="Commercial"/>
    <s v="N/A"/>
    <x v="106"/>
    <s v="Investigator Fees - Payment Run Q12020"/>
    <x v="302"/>
    <m/>
    <d v="2022-02-21T00:00:00"/>
    <m/>
    <s v="Q4"/>
    <s v="2021/2022"/>
  </r>
  <r>
    <n v="1410186529"/>
    <m/>
    <s v="COMBI-APlus"/>
    <x v="6"/>
    <x v="37"/>
    <n v="608629"/>
    <s v="MO18/104944"/>
    <s v="Dr. Jane Hook"/>
    <s v="Commercial"/>
    <s v="N/A"/>
    <x v="106"/>
    <s v="Investigator Fees - Payment Run Q221R1"/>
    <x v="299"/>
    <m/>
    <d v="2022-02-21T00:00:00"/>
    <m/>
    <s v="Q4"/>
    <s v="2021/2022"/>
  </r>
  <r>
    <n v="1410186528"/>
    <m/>
    <s v="COMBI-APlus"/>
    <x v="6"/>
    <x v="37"/>
    <n v="608629"/>
    <s v="MO18/104944"/>
    <s v="Dr. Jane Hook"/>
    <s v="Commercial"/>
    <s v="N/A"/>
    <x v="106"/>
    <s v="Investigator Fees - Payment Run Q4+19"/>
    <x v="303"/>
    <m/>
    <d v="2022-02-21T00:00:00"/>
    <m/>
    <s v="Q4"/>
    <s v="2021/2022"/>
  </r>
  <r>
    <n v="1410189128"/>
    <m/>
    <s v="COMBI-APlus"/>
    <x v="6"/>
    <x v="37"/>
    <n v="608629"/>
    <s v="MO18/104944"/>
    <s v="Dr. Jane Hook"/>
    <s v="Commercial"/>
    <s v="N/A"/>
    <x v="94"/>
    <s v="Various patient visits"/>
    <x v="304"/>
    <m/>
    <d v="2022-05-01T00:00:00"/>
    <m/>
    <s v="Q1"/>
    <s v="2022/2023"/>
  </r>
  <r>
    <n v="1410190391"/>
    <m/>
    <s v="COMBI-APlus"/>
    <x v="6"/>
    <x v="37"/>
    <n v="608629"/>
    <s v="MO18/104944"/>
    <s v="Dr. Jane Hook"/>
    <s v="Commercial"/>
    <s v="N/A"/>
    <x v="106"/>
    <s v="2 x boxes for archiving"/>
    <x v="93"/>
    <m/>
    <d v="2022-06-01T00:00:00"/>
    <m/>
    <s v="Q1"/>
    <s v="2022/2023"/>
  </r>
  <r>
    <n v="1410193794"/>
    <m/>
    <s v="COMBI-APlus"/>
    <x v="6"/>
    <x v="37"/>
    <n v="608629"/>
    <s v="MO18/104944"/>
    <s v="Dr. Jane Hook"/>
    <s v="Commercial"/>
    <s v="N/A"/>
    <x v="106"/>
    <s v="Various patient visits"/>
    <x v="305"/>
    <m/>
    <d v="2022-08-01T00:00:00"/>
    <m/>
    <s v="Q2"/>
    <s v="2022/2023"/>
  </r>
  <r>
    <m/>
    <n v="1490026143"/>
    <s v="COMBI-APlus"/>
    <x v="6"/>
    <x v="37"/>
    <n v="608629"/>
    <s v="MO18/104944"/>
    <s v="Dr. Jane Hook"/>
    <s v="Commercial"/>
    <s v="N/A"/>
    <x v="106"/>
    <s v="Credit in relation to invoice 1410186526 for Pt Num: 3805001 / Visit: PR M15. Visit already paid on INV 1410189128"/>
    <x v="13"/>
    <n v="227.75"/>
    <m/>
    <d v="2022-08-17T00:00:00"/>
    <s v="Q2"/>
    <s v="2022/2023"/>
  </r>
  <r>
    <m/>
    <n v="1490026447"/>
    <s v="COMBI-APlus"/>
    <x v="6"/>
    <x v="37"/>
    <n v="608629"/>
    <s v="MO18/104944"/>
    <s v="Dr. Jane Hook"/>
    <s v="Commercial"/>
    <n v="4500231110"/>
    <x v="106"/>
    <s v="Credit in relation to invoice 1410133485 from 2019"/>
    <x v="13"/>
    <n v="491.57"/>
    <m/>
    <d v="2022-11-09T00:00:00"/>
    <s v="Q3"/>
    <s v="2022/2023"/>
  </r>
  <r>
    <n v="1410199273"/>
    <m/>
    <s v="COMBI-APlus"/>
    <x v="6"/>
    <x v="37"/>
    <n v="608629"/>
    <s v="MO18/104944"/>
    <s v="Dr. Jane Hook"/>
    <s v="Commercial"/>
    <n v="4500231110"/>
    <x v="106"/>
    <s v="Dummy invoice to offset CN 1490026447"/>
    <x v="306"/>
    <m/>
    <d v="2022-11-22T00:00:00"/>
    <m/>
    <s v="Q3"/>
    <s v="2022/2023"/>
  </r>
  <r>
    <m/>
    <n v="1490026503"/>
    <s v="COMBI-APlus"/>
    <x v="6"/>
    <x v="37"/>
    <n v="608629"/>
    <s v="MO18/104944"/>
    <s v="Dr. Jane Hook"/>
    <s v="Commercial"/>
    <n v="4500231110"/>
    <x v="106"/>
    <s v="Credit in relation to invoice 1410133485 from 2019"/>
    <x v="13"/>
    <n v="491.57"/>
    <m/>
    <d v="2022-11-22T00:00:00"/>
    <s v="Q3"/>
    <s v="2022/2023"/>
  </r>
  <r>
    <n v="1410196163"/>
    <m/>
    <s v="NET-02"/>
    <x v="6"/>
    <x v="21"/>
    <n v="606174"/>
    <s v="MO18/105792"/>
    <s v="Dr. Alan Anthoney"/>
    <s v="Non-commercial"/>
    <s v="N/A"/>
    <x v="107"/>
    <s v="00067 Screening, bloods and data processing"/>
    <x v="307"/>
    <m/>
    <d v="2022-09-08T00:00:00"/>
    <m/>
    <s v="Q2"/>
    <s v="2022/2023"/>
  </r>
  <r>
    <n v="1410197571"/>
    <m/>
    <s v="NET-02"/>
    <x v="6"/>
    <x v="21"/>
    <n v="606174"/>
    <s v="MO18/105792"/>
    <s v="Dr. Alan Anthoney"/>
    <s v="Non-commercial"/>
    <s v="N/A"/>
    <x v="107"/>
    <s v="1 x NSE Test &amp; Site set up"/>
    <x v="308"/>
    <m/>
    <d v="2022-10-10T00:00:00"/>
    <m/>
    <s v="Q3"/>
    <s v="2022/2023"/>
  </r>
  <r>
    <n v="1410193710"/>
    <m/>
    <s v="SERD BC"/>
    <x v="7"/>
    <x v="20"/>
    <n v="608619"/>
    <s v="MO18/107929"/>
    <s v="Prof. Christopher Twelves"/>
    <s v="Commercial"/>
    <s v="N/A"/>
    <x v="49"/>
    <s v="Various patient and monitoring visits"/>
    <x v="309"/>
    <m/>
    <d v="2022-07-22T00:00:00"/>
    <m/>
    <s v="Q2"/>
    <s v="2022/2023"/>
  </r>
  <r>
    <n v="1410200053"/>
    <m/>
    <s v="SERD BC"/>
    <x v="7"/>
    <x v="20"/>
    <n v="608619"/>
    <s v="MO18/107929"/>
    <s v="Prof. Christopher Twelves"/>
    <s v="Commercial"/>
    <s v="N/A"/>
    <x v="49"/>
    <s v="Various patient and monitoring visits"/>
    <x v="310"/>
    <m/>
    <d v="2022-12-02T00:00:00"/>
    <m/>
    <s v="Q3"/>
    <s v="2022/2023"/>
  </r>
  <r>
    <m/>
    <n v="56932"/>
    <s v="SERD BC"/>
    <x v="7"/>
    <x v="20"/>
    <n v="608619"/>
    <s v="MO18/107929"/>
    <s v="Prof. Christopher Twelves"/>
    <s v="Commercial"/>
    <s v="N/A"/>
    <x v="49"/>
    <s v="Overcharged scans on historic invoices"/>
    <x v="13"/>
    <n v="11924.77"/>
    <m/>
    <d v="2022-12-02T00:00:00"/>
    <s v="Q3"/>
    <s v="2022/2023"/>
  </r>
  <r>
    <n v="1410178406"/>
    <m/>
    <s v="TRYbeCA-1"/>
    <x v="6"/>
    <x v="21"/>
    <n v="606135"/>
    <s v="MO18/108434"/>
    <s v="Dr. Alan Anthoney"/>
    <s v="Commercial"/>
    <s v="N/A"/>
    <x v="108"/>
    <s v="Oncology Set-Up Fee"/>
    <x v="311"/>
    <m/>
    <d v="2021-08-17T00:00:00"/>
    <m/>
    <s v="Q2"/>
    <s v="2021/2022"/>
  </r>
  <r>
    <n v="1410181666"/>
    <m/>
    <s v="TRYbeCA-1"/>
    <x v="6"/>
    <x v="21"/>
    <n v="606135"/>
    <s v="MO18/108434"/>
    <s v="Dr. Alan Anthoney"/>
    <s v="Commercial"/>
    <s v="N/A"/>
    <x v="108"/>
    <s v="Various patient visits"/>
    <x v="312"/>
    <m/>
    <d v="2021-11-09T00:00:00"/>
    <m/>
    <s v="Q3"/>
    <s v="2021/2022"/>
  </r>
  <r>
    <n v="1410192865"/>
    <m/>
    <s v="TRYbeCA-1"/>
    <x v="6"/>
    <x v="21"/>
    <n v="606135"/>
    <s v="MO18/108434"/>
    <s v="Dr. Alan Anthoney"/>
    <s v="Commercial"/>
    <s v="N/A"/>
    <x v="108"/>
    <s v="SIV and 2 x boxes for archiving - final invoice"/>
    <x v="313"/>
    <m/>
    <d v="2022-07-13T00:00:00"/>
    <m/>
    <s v="Q2"/>
    <s v="2022/2023"/>
  </r>
  <r>
    <n v="1410172113"/>
    <m/>
    <s v="ATHENA"/>
    <x v="6"/>
    <x v="36"/>
    <n v="608668"/>
    <s v="MO18/108488"/>
    <s v="Dr. David Jackson"/>
    <s v="Commercial"/>
    <s v="N/A"/>
    <x v="109"/>
    <s v="Patient Visits for Sep 20, Dec 20 and Mar 21 plus IMP Management Fees"/>
    <x v="314"/>
    <m/>
    <d v="2021-04-26T00:00:00"/>
    <m/>
    <s v="Q1"/>
    <s v="2021/2022"/>
  </r>
  <r>
    <n v="1410172155"/>
    <m/>
    <s v="ATHENA"/>
    <x v="6"/>
    <x v="36"/>
    <n v="608668"/>
    <s v="MO18/108488"/>
    <s v="Dr. David Jackson"/>
    <s v="Commercial"/>
    <s v="N/A"/>
    <x v="109"/>
    <s v="Patient Visits for Dec 20 and Mar 21 plus IMP Management Fees"/>
    <x v="315"/>
    <m/>
    <d v="2021-04-28T00:00:00"/>
    <m/>
    <s v="Q1"/>
    <s v="2021/2022"/>
  </r>
  <r>
    <m/>
    <n v="1490023145"/>
    <s v="ATHENA"/>
    <x v="6"/>
    <x v="36"/>
    <n v="608668"/>
    <s v="MO18/108488"/>
    <s v="Dr. David Jackson"/>
    <s v="Commercial"/>
    <s v="N/A"/>
    <x v="109"/>
    <s v="Credit for invoice due to supplier requesting incorrect funds"/>
    <x v="13"/>
    <n v="10468.040000000001"/>
    <m/>
    <d v="2021-04-28T00:00:00"/>
    <s v="Q1"/>
    <s v="2021/2022"/>
  </r>
  <r>
    <n v="1410178420"/>
    <m/>
    <s v="ATHENA"/>
    <x v="6"/>
    <x v="36"/>
    <n v="608668"/>
    <s v="MO18/108488"/>
    <s v="Dr. David Jackson"/>
    <s v="Commercial"/>
    <s v="N/A"/>
    <x v="109"/>
    <s v="Patient Visits Completed through 30JUNE2021"/>
    <x v="316"/>
    <m/>
    <d v="2021-08-18T00:00:00"/>
    <m/>
    <s v="Q2"/>
    <s v="2021/2022"/>
  </r>
  <r>
    <m/>
    <n v="1490024668"/>
    <s v="ATHENA"/>
    <x v="6"/>
    <x v="36"/>
    <n v="608668"/>
    <s v="MO18/108488"/>
    <s v="Dr. David Jackson"/>
    <s v="Commercial"/>
    <s v="N/A"/>
    <x v="110"/>
    <s v="Credit in relation to invoice 1410168467, duplicate request"/>
    <x v="13"/>
    <n v="1468.8"/>
    <m/>
    <d v="2021-11-25T00:00:00"/>
    <s v="Q3"/>
    <s v="2021/2022"/>
  </r>
  <r>
    <n v="1410184284"/>
    <m/>
    <s v="ATHENA"/>
    <x v="6"/>
    <x v="36"/>
    <n v="608668"/>
    <s v="MO18/108488"/>
    <s v="Dr. David Jackson"/>
    <s v="Commercial"/>
    <s v="N/A"/>
    <x v="110"/>
    <s v="LTFU5 for 003, LTFU6 for 004 and C18-21 for 006"/>
    <x v="317"/>
    <m/>
    <d v="2022-01-12T00:00:00"/>
    <m/>
    <s v="Q4"/>
    <s v="2021/2022"/>
  </r>
  <r>
    <n v="1410186647"/>
    <m/>
    <s v="ATHENA"/>
    <x v="6"/>
    <x v="36"/>
    <n v="608668"/>
    <s v="MO18/108488"/>
    <s v="Dr. David Jackson"/>
    <s v="Commercial"/>
    <s v="N/A"/>
    <x v="110"/>
    <s v="C22 to SF2 for 006, LTFU6 and 7 for 003 and LTFU7 for 004"/>
    <x v="318"/>
    <m/>
    <d v="2022-02-28T00:00:00"/>
    <m/>
    <s v="Q4"/>
    <s v="2021/2022"/>
  </r>
  <r>
    <n v="1410190367"/>
    <m/>
    <s v="ATHENA"/>
    <x v="6"/>
    <x v="36"/>
    <n v="608668"/>
    <s v="MO18/108488"/>
    <s v="Dr. David Jackson"/>
    <s v="Commercial"/>
    <s v="N/A"/>
    <x v="110"/>
    <s v="Various patient visits"/>
    <x v="319"/>
    <m/>
    <d v="2022-06-01T00:00:00"/>
    <m/>
    <s v="Q1"/>
    <s v="2022/2023"/>
  </r>
  <r>
    <n v="57216"/>
    <m/>
    <s v="ATHENA"/>
    <x v="6"/>
    <x v="36"/>
    <n v="608668"/>
    <s v="MO18/108488"/>
    <s v="Dr. David Jackson"/>
    <s v="Commercial"/>
    <s v="N/A"/>
    <x v="109"/>
    <s v="Pt Visits thr JUN22, less VAT frm 1410172155"/>
    <x v="320"/>
    <m/>
    <d v="2022-12-09T00:00:00"/>
    <m/>
    <s v="Q3"/>
    <s v="2022/2023"/>
  </r>
  <r>
    <n v="1410188889"/>
    <m/>
    <s v="CAReS"/>
    <x v="7"/>
    <x v="20"/>
    <n v="802506"/>
    <s v="MO18/109276"/>
    <s v="Dr. Alan Anthoney"/>
    <s v="Commercial"/>
    <s v="N/A"/>
    <x v="111"/>
    <s v="Oncology set-up fee"/>
    <x v="321"/>
    <m/>
    <d v="2022-04-12T00:00:00"/>
    <m/>
    <s v="Q1"/>
    <s v="2022/2023"/>
  </r>
  <r>
    <n v="1410190135"/>
    <m/>
    <s v="CHIRON"/>
    <x v="7"/>
    <x v="20"/>
    <n v="606161"/>
    <s v="MO18/109276"/>
    <s v="Dr. Fiona Collinson"/>
    <s v="Commercial"/>
    <s v="N/A"/>
    <x v="112"/>
    <s v="NHSBT set-up and 1 x Screening"/>
    <x v="322"/>
    <m/>
    <d v="2022-05-18T00:00:00"/>
    <m/>
    <s v="Q1"/>
    <s v="2022/2023"/>
  </r>
  <r>
    <n v="1410172982"/>
    <m/>
    <s v="INTRIGUE"/>
    <x v="6"/>
    <x v="40"/>
    <n v="608659"/>
    <s v="MO18/110842"/>
    <s v="Dr. Daniel Stark"/>
    <s v="Commercial"/>
    <s v="N/A"/>
    <x v="113"/>
    <s v="Two safety follow-ups"/>
    <x v="323"/>
    <m/>
    <d v="2021-05-17T00:00:00"/>
    <m/>
    <s v="Q1"/>
    <s v="2021/2022"/>
  </r>
  <r>
    <m/>
    <n v="1490023611"/>
    <s v="INTRIGUE"/>
    <x v="6"/>
    <x v="40"/>
    <n v="608659"/>
    <s v="MO18/110842"/>
    <s v="Dr. Daniel Stark"/>
    <s v="Commercial"/>
    <s v="N/A"/>
    <x v="113"/>
    <s v="Credit in relation to invoice 1410158951 due to missing patient information"/>
    <x v="13"/>
    <n v="3892"/>
    <m/>
    <d v="2021-05-27T00:00:00"/>
    <s v="Q1"/>
    <s v="2021/2022"/>
  </r>
  <r>
    <n v="1410173268"/>
    <m/>
    <s v="INTRIGUE"/>
    <x v="6"/>
    <x v="40"/>
    <n v="608659"/>
    <s v="MO18/110842"/>
    <s v="Dr. Daniel Stark"/>
    <s v="Commercial"/>
    <s v="N/A"/>
    <x v="113"/>
    <s v="Patient Number 654-101 - Screening C1D1 C1D15 C1D29 C2D29 C3D1"/>
    <x v="324"/>
    <m/>
    <d v="2021-06-03T00:00:00"/>
    <m/>
    <s v="Q1"/>
    <s v="2021/2022"/>
  </r>
  <r>
    <n v="1410180496"/>
    <m/>
    <s v="INTRIGUE"/>
    <x v="6"/>
    <x v="40"/>
    <n v="608659"/>
    <s v="MO18/110842"/>
    <s v="Dr. Daniel Stark"/>
    <s v="Commercial"/>
    <s v="N/A"/>
    <x v="114"/>
    <s v="Missing costs from previous invoices 1410173268, 1410150586 and 1410150548"/>
    <x v="325"/>
    <m/>
    <d v="2021-10-19T00:00:00"/>
    <m/>
    <s v="Q3"/>
    <s v="2021/2022"/>
  </r>
  <r>
    <n v="1410182612"/>
    <m/>
    <s v="INTRIGUE"/>
    <x v="6"/>
    <x v="40"/>
    <n v="608659"/>
    <s v="MO18/110842"/>
    <s v="Dr. Daniel Stark"/>
    <s v="Commercial"/>
    <s v="N/A"/>
    <x v="114"/>
    <s v="Survival Follow-ups for 654-101, 2 x 654-102 and 654-103"/>
    <x v="326"/>
    <m/>
    <d v="2021-11-29T00:00:00"/>
    <m/>
    <s v="Q3"/>
    <s v="2021/2022"/>
  </r>
  <r>
    <n v="1410190371"/>
    <m/>
    <s v="INTRIGUE"/>
    <x v="6"/>
    <x v="40"/>
    <n v="608659"/>
    <s v="MO18/110842"/>
    <s v="Dr. Daniel Stark"/>
    <s v="Commercial"/>
    <s v="N/A"/>
    <x v="114"/>
    <s v="1 x Unscheduled vist plus 2 boxes for archiving"/>
    <x v="327"/>
    <m/>
    <d v="2022-06-01T00:00:00"/>
    <m/>
    <s v="Q1"/>
    <s v="2022/2023"/>
  </r>
  <r>
    <n v="1410195877"/>
    <m/>
    <s v="LEAP-006"/>
    <x v="6"/>
    <x v="15"/>
    <n v="608639"/>
    <s v="MO18/110899"/>
    <s v="Dr. Katy Clark"/>
    <s v="Commercial"/>
    <s v="N/A"/>
    <x v="46"/>
    <s v="Set-up and various visits"/>
    <x v="328"/>
    <m/>
    <d v="2022-09-01T00:00:00"/>
    <m/>
    <s v="Q2"/>
    <s v="2022/2023"/>
  </r>
  <r>
    <n v="1410172896"/>
    <m/>
    <s v="PACIFIC-4"/>
    <x v="6"/>
    <x v="15"/>
    <n v="608637"/>
    <s v="MO18/110906"/>
    <s v="Dr. Kevin Franks"/>
    <s v="Commercial"/>
    <s v="N/A"/>
    <x v="48"/>
    <s v="Pathology and R&amp;D set-up fees and costs for four SA's"/>
    <x v="329"/>
    <m/>
    <d v="2021-05-13T00:00:00"/>
    <m/>
    <s v="Q1"/>
    <s v="2021/2022"/>
  </r>
  <r>
    <n v="1410195883"/>
    <m/>
    <s v="PACIFIC-4"/>
    <x v="6"/>
    <x v="15"/>
    <n v="608637"/>
    <s v="MO18/110906"/>
    <s v="Dr. Kevin Franks"/>
    <s v="Commercial"/>
    <s v="N/A"/>
    <x v="48"/>
    <s v="SCR for 2805001"/>
    <x v="330"/>
    <m/>
    <d v="2022-09-01T00:00:00"/>
    <m/>
    <s v="Q2"/>
    <s v="2022/2023"/>
  </r>
  <r>
    <n v="1410183713"/>
    <m/>
    <s v="LEAP-008"/>
    <x v="6"/>
    <x v="15"/>
    <n v="606176"/>
    <s v="MO18/113259"/>
    <s v="Dr. Mark Teo"/>
    <s v="Commercial"/>
    <s v="N/A"/>
    <x v="46"/>
    <s v="Oncology set-up fee, SIV and 10 visits for pt. 1106-00003-251192"/>
    <x v="331"/>
    <m/>
    <d v="2021-12-16T00:00:00"/>
    <m/>
    <s v="Q3"/>
    <s v="2021/2022"/>
  </r>
  <r>
    <n v="1410188655"/>
    <m/>
    <s v="LEAP-008"/>
    <x v="6"/>
    <x v="15"/>
    <n v="606176"/>
    <s v="MO18/113259"/>
    <s v="Dr. Mark Teo"/>
    <s v="Commercial"/>
    <s v="N/A"/>
    <x v="46"/>
    <s v="Oncology set-up fee, SIV and 11 visits for pt. 1106-00003-251192"/>
    <x v="332"/>
    <m/>
    <d v="2022-04-01T00:00:00"/>
    <m/>
    <s v="Q1"/>
    <s v="2022/2023"/>
  </r>
  <r>
    <m/>
    <n v="1490025190"/>
    <s v="LEAP-008"/>
    <x v="6"/>
    <x v="15"/>
    <n v="606176"/>
    <s v="MO18/113259"/>
    <s v="Dr. Mark Teo"/>
    <s v="Commercial"/>
    <s v="N/A"/>
    <x v="46"/>
    <s v="CN for Invoice 1410183713"/>
    <x v="13"/>
    <n v="15332.54"/>
    <m/>
    <d v="2022-04-01T00:00:00"/>
    <s v="Q1"/>
    <s v="2022/2023"/>
  </r>
  <r>
    <n v="1410188954"/>
    <m/>
    <s v="LEAP-008"/>
    <x v="6"/>
    <x v="15"/>
    <n v="606176"/>
    <s v="MO18/113259"/>
    <s v="Dr. Mark Teo"/>
    <s v="Commercial"/>
    <s v="N/A"/>
    <x v="46"/>
    <s v="Screen fails"/>
    <x v="333"/>
    <m/>
    <d v="2022-04-14T00:00:00"/>
    <m/>
    <s v="Q1"/>
    <s v="2022/2023"/>
  </r>
  <r>
    <n v="1410196151"/>
    <m/>
    <s v="LEAP-008"/>
    <x v="6"/>
    <x v="15"/>
    <n v="606176"/>
    <s v="MO18/113259"/>
    <s v="Dr. Mark Teo"/>
    <s v="Commercial"/>
    <s v="N/A"/>
    <x v="46"/>
    <s v="DISCON and FU D30 for Patient: 1106-00003"/>
    <x v="334"/>
    <m/>
    <d v="2022-09-07T00:00:00"/>
    <m/>
    <s v="Q2"/>
    <s v="2022/2023"/>
  </r>
  <r>
    <n v="1410186500"/>
    <m/>
    <s v="DTX"/>
    <x v="7"/>
    <x v="20"/>
    <n v="608615"/>
    <s v="MO18/87643"/>
    <s v="Prof. Christopher Twelves"/>
    <s v="Commercial"/>
    <s v="N/A"/>
    <x v="115"/>
    <s v="Various patient visits"/>
    <x v="335"/>
    <m/>
    <d v="2022-02-18T00:00:00"/>
    <m/>
    <s v="Q4"/>
    <s v="2021/2022"/>
  </r>
  <r>
    <n v="1410173289"/>
    <m/>
    <s v="RPL-001-16"/>
    <x v="7"/>
    <x v="20"/>
    <n v="608636"/>
    <s v="MO18/94593"/>
    <s v="Dr. Adel Samson"/>
    <s v="Commercial"/>
    <s v="N/A"/>
    <x v="116"/>
    <s v="Cycle 2 Day 1, Cycle 3 Day 29"/>
    <x v="336"/>
    <m/>
    <d v="2021-06-03T00:00:00"/>
    <m/>
    <s v="Q1"/>
    <s v="2021/2022"/>
  </r>
  <r>
    <n v="1410175976"/>
    <m/>
    <s v="RPL-001-16"/>
    <x v="7"/>
    <x v="20"/>
    <n v="608636"/>
    <s v="MO18/94593"/>
    <s v="Dr. Adel Samson"/>
    <s v="Commercial"/>
    <s v="N/A"/>
    <x v="116"/>
    <s v="4405-2006 - C4D43 and C5D57"/>
    <x v="337"/>
    <m/>
    <d v="2021-06-30T00:00:00"/>
    <m/>
    <s v="Q1"/>
    <s v="2021/2022"/>
  </r>
  <r>
    <n v="1410177786"/>
    <m/>
    <s v="RPL-001-16"/>
    <x v="7"/>
    <x v="20"/>
    <n v="608636"/>
    <s v="MO18/94593"/>
    <s v="Dr. Adel Samson"/>
    <s v="Commercial"/>
    <s v="N/A"/>
    <x v="116"/>
    <s v="4405-2006 C6D71 and C7D85 visits"/>
    <x v="338"/>
    <m/>
    <d v="2021-08-12T00:00:00"/>
    <m/>
    <s v="Q2"/>
    <s v="2021/2022"/>
  </r>
  <r>
    <n v="1410178775"/>
    <m/>
    <s v="RPL-001-16"/>
    <x v="7"/>
    <x v="20"/>
    <n v="608636"/>
    <s v="MO18/94593"/>
    <s v="Dr. Adel Samson"/>
    <s v="Commercial"/>
    <s v="N/A"/>
    <x v="116"/>
    <s v="4405-2006 C8D99 and C9D113 visits"/>
    <x v="339"/>
    <m/>
    <d v="2021-09-01T00:00:00"/>
    <m/>
    <s v="Q2"/>
    <s v="2021/2022"/>
  </r>
  <r>
    <n v="1410180470"/>
    <m/>
    <s v="RPL-001-16"/>
    <x v="7"/>
    <x v="20"/>
    <n v="608636"/>
    <s v="MO18/94593"/>
    <s v="Dr. Adel Samson"/>
    <s v="Commercial"/>
    <s v="N/A"/>
    <x v="116"/>
    <s v="4405-2006 C10D127, 4405-2007 SCR and C1D1 visits"/>
    <x v="340"/>
    <m/>
    <d v="2021-10-19T00:00:00"/>
    <m/>
    <s v="Q3"/>
    <s v="2021/2022"/>
  </r>
  <r>
    <n v="1410183238"/>
    <m/>
    <s v="RPL-001-16"/>
    <x v="7"/>
    <x v="20"/>
    <n v="608636"/>
    <s v="MO18/94593"/>
    <s v="Dr. Adel Samson"/>
    <s v="Commercial"/>
    <s v="N/A"/>
    <x v="116"/>
    <s v="Various patient visits"/>
    <x v="341"/>
    <m/>
    <d v="2021-12-15T00:00:00"/>
    <m/>
    <s v="Q3"/>
    <s v="2021/2022"/>
  </r>
  <r>
    <m/>
    <n v="1490024803"/>
    <s v="RPL-001-16"/>
    <x v="7"/>
    <x v="20"/>
    <n v="608636"/>
    <s v="MO18/94593"/>
    <s v="Dr. Adel Samson"/>
    <s v="Commercial"/>
    <s v="N/A"/>
    <x v="116"/>
    <s v="Credit in relation to invoice 1410183238"/>
    <x v="13"/>
    <n v="18032.41"/>
    <m/>
    <d v="2022-01-14T00:00:00"/>
    <s v="Q4"/>
    <s v="2021/2022"/>
  </r>
  <r>
    <n v="1410185272"/>
    <m/>
    <s v="RPL-001-16"/>
    <x v="7"/>
    <x v="20"/>
    <n v="608636"/>
    <s v="MO18/94593"/>
    <s v="Dr. Adel Samson"/>
    <s v="Commercial"/>
    <s v="N/A"/>
    <x v="116"/>
    <s v="Various patient visits"/>
    <x v="342"/>
    <m/>
    <d v="2022-02-02T00:00:00"/>
    <m/>
    <s v="Q4"/>
    <s v="2021/2022"/>
  </r>
  <r>
    <n v="1410187136"/>
    <m/>
    <s v="RPL-001-16"/>
    <x v="7"/>
    <x v="20"/>
    <n v="608636"/>
    <s v="MO18/94593"/>
    <s v="Dr. Adel Samson"/>
    <s v="Commercial"/>
    <s v="N/A"/>
    <x v="116"/>
    <s v="4405-2007 C10"/>
    <x v="343"/>
    <m/>
    <d v="2022-03-14T00:00:00"/>
    <m/>
    <s v="Q4"/>
    <s v="2021/2022"/>
  </r>
  <r>
    <n v="1410188849"/>
    <m/>
    <s v="RPL-001-16"/>
    <x v="7"/>
    <x v="20"/>
    <n v="608636"/>
    <s v="MO18/94593"/>
    <s v="Dr. Adel Samson"/>
    <s v="Commercial"/>
    <s v="N/A"/>
    <x v="116"/>
    <s v="4405-2007 C11"/>
    <x v="344"/>
    <m/>
    <d v="2022-04-12T00:00:00"/>
    <m/>
    <s v="Q1"/>
    <s v="2022/2023"/>
  </r>
  <r>
    <n v="1410190370"/>
    <m/>
    <s v="RPL-001-16"/>
    <x v="7"/>
    <x v="20"/>
    <n v="608636"/>
    <s v="MO18/94593"/>
    <s v="Dr. Adel Samson"/>
    <s v="Commercial"/>
    <s v="N/A"/>
    <x v="116"/>
    <s v="Various patient visits"/>
    <x v="345"/>
    <m/>
    <d v="2022-06-01T00:00:00"/>
    <m/>
    <s v="Q1"/>
    <s v="2022/2023"/>
  </r>
  <r>
    <n v="1410193675"/>
    <m/>
    <s v="RPL-001-16"/>
    <x v="7"/>
    <x v="20"/>
    <n v="608636"/>
    <s v="MO18/94593"/>
    <s v="Dr. Adel Samson"/>
    <s v="Commercial"/>
    <s v="N/A"/>
    <x v="116"/>
    <s v="Various patient visits"/>
    <x v="346"/>
    <m/>
    <d v="2022-07-21T00:00:00"/>
    <m/>
    <s v="Q2"/>
    <s v="2022/2023"/>
  </r>
  <r>
    <n v="1410177644"/>
    <m/>
    <s v="DANTE"/>
    <x v="6"/>
    <x v="37"/>
    <n v="608632"/>
    <s v="MO18/97740"/>
    <s v="Dr. Jane Hook"/>
    <s v="Non-commercial"/>
    <s v="HGR4600023424"/>
    <x v="47"/>
    <s v="Per Patient Payments from open of trial to 21st May 2021"/>
    <x v="347"/>
    <m/>
    <d v="2021-08-06T00:00:00"/>
    <m/>
    <s v="Q2"/>
    <s v="2021/2022"/>
  </r>
  <r>
    <n v="1410179015"/>
    <m/>
    <s v="SOLSTICE"/>
    <x v="6"/>
    <x v="21"/>
    <n v="608638"/>
    <s v="MO19/103800"/>
    <s v="Dr. Daniel Swinson"/>
    <s v="Commercial"/>
    <s v="N/A"/>
    <x v="117"/>
    <s v="FU02 to 07 for Pt. 00245, FU01 to 02 for Pt. 00253 and FU03 to 07 for Pt. 00752"/>
    <x v="348"/>
    <m/>
    <d v="2021-09-08T00:00:00"/>
    <m/>
    <s v="Q2"/>
    <s v="2021/2022"/>
  </r>
  <r>
    <n v="1410185653"/>
    <m/>
    <s v="SOLSTICE"/>
    <x v="6"/>
    <x v="21"/>
    <n v="608638"/>
    <s v="MO19/103800"/>
    <s v="Dr. Daniel Swinson"/>
    <s v="Commercial"/>
    <s v="N/A"/>
    <x v="117"/>
    <s v="FU09 and 09 for Pt. 00245 and FU08 for Pt. 00752"/>
    <x v="349"/>
    <m/>
    <d v="2022-02-10T00:00:00"/>
    <m/>
    <s v="Q4"/>
    <s v="2021/2022"/>
  </r>
  <r>
    <n v="1410199231"/>
    <m/>
    <s v="SOLSTICE"/>
    <x v="6"/>
    <x v="21"/>
    <n v="608638"/>
    <s v="MO19/103800"/>
    <s v="Dr. Daniel Swinson"/>
    <s v="Commercial"/>
    <s v="N/A"/>
    <x v="117"/>
    <s v="FU9 to FU13 for 00752"/>
    <x v="350"/>
    <m/>
    <d v="2022-11-21T00:00:00"/>
    <m/>
    <s v="Q3"/>
    <s v="2022/2023"/>
  </r>
  <r>
    <n v="1410188570"/>
    <m/>
    <s v="ASP8374"/>
    <x v="7"/>
    <x v="20"/>
    <n v="802501"/>
    <s v="MO19/111069"/>
    <s v="Prof. Christopher Twelves"/>
    <s v="Commercial"/>
    <s v="N/A"/>
    <x v="118"/>
    <s v="Oncology set-up fees and SIV"/>
    <x v="351"/>
    <m/>
    <d v="2022-03-28T00:00:00"/>
    <m/>
    <s v="Q4"/>
    <s v="2021/2022"/>
  </r>
  <r>
    <n v="1410177104"/>
    <m/>
    <s v="PACIFIC 6"/>
    <x v="6"/>
    <x v="15"/>
    <n v="608648"/>
    <s v="MO19/111436"/>
    <s v="Dr. Pooja Jain"/>
    <s v="Commercial"/>
    <s v="N/A"/>
    <x v="65"/>
    <s v="Patient 2801001 C8W29 and Patient 2801002 C9W33 visits."/>
    <x v="352"/>
    <m/>
    <d v="2021-07-20T00:00:00"/>
    <m/>
    <s v="Q2"/>
    <s v="2021/2022"/>
  </r>
  <r>
    <n v="1410180409"/>
    <m/>
    <s v="PACIFIC 6"/>
    <x v="6"/>
    <x v="15"/>
    <n v="608648"/>
    <s v="MO19/111436"/>
    <s v="Dr. Pooja Jain"/>
    <s v="Commercial"/>
    <s v="N/A"/>
    <x v="65"/>
    <s v="30DFU, SFU8W and SFU12W for patient 2801001 and 2801002"/>
    <x v="353"/>
    <m/>
    <d v="2021-10-15T00:00:00"/>
    <m/>
    <s v="Q3"/>
    <s v="2021/2022"/>
  </r>
  <r>
    <n v="1410180410"/>
    <m/>
    <s v="PACIFIC 6"/>
    <x v="6"/>
    <x v="15"/>
    <n v="608648"/>
    <s v="MO19/111436"/>
    <s v="Dr. Pooja Jain"/>
    <s v="Commercial"/>
    <s v="N/A"/>
    <x v="65"/>
    <s v="2801001 C9W33 and 2801002 C10W37"/>
    <x v="352"/>
    <m/>
    <d v="2021-10-15T00:00:00"/>
    <m/>
    <s v="Q3"/>
    <s v="2021/2022"/>
  </r>
  <r>
    <n v="1410182827"/>
    <m/>
    <s v="PACIFIC 6"/>
    <x v="6"/>
    <x v="15"/>
    <n v="608648"/>
    <s v="MO19/111436"/>
    <s v="Dr. Pooja Jain"/>
    <s v="Commercial"/>
    <s v="N/A"/>
    <x v="65"/>
    <s v="Unscheduled visit for 2801-0002 (treatment arm)"/>
    <x v="354"/>
    <m/>
    <d v="2021-12-01T00:00:00"/>
    <m/>
    <s v="Q3"/>
    <s v="2021/2022"/>
  </r>
  <r>
    <n v="1410188911"/>
    <m/>
    <s v="PACIFIC 6"/>
    <x v="6"/>
    <x v="15"/>
    <n v="608648"/>
    <s v="MO19/111436"/>
    <s v="Dr. Pooja Jain"/>
    <s v="Commercial"/>
    <s v="N/A"/>
    <x v="65"/>
    <s v="Patient travel expenses"/>
    <x v="355"/>
    <m/>
    <d v="2022-04-01T00:00:00"/>
    <m/>
    <s v="Q1"/>
    <s v="2022/2023"/>
  </r>
  <r>
    <n v="1410197193"/>
    <m/>
    <s v="PACIFIC 6"/>
    <x v="6"/>
    <x v="15"/>
    <n v="608648"/>
    <s v="MO19/111436"/>
    <s v="Dr. Pooja Jain"/>
    <s v="Commercial"/>
    <s v="N/A"/>
    <x v="65"/>
    <s v="SFU24W to SFU60W for 2801001"/>
    <x v="356"/>
    <m/>
    <d v="2022-10-03T00:00:00"/>
    <m/>
    <s v="Q3"/>
    <s v="2022/2023"/>
  </r>
  <r>
    <n v="1410198403"/>
    <m/>
    <s v="CAPItello-290"/>
    <x v="6"/>
    <x v="14"/>
    <n v="606144"/>
    <s v="MO19/113449"/>
    <s v="Prof. Timothy Perren"/>
    <s v="Commercial"/>
    <s v="N/A"/>
    <x v="49"/>
    <s v="2 x boxes for archiving"/>
    <x v="93"/>
    <m/>
    <d v="2022-10-24T00:00:00"/>
    <m/>
    <s v="Q3"/>
    <s v="2022/2023"/>
  </r>
  <r>
    <n v="1410190389"/>
    <m/>
    <s v="ANCHOR"/>
    <x v="6"/>
    <x v="21"/>
    <n v="608651"/>
    <s v="MO19/120874"/>
    <s v="Dr. Jennifer Seligmann"/>
    <s v="Commercial"/>
    <s v="N/A"/>
    <x v="34"/>
    <s v="Various patient visits"/>
    <x v="357"/>
    <m/>
    <d v="2022-06-01T00:00:00"/>
    <m/>
    <s v="Q1"/>
    <s v="2022/2023"/>
  </r>
  <r>
    <m/>
    <n v="1490025764"/>
    <s v="ANCHOR"/>
    <x v="6"/>
    <x v="21"/>
    <n v="608651"/>
    <s v="MO19/120874"/>
    <s v="Dr. Jennifer Seligmann"/>
    <s v="Commercial"/>
    <s v="N/A"/>
    <x v="34"/>
    <s v="CN for INV 1410190389"/>
    <x v="13"/>
    <n v="6377.4"/>
    <m/>
    <d v="2022-06-17T00:00:00"/>
    <s v="Q1"/>
    <s v="2022/2023"/>
  </r>
  <r>
    <n v="1410190711"/>
    <m/>
    <s v="ANCHOR"/>
    <x v="6"/>
    <x v="21"/>
    <n v="608651"/>
    <s v="MO19/120874"/>
    <s v="Dr. Jennifer Seligmann"/>
    <s v="Commercial"/>
    <s v="N/A"/>
    <x v="34"/>
    <s v="Various patient visits"/>
    <x v="358"/>
    <m/>
    <d v="2022-06-17T00:00:00"/>
    <m/>
    <s v="Q1"/>
    <s v="2022/2023"/>
  </r>
  <r>
    <n v="1410190712"/>
    <m/>
    <s v="ANCHOR"/>
    <x v="6"/>
    <x v="21"/>
    <n v="608651"/>
    <s v="MO19/120874"/>
    <s v="Dr. Jennifer Seligmann"/>
    <s v="Commercial"/>
    <s v="N/A"/>
    <x v="34"/>
    <s v="001 SFU"/>
    <x v="359"/>
    <m/>
    <d v="2022-06-17T00:00:00"/>
    <m/>
    <s v="Q1"/>
    <s v="2022/2023"/>
  </r>
  <r>
    <n v="1410190713"/>
    <m/>
    <s v="ANCHOR"/>
    <x v="6"/>
    <x v="21"/>
    <n v="608651"/>
    <s v="MO19/120874"/>
    <s v="Dr. Jennifer Seligmann"/>
    <s v="Commercial"/>
    <s v="N/A"/>
    <x v="34"/>
    <s v="001 C6D15"/>
    <x v="360"/>
    <m/>
    <d v="2022-06-17T00:00:00"/>
    <m/>
    <s v="Q1"/>
    <s v="2022/2023"/>
  </r>
  <r>
    <n v="1410199906"/>
    <m/>
    <s v="ANCHOR"/>
    <x v="6"/>
    <x v="21"/>
    <n v="608651"/>
    <s v="MO19/120874"/>
    <s v="Dr. Jennifer Seligmann"/>
    <s v="Commercial"/>
    <s v="N/A"/>
    <x v="34"/>
    <s v="Pt. 001 LTFU"/>
    <x v="361"/>
    <m/>
    <d v="2022-12-01T00:00:00"/>
    <m/>
    <s v="Q3"/>
    <s v="2022/2023"/>
  </r>
  <r>
    <n v="1410173402"/>
    <m/>
    <s v="TG6002.03"/>
    <x v="7"/>
    <x v="20"/>
    <n v="606130"/>
    <s v="MO19/124284"/>
    <s v="Dr. Adel Samson"/>
    <s v="Non-commercial"/>
    <n v="4600025819"/>
    <x v="47"/>
    <s v="50% of the Study Coordinator Fees"/>
    <x v="362"/>
    <m/>
    <d v="2021-06-09T00:00:00"/>
    <m/>
    <s v="Q1"/>
    <s v="2021/2022"/>
  </r>
  <r>
    <n v="1410178467"/>
    <m/>
    <s v="TG6002.03"/>
    <x v="7"/>
    <x v="20"/>
    <n v="606130"/>
    <s v="MO19/124284"/>
    <s v="Dr. Adel Samson"/>
    <s v="Non-commercial"/>
    <n v="4600025819"/>
    <x v="47"/>
    <s v="50% Inv Fees, CI Fees, P1 (Scr-V8), P2 (Scr), P3 (Scr-V9), P4 (Scr-V16), P5 (Scr-V8) and P6 (Scr) Visits"/>
    <x v="363"/>
    <m/>
    <d v="2021-08-19T00:00:00"/>
    <m/>
    <s v="Q2"/>
    <s v="2021/2022"/>
  </r>
  <r>
    <m/>
    <n v="1490024719"/>
    <s v="TG6002.03"/>
    <x v="7"/>
    <x v="20"/>
    <n v="606130"/>
    <s v="MO19/124284"/>
    <s v="Dr. Adel Samson"/>
    <s v="Non-commercial"/>
    <n v="4600025819"/>
    <x v="47"/>
    <s v="Credit in relation to invoice 1410178467 due to inclusion of Investigator Fees"/>
    <x v="13"/>
    <n v="241132.99"/>
    <m/>
    <d v="2021-12-15T00:00:00"/>
    <s v="Q3"/>
    <s v="2021/2022"/>
  </r>
  <r>
    <n v="1410183239"/>
    <m/>
    <s v="TG6002.03"/>
    <x v="7"/>
    <x v="20"/>
    <n v="606130"/>
    <s v="MO19/124284"/>
    <s v="Dr. Adel Samson"/>
    <s v="Non-commercial"/>
    <s v="HGC4600025819"/>
    <x v="47"/>
    <s v="CI Fees, P1 (Scr-V8), P2 (Scr), P3 (Scr-V9), P4 (Scr-V16), P5 (Scr-V8) and P6 (Scr) Visits"/>
    <x v="364"/>
    <m/>
    <d v="2021-12-15T00:00:00"/>
    <m/>
    <s v="Q3"/>
    <s v="2021/2022"/>
  </r>
  <r>
    <n v="1410195876"/>
    <m/>
    <s v="TG6002.03"/>
    <x v="7"/>
    <x v="20"/>
    <n v="606130"/>
    <s v="MO19/124284"/>
    <s v="Dr. Adel Samson"/>
    <s v="Non-commercial"/>
    <s v="HGC4600025819"/>
    <x v="47"/>
    <s v="Various Visits"/>
    <x v="365"/>
    <m/>
    <d v="2022-09-01T00:00:00"/>
    <m/>
    <s v="Q2"/>
    <s v="2022/2023"/>
  </r>
  <r>
    <n v="1410189106"/>
    <m/>
    <s v="BRAIN MATRIX"/>
    <x v="6"/>
    <x v="17"/>
    <n v="606170"/>
    <s v="MO19/126566"/>
    <s v="Prof. Susan Short"/>
    <s v="Non-commercial"/>
    <s v="UOB257574"/>
    <x v="79"/>
    <s v="Research cost per patient to Platform Study x 22"/>
    <x v="366"/>
    <m/>
    <d v="2022-04-22T00:00:00"/>
    <m/>
    <s v="Q1"/>
    <s v="2022/2023"/>
  </r>
  <r>
    <n v="1410190354"/>
    <m/>
    <s v="BRAIN MATRIX"/>
    <x v="6"/>
    <x v="17"/>
    <n v="606170"/>
    <s v="MO19/126566"/>
    <s v="Prof. Susan Short"/>
    <s v="Non-commercial"/>
    <s v="UOB257574"/>
    <x v="79"/>
    <s v="Research Technician – Year 1 – Jul-2021 to Jun-2022"/>
    <x v="367"/>
    <m/>
    <d v="2022-06-01T00:00:00"/>
    <m/>
    <s v="Q1"/>
    <s v="2022/2023"/>
  </r>
  <r>
    <n v="1410192895"/>
    <m/>
    <s v="BRAIN MATRIX"/>
    <x v="6"/>
    <x v="17"/>
    <n v="606170"/>
    <s v="MO19/126566"/>
    <s v="Prof. Susan Short"/>
    <s v="Non-commercial"/>
    <s v="UOB296285"/>
    <x v="79"/>
    <s v="Research cost per patient to Platform Study x 15"/>
    <x v="368"/>
    <m/>
    <d v="2022-07-14T00:00:00"/>
    <m/>
    <s v="Q2"/>
    <s v="2022/2023"/>
  </r>
  <r>
    <m/>
    <n v="1490026186"/>
    <s v="BRAIN MATRIX"/>
    <x v="6"/>
    <x v="17"/>
    <n v="606170"/>
    <s v="MO19/126566"/>
    <s v="Prof. Susan Short"/>
    <s v="Non-commercial"/>
    <s v="UOB296285"/>
    <x v="79"/>
    <s v="Credit in relation to invoice 1410192895 incorrect bill-to party"/>
    <x v="13"/>
    <n v="263.7"/>
    <m/>
    <d v="2022-09-09T00:00:00"/>
    <s v="Q2"/>
    <s v="2022/2023"/>
  </r>
  <r>
    <n v="1410196191"/>
    <m/>
    <s v="BRAIN MATRIX"/>
    <x v="6"/>
    <x v="17"/>
    <n v="606170"/>
    <s v="MO19/126566"/>
    <s v="Prof. Susan Short"/>
    <s v="Non-commercial"/>
    <s v="UOB296285"/>
    <x v="79"/>
    <s v="Research cost per patient to Platform Study x 15"/>
    <x v="369"/>
    <m/>
    <d v="2022-09-09T00:00:00"/>
    <m/>
    <s v="Q2"/>
    <s v="2022/2023"/>
  </r>
  <r>
    <n v="1410188953"/>
    <m/>
    <s v="ATRiUM"/>
    <x v="7"/>
    <x v="20"/>
    <n v="802504"/>
    <s v="MO20/122696"/>
    <s v="Dr. Alan Anthoney"/>
    <s v="Commercial"/>
    <s v="N/A"/>
    <x v="119"/>
    <s v="Participant recruited"/>
    <x v="370"/>
    <m/>
    <d v="2022-04-19T00:00:00"/>
    <m/>
    <s v="Q1"/>
    <s v="2022/2023"/>
  </r>
  <r>
    <n v="1410196421"/>
    <m/>
    <s v="ATRiUM"/>
    <x v="7"/>
    <x v="20"/>
    <n v="802504"/>
    <s v="MO20/122696"/>
    <s v="Dr. Alan Anthoney"/>
    <s v="Commercial"/>
    <s v="N/A"/>
    <x v="119"/>
    <s v="Various patient visits"/>
    <x v="371"/>
    <m/>
    <d v="2022-09-20T00:00:00"/>
    <m/>
    <s v="Q2"/>
    <s v="2022/2023"/>
  </r>
  <r>
    <n v="1410181853"/>
    <m/>
    <s v="CAPItello-291"/>
    <x v="6"/>
    <x v="14"/>
    <n v="606162"/>
    <s v="MO20/125050"/>
    <s v="Prof. Christopher Twelves"/>
    <s v="Commercial"/>
    <s v="N/A"/>
    <x v="100"/>
    <s v="Oncology Set-up Fee"/>
    <x v="372"/>
    <m/>
    <d v="2021-11-15T00:00:00"/>
    <m/>
    <s v="Q3"/>
    <s v="2021/2022"/>
  </r>
  <r>
    <n v="1410197519"/>
    <m/>
    <s v="CAPItello-291"/>
    <x v="6"/>
    <x v="14"/>
    <n v="606162"/>
    <s v="MO20/125050"/>
    <s v="Prof. Christopher Twelves"/>
    <s v="Commercial"/>
    <s v="N/A"/>
    <x v="100"/>
    <s v="Archiving"/>
    <x v="373"/>
    <m/>
    <d v="2022-10-07T00:00:00"/>
    <m/>
    <s v="Q3"/>
    <s v="2022/2023"/>
  </r>
  <r>
    <n v="1410190134"/>
    <m/>
    <s v="MERMAID-1"/>
    <x v="6"/>
    <x v="15"/>
    <n v="606169"/>
    <s v="MO20/127479"/>
    <s v="Dr. Daniel Lee"/>
    <s v="Commercial"/>
    <s v="N/A"/>
    <x v="49"/>
    <s v="SIV and Kits"/>
    <x v="374"/>
    <m/>
    <d v="2022-05-18T00:00:00"/>
    <m/>
    <s v="Q1"/>
    <s v="2022/2023"/>
  </r>
  <r>
    <n v="1410195878"/>
    <m/>
    <s v="MERMAID-1"/>
    <x v="6"/>
    <x v="15"/>
    <n v="606169"/>
    <s v="MO20/127479"/>
    <s v="Dr. Daniel Lee"/>
    <s v="Commercial"/>
    <s v="N/A"/>
    <x v="49"/>
    <s v="2 x boxes for archiving"/>
    <x v="375"/>
    <m/>
    <d v="2022-09-01T00:00:00"/>
    <m/>
    <s v="Q2"/>
    <s v="2022/2023"/>
  </r>
  <r>
    <n v="1410190133"/>
    <m/>
    <s v="MERMAID-2"/>
    <x v="6"/>
    <x v="15"/>
    <n v="606160"/>
    <s v="MO20/127480"/>
    <s v="Dr. Daniel Lee"/>
    <s v="Commercial"/>
    <s v="N/A"/>
    <x v="49"/>
    <s v="SIV"/>
    <x v="376"/>
    <m/>
    <d v="2022-05-18T00:00:00"/>
    <m/>
    <s v="Q1"/>
    <s v="2022/2023"/>
  </r>
  <r>
    <n v="1410195879"/>
    <m/>
    <s v="MERMAID-2"/>
    <x v="6"/>
    <x v="15"/>
    <n v="606160"/>
    <s v="MO20/127480"/>
    <s v="Dr. Daniel Lee"/>
    <s v="Commercial"/>
    <s v="N/A"/>
    <x v="49"/>
    <s v="2 x boxes for archiving"/>
    <x v="375"/>
    <m/>
    <d v="2022-09-01T00:00:00"/>
    <m/>
    <s v="Q2"/>
    <s v="2022/2023"/>
  </r>
  <r>
    <n v="1410197147"/>
    <m/>
    <s v="OVAL 1"/>
    <x v="6"/>
    <x v="36"/>
    <n v="606175"/>
    <s v="MO20/136478"/>
    <s v="Prof. Geoff Hall"/>
    <s v="Commercial"/>
    <s v="N/A"/>
    <x v="56"/>
    <s v="Oncology set-up and various visits"/>
    <x v="377"/>
    <m/>
    <d v="2022-10-03T00:00:00"/>
    <m/>
    <s v="Q3"/>
    <s v="2022/2023"/>
  </r>
  <r>
    <n v="1410196178"/>
    <m/>
    <s v="ATX-MAP"/>
    <x v="7"/>
    <x v="20"/>
    <n v="802508"/>
    <s v="MO21/100370"/>
    <s v="Dr. Alex Brunelli"/>
    <s v="Commercial"/>
    <s v="ATL19412"/>
    <x v="112"/>
    <s v="Set-up Fee"/>
    <x v="378"/>
    <m/>
    <d v="2022-09-09T00:00:00"/>
    <m/>
    <s v="Q2"/>
    <s v="2022/2023"/>
  </r>
  <r>
    <n v="1410190671"/>
    <m/>
    <s v="IMReal"/>
    <x v="6"/>
    <x v="21"/>
    <n v="606185"/>
    <s v="MO21/111484"/>
    <s v="Dr. Daniel Swinson"/>
    <s v="Commercial"/>
    <n v="3600216927"/>
    <x v="36"/>
    <s v="SIV and various pt. visits"/>
    <x v="379"/>
    <m/>
    <d v="2022-06-15T00:00:00"/>
    <m/>
    <s v="Q1"/>
    <s v="2022/2023"/>
  </r>
  <r>
    <n v="1410190677"/>
    <m/>
    <s v="IMReal"/>
    <x v="6"/>
    <x v="21"/>
    <n v="606185"/>
    <s v="MO21/111484"/>
    <s v="Dr. Daniel Swinson"/>
    <s v="Commercial"/>
    <n v="3600216927"/>
    <x v="36"/>
    <s v="Various patient visits"/>
    <x v="380"/>
    <m/>
    <d v="2022-06-15T00:00:00"/>
    <m/>
    <s v="Q1"/>
    <s v="2022/2023"/>
  </r>
  <r>
    <n v="1410189104"/>
    <m/>
    <s v="POETIC-A"/>
    <x v="6"/>
    <x v="14"/>
    <n v="606188"/>
    <s v="MO21/123883"/>
    <s v="Dr. Baek Kim"/>
    <s v="Non-commercial"/>
    <s v="N/A"/>
    <x v="37"/>
    <s v="Archiving"/>
    <x v="9"/>
    <m/>
    <d v="2022-04-22T00:00:00"/>
    <m/>
    <s v="Q1"/>
    <s v="2022/2023"/>
  </r>
  <r>
    <n v="1410193676"/>
    <m/>
    <s v="DESTINY-06"/>
    <x v="6"/>
    <x v="14"/>
    <n v="606208"/>
    <s v="MO21/130786"/>
    <s v="Prof. Timothy Perren"/>
    <s v="Commercial"/>
    <s v="N/A"/>
    <x v="49"/>
    <s v="Set-up fees and pre-screening"/>
    <x v="381"/>
    <m/>
    <d v="2022-07-21T00:00:00"/>
    <m/>
    <s v="Q2"/>
    <s v="2022/2023"/>
  </r>
  <r>
    <n v="57068"/>
    <m/>
    <s v="DESTINY-06"/>
    <x v="6"/>
    <x v="14"/>
    <n v="606208"/>
    <s v="MO21/130786"/>
    <s v="Prof. Timothy Perren"/>
    <s v="Commercial"/>
    <s v="N/A"/>
    <x v="49"/>
    <s v="2808002 - Pre Screen to C4D1"/>
    <x v="382"/>
    <m/>
    <d v="2022-12-07T00:00:00"/>
    <m/>
    <s v="Q3"/>
    <s v="2022/2023"/>
  </r>
  <r>
    <n v="1410200051"/>
    <m/>
    <s v="DESTINY-05"/>
    <x v="6"/>
    <x v="14"/>
    <n v="606209"/>
    <s v="MO21/133413"/>
    <s v="Prof. Timothy Perren"/>
    <s v="Commercial portfolio"/>
    <s v="N/A"/>
    <x v="118"/>
    <s v="Oncology set-up"/>
    <x v="383"/>
    <m/>
    <d v="2022-12-02T00:00:00"/>
    <m/>
    <s v="Q3"/>
    <s v="2022/2023"/>
  </r>
  <r>
    <n v="1410193586"/>
    <m/>
    <s v="SERENA-4"/>
    <x v="6"/>
    <x v="14"/>
    <n v="606168"/>
    <s v="MO21/134361"/>
    <s v="Prof. Timothy Perren"/>
    <s v="Commercial"/>
    <s v="N/A"/>
    <x v="49"/>
    <s v="SIV and Oncology set-up fee"/>
    <x v="384"/>
    <m/>
    <d v="2022-07-20T00:00:00"/>
    <m/>
    <s v="Q2"/>
    <s v="2022/2023"/>
  </r>
  <r>
    <n v="1410195897"/>
    <m/>
    <s v="SERENA-4"/>
    <x v="6"/>
    <x v="14"/>
    <n v="606168"/>
    <s v="MO21/134361"/>
    <s v="Prof. Timothy Perren"/>
    <s v="Commercial"/>
    <s v="N/A"/>
    <x v="49"/>
    <s v="2808001 SCR and C1D1"/>
    <x v="385"/>
    <m/>
    <d v="2022-09-01T00:00:00"/>
    <m/>
    <s v="Q2"/>
    <s v="2022/2023"/>
  </r>
  <r>
    <n v="1410200052"/>
    <m/>
    <s v="SERENA-4"/>
    <x v="6"/>
    <x v="14"/>
    <n v="606168"/>
    <s v="MO21/134361"/>
    <s v="Prof. Timothy Perren"/>
    <s v="Commercial"/>
    <s v="N/A"/>
    <x v="49"/>
    <s v="Pt Vists, SCR Fail and Mntr Vts"/>
    <x v="386"/>
    <m/>
    <d v="2022-12-02T00:00:00"/>
    <m/>
    <s v="Q3"/>
    <s v="2022/2023"/>
  </r>
  <r>
    <n v="1410190660"/>
    <m/>
    <s v="IMVigor011"/>
    <x v="6"/>
    <x v="39"/>
    <n v="802138"/>
    <s v="MO21/137084"/>
    <s v="Dr. Satinder Jagdev"/>
    <s v="Commercial"/>
    <n v="3600239404"/>
    <x v="36"/>
    <s v="CRF Set-up Fee"/>
    <x v="387"/>
    <m/>
    <d v="2022-06-14T00:00:00"/>
    <m/>
    <s v="Q1"/>
    <s v="2022/2023"/>
  </r>
  <r>
    <m/>
    <n v="1490026170"/>
    <s v="IMVigor011"/>
    <x v="6"/>
    <x v="39"/>
    <n v="802138"/>
    <s v="MO21/137084"/>
    <s v="Dr. Satinder Jagdev"/>
    <s v="Commercial"/>
    <n v="3600239404"/>
    <x v="36"/>
    <s v="CN for INV 1410190660"/>
    <x v="13"/>
    <n v="1457"/>
    <m/>
    <d v="2022-09-01T00:00:00"/>
    <s v="Q2"/>
    <s v="2022/2023"/>
  </r>
  <r>
    <n v="1410195837"/>
    <m/>
    <s v="IMVigor011"/>
    <x v="6"/>
    <x v="39"/>
    <n v="802138"/>
    <s v="MO21/137084"/>
    <s v="Dr. Satinder Jagdev"/>
    <s v="Commercial"/>
    <n v="3600239404"/>
    <x v="36"/>
    <s v="Set-up Fee"/>
    <x v="388"/>
    <m/>
    <d v="2022-09-01T00:00:00"/>
    <m/>
    <s v="Q2"/>
    <s v="2022/2023"/>
  </r>
  <r>
    <n v="1410195882"/>
    <m/>
    <s v="ZEST"/>
    <x v="6"/>
    <x v="14"/>
    <n v="606219"/>
    <s v="MO21/137171"/>
    <s v="Prof. Timothy Perren"/>
    <s v="Commercial"/>
    <n v="6600825933"/>
    <x v="120"/>
    <s v="Set-up"/>
    <x v="389"/>
    <m/>
    <d v="2022-09-01T00:00:00"/>
    <m/>
    <s v="Q2"/>
    <s v="2022/2023"/>
  </r>
  <r>
    <n v="1410196177"/>
    <m/>
    <s v="T3P"/>
    <x v="7"/>
    <x v="20"/>
    <n v="802511"/>
    <s v="MO21/137238"/>
    <s v="Mr. Adel Samson"/>
    <s v="Commercial"/>
    <s v="N/A"/>
    <x v="121"/>
    <s v="Set-up Fee"/>
    <x v="321"/>
    <m/>
    <d v="2022-09-09T00:00:00"/>
    <m/>
    <s v="Q2"/>
    <s v="2022/2023"/>
  </r>
  <r>
    <n v="1410193673"/>
    <m/>
    <s v="MK-4280A-007"/>
    <x v="6"/>
    <x v="21"/>
    <n v="606206"/>
    <s v="MO21/140200"/>
    <s v="Dr. Jenny Seligmann"/>
    <s v="Commercial"/>
    <s v="N/A"/>
    <x v="46"/>
    <s v="Set-up fees and visits"/>
    <x v="390"/>
    <m/>
    <d v="2022-07-21T00:00:00"/>
    <m/>
    <s v="Q2"/>
    <s v="2022/2023"/>
  </r>
  <r>
    <n v="1410196239"/>
    <m/>
    <s v="MK-4280A-007"/>
    <x v="6"/>
    <x v="21"/>
    <n v="606206"/>
    <s v="MO21/140200"/>
    <s v="Dr. Jenny Seligmann"/>
    <s v="Commercial"/>
    <s v="N/A"/>
    <x v="46"/>
    <s v="Patient Reimbursement"/>
    <x v="391"/>
    <m/>
    <d v="2022-09-12T00:00:00"/>
    <m/>
    <s v="Q2"/>
    <s v="2022/2023"/>
  </r>
  <r>
    <n v="1410199272"/>
    <m/>
    <s v="MK-4280A-007"/>
    <x v="6"/>
    <x v="21"/>
    <n v="606206"/>
    <s v="MO21/140200"/>
    <s v="Dr. Jenny Seligmann"/>
    <s v="Commercial"/>
    <s v="N/A"/>
    <x v="46"/>
    <s v="SaFU for 03 &amp; SuFU for 02"/>
    <x v="392"/>
    <m/>
    <d v="2022-11-22T00:00:00"/>
    <m/>
    <s v="Q3"/>
    <s v="2022/2023"/>
  </r>
  <r>
    <n v="1410187135"/>
    <m/>
    <s v="CATERPILLAR-RWE"/>
    <x v="6"/>
    <x v="15"/>
    <n v="606191"/>
    <s v="MO21/140944"/>
    <s v="Dr. Pooja Jain"/>
    <s v="Commercial"/>
    <s v="N/A"/>
    <x v="68"/>
    <s v="4 x Chart Review Visits"/>
    <x v="393"/>
    <m/>
    <d v="2022-03-11T00:00:00"/>
    <m/>
    <s v="Q4"/>
    <s v="2021/2022"/>
  </r>
  <r>
    <n v="1410190390"/>
    <m/>
    <s v="CATERPILLAR-RWE"/>
    <x v="6"/>
    <x v="15"/>
    <n v="606191"/>
    <s v="MO21/140944"/>
    <s v="Dr. Pooja Jain"/>
    <s v="Commercial"/>
    <s v="N/A"/>
    <x v="68"/>
    <s v="Booster Visits, Archiving and Monitoring Visits"/>
    <x v="394"/>
    <m/>
    <d v="2022-06-01T00:00:00"/>
    <m/>
    <s v="Q1"/>
    <s v="2022/2023"/>
  </r>
  <r>
    <n v="1410198465"/>
    <m/>
    <s v="HERIZON-GEA-01"/>
    <x v="6"/>
    <x v="21"/>
    <n v="606216"/>
    <s v="MO21/141709"/>
    <s v="Dr. Danny Ulahannan"/>
    <s v="Commercial"/>
    <s v="N/A"/>
    <x v="91"/>
    <s v="Set up fee"/>
    <x v="118"/>
    <m/>
    <d v="2022-11-01T00:00:00"/>
    <m/>
    <s v="Q3"/>
    <s v="2022/2023"/>
  </r>
  <r>
    <n v="1410199027"/>
    <m/>
    <s v="HERIZON-GEA-01"/>
    <x v="6"/>
    <x v="21"/>
    <n v="606216"/>
    <s v="MO21/141709"/>
    <s v="Dr. Danny Ulahannan"/>
    <s v="Commercial"/>
    <s v="N/A"/>
    <x v="91"/>
    <s v="SIV Fee"/>
    <x v="395"/>
    <m/>
    <d v="2022-11-11T00:00:00"/>
    <m/>
    <s v="Q3"/>
    <s v="2022/2023"/>
  </r>
  <r>
    <n v="1410199270"/>
    <m/>
    <s v="IMFORTE"/>
    <x v="6"/>
    <x v="15"/>
    <n v="606226"/>
    <s v="MO21/142442"/>
    <s v="Dr. Katy Clark"/>
    <s v="Commercial portfolio"/>
    <n v="3600259543"/>
    <x v="36"/>
    <s v="Oncology set-up and SIV"/>
    <x v="396"/>
    <m/>
    <d v="2022-11-22T00:00:00"/>
    <m/>
    <s v="Q3"/>
    <s v="2022/2023"/>
  </r>
  <r>
    <n v="1410196152"/>
    <m/>
    <s v="REFMAL 631"/>
    <x v="7"/>
    <x v="20"/>
    <n v="802509"/>
    <s v="MO22/136046"/>
    <s v="Dr. Fiona Collinson"/>
    <s v="Commercial"/>
    <s v="N/A"/>
    <x v="122"/>
    <s v="Oncology set-up fee"/>
    <x v="118"/>
    <m/>
    <d v="2022-09-07T00:00:00"/>
    <m/>
    <s v="Q2"/>
    <s v="2022/2023"/>
  </r>
  <r>
    <n v="1410198402"/>
    <m/>
    <s v="TBio-6517"/>
    <x v="7"/>
    <x v="20"/>
    <n v="802138"/>
    <s v="MO22/145576"/>
    <s v="Dr. Adel Samson"/>
    <s v="Commercial"/>
    <s v="N/A"/>
    <x v="123"/>
    <s v="Study set-up"/>
    <x v="118"/>
    <m/>
    <d v="2022-10-24T00:00:00"/>
    <m/>
    <s v="Q3"/>
    <s v="2022/2023"/>
  </r>
  <r>
    <m/>
    <n v="1490025209"/>
    <s v="NOVEL"/>
    <x v="17"/>
    <x v="1"/>
    <n v="208108"/>
    <s v="MW19/123986"/>
    <s v="David Nugent"/>
    <s v="Non-commercial"/>
    <s v="N/A"/>
    <x v="124"/>
    <s v="Patient activity costs"/>
    <x v="397"/>
    <m/>
    <d v="2022-04-05T00:00:00"/>
    <m/>
    <s v="Q1"/>
    <s v="2022/2023"/>
  </r>
  <r>
    <m/>
    <m/>
    <s v="NOVEL"/>
    <x v="17"/>
    <x v="1"/>
    <n v="208108"/>
    <s v="MW19/123986"/>
    <s v="David Nugent"/>
    <s v="Non-commercial"/>
    <s v="N/A"/>
    <x v="124"/>
    <s v="No PO on Original INV"/>
    <x v="13"/>
    <n v="2328.8000000000002"/>
    <m/>
    <d v="2022-04-12T00:00:00"/>
    <s v="Q1"/>
    <s v="2022/2023"/>
  </r>
  <r>
    <n v="1410190375"/>
    <m/>
    <s v="Novel "/>
    <x v="17"/>
    <x v="41"/>
    <n v="208108"/>
    <s v="MW19/123986"/>
    <s v="David Nugent"/>
    <s v="Non Commercial"/>
    <s v="WR / 4457968"/>
    <x v="60"/>
    <s v="Patient activity costs"/>
    <x v="397"/>
    <m/>
    <d v="2022-06-01T00:00:00"/>
    <m/>
    <s v="Q1"/>
    <s v="2022/2023"/>
  </r>
  <r>
    <n v="1410190219"/>
    <m/>
    <s v="WILL Study"/>
    <x v="17"/>
    <x v="42"/>
    <n v="208106"/>
    <s v="MW19/39805"/>
    <s v="John Nelson"/>
    <s v="Non Commercial"/>
    <n v="60399364"/>
    <x v="125"/>
    <s v="Patient activity costs"/>
    <x v="398"/>
    <m/>
    <d v="2022-05-23T00:00:00"/>
    <m/>
    <s v="Q1"/>
    <s v="2022/2023"/>
  </r>
  <r>
    <n v="1410198567"/>
    <m/>
    <s v="WILL Study"/>
    <x v="17"/>
    <x v="42"/>
    <n v="208106"/>
    <s v="MW19/39805"/>
    <s v="John Nelson"/>
    <s v="Non Commercial"/>
    <n v="60447377"/>
    <x v="125"/>
    <s v="Patient activity costs"/>
    <x v="398"/>
    <m/>
    <d v="2022-11-02T00:00:00"/>
    <m/>
    <s v="Q3"/>
    <s v="2022/2023"/>
  </r>
  <r>
    <n v="1410190470"/>
    <m/>
    <s v="LOCI"/>
    <x v="17"/>
    <x v="43"/>
    <n v="208115"/>
    <s v="MW20/108127"/>
    <s v="Adam Balen"/>
    <s v="Non-commercial"/>
    <s v="UOB277997"/>
    <x v="81"/>
    <s v="Patient activity costs"/>
    <x v="399"/>
    <m/>
    <d v="2022-06-07T00:00:00"/>
    <m/>
    <s v="Q1"/>
    <s v="2022/2023"/>
  </r>
  <r>
    <n v="1410193725"/>
    <m/>
    <s v="GIANT PANDA"/>
    <x v="17"/>
    <x v="1"/>
    <n v="208113"/>
    <s v="MW21/129928"/>
    <s v="Thomas Everett"/>
    <s v="Non-commercial"/>
    <n v="60398386"/>
    <x v="125"/>
    <s v="Patient Activity"/>
    <x v="400"/>
    <m/>
    <d v="2022-08-01T00:00:00"/>
    <m/>
    <s v="Q2"/>
    <s v="2022/2023"/>
  </r>
  <r>
    <m/>
    <n v="1490026139"/>
    <s v="GIANT PANDA"/>
    <x v="17"/>
    <x v="1"/>
    <n v="208113"/>
    <s v="MW21/129928"/>
    <s v="Thomas Everett"/>
    <s v="Non-commercial"/>
    <n v="60398386"/>
    <x v="125"/>
    <s v="Amounts didn't match PO"/>
    <x v="13"/>
    <n v="859"/>
    <m/>
    <d v="2022-08-15T00:00:00"/>
    <s v="Q2"/>
    <s v="2022/2023"/>
  </r>
  <r>
    <n v="1410195052"/>
    <m/>
    <s v="GIANT PANDA"/>
    <x v="17"/>
    <x v="1"/>
    <n v="208113"/>
    <s v="MW21/129928"/>
    <s v="Thomas Everett"/>
    <s v="Non-commercial"/>
    <n v="60398386"/>
    <x v="125"/>
    <s v="Patient Activity"/>
    <x v="401"/>
    <m/>
    <d v="2022-08-16T00:00:00"/>
    <m/>
    <s v="Q2"/>
    <s v="2022/2023"/>
  </r>
  <r>
    <n v="1410190364"/>
    <m/>
    <s v="PREG-COV"/>
    <x v="17"/>
    <x v="10"/>
    <n v="802191"/>
    <s v="MW21/141657"/>
    <s v="Nigel Simpson"/>
    <s v="Non-commercial"/>
    <n v="28006264"/>
    <x v="126"/>
    <s v="Consummables"/>
    <x v="402"/>
    <m/>
    <d v="2022-06-01T00:00:00"/>
    <m/>
    <s v="Q1"/>
    <s v="2022/2023"/>
  </r>
  <r>
    <n v="1410188683"/>
    <m/>
    <s v="PREG COV"/>
    <x v="17"/>
    <x v="1"/>
    <n v="802191"/>
    <s v="MW21/141657 "/>
    <s v="Nigel Simpson"/>
    <s v="Non-commercial"/>
    <s v="N/A"/>
    <x v="127"/>
    <s v="Recruitment Pt 1-5 V1"/>
    <x v="403"/>
    <m/>
    <d v="2022-04-04T00:00:00"/>
    <m/>
    <s v="Q1"/>
    <s v="2022/2023"/>
  </r>
  <r>
    <n v="307039"/>
    <m/>
    <s v="IKC-Cheerful"/>
    <x v="18"/>
    <x v="44"/>
    <n v="307039"/>
    <s v="n/a"/>
    <s v="Brian Nattress"/>
    <s v="Non Commercial"/>
    <n v="4501068257"/>
    <x v="74"/>
    <s v="RN Fees"/>
    <x v="404"/>
    <m/>
    <d v="2022-08-01T00:00:00"/>
    <m/>
    <s v="Q2"/>
    <s v="2022/2023"/>
  </r>
  <r>
    <n v="51047"/>
    <m/>
    <s v="Expand"/>
    <x v="19"/>
    <x v="45"/>
    <n v="309676"/>
    <s v="NE13/10704"/>
    <s v="Dr Helen Ford"/>
    <s v="Commercial"/>
    <n v="4500229211"/>
    <x v="64"/>
    <s v="SIV &amp; Q2 fees"/>
    <x v="405"/>
    <m/>
    <d v="2022-05-26T00:00:00"/>
    <m/>
    <s v="Q1"/>
    <s v="2022/2023"/>
  </r>
  <r>
    <n v="1410196137"/>
    <m/>
    <s v="Lemtrada "/>
    <x v="20"/>
    <x v="46"/>
    <n v="309832"/>
    <s v="NE14/11419"/>
    <s v="Oliver Lily"/>
    <s v="Commercial"/>
    <s v="E003923011"/>
    <x v="128"/>
    <s v="Patient activity costs"/>
    <x v="406"/>
    <m/>
    <d v="2022-09-07T00:00:00"/>
    <m/>
    <s v="Q2"/>
    <s v="2022/2023"/>
  </r>
  <r>
    <m/>
    <n v="1490026266"/>
    <s v="Lemtrada "/>
    <x v="20"/>
    <x v="46"/>
    <n v="309832"/>
    <s v="NE14/11419"/>
    <s v="Oliver Lily"/>
    <s v="Commercial"/>
    <s v="E003923011"/>
    <x v="128"/>
    <s v="Patient activity costs"/>
    <x v="13"/>
    <n v="1744"/>
    <m/>
    <d v="2022-09-22T00:00:00"/>
    <s v="Q2"/>
    <s v="2022/2023"/>
  </r>
  <r>
    <n v="1410197540"/>
    <m/>
    <s v="Lemtrada "/>
    <x v="20"/>
    <x v="46"/>
    <n v="309832"/>
    <s v="NE14/11419"/>
    <s v="Oliver Lily"/>
    <s v="Commercial"/>
    <s v="E003923011"/>
    <x v="128"/>
    <s v="Patient activity costs"/>
    <x v="407"/>
    <m/>
    <d v="2022-09-22T00:00:00"/>
    <m/>
    <s v="Q2"/>
    <s v="2022/2023"/>
  </r>
  <r>
    <n v="1410189975"/>
    <m/>
    <s v="Elsicarbazepine "/>
    <x v="19"/>
    <x v="45"/>
    <n v="309863"/>
    <s v="NE17/94602"/>
    <s v="Dr Melissa Maguire"/>
    <s v="Non-commercial"/>
    <n v="521086"/>
    <x v="129"/>
    <s v="Final"/>
    <x v="408"/>
    <m/>
    <d v="2022-05-11T00:00:00"/>
    <m/>
    <s v="Q1"/>
    <s v="2022/2023"/>
  </r>
  <r>
    <n v="1410196127"/>
    <m/>
    <s v="Deliver MS"/>
    <x v="20"/>
    <x v="46"/>
    <n v="309852"/>
    <s v="NE18/106357"/>
    <s v="Oliver Lily"/>
    <s v="Non Commercial"/>
    <s v="N`"/>
    <x v="130"/>
    <s v="Patient Activity"/>
    <x v="409"/>
    <m/>
    <d v="2022-09-06T00:00:00"/>
    <m/>
    <s v="Q2"/>
    <s v="2022/2023"/>
  </r>
  <r>
    <n v="1410190848"/>
    <m/>
    <s v="MusicalE"/>
    <x v="19"/>
    <x v="45"/>
    <n v="309865"/>
    <s v="NE18/113171 "/>
    <s v="Dr Maruthi Vinjam"/>
    <s v="Commercial"/>
    <n v="3600116232"/>
    <x v="131"/>
    <s v="17 visits at £163 per visit-"/>
    <x v="410"/>
    <m/>
    <d v="2022-06-22T00:00:00"/>
    <m/>
    <s v="Q1"/>
    <s v="2022/2023"/>
  </r>
  <r>
    <n v="57059"/>
    <m/>
    <s v="OPTIMUS TRIAL"/>
    <x v="21"/>
    <x v="47"/>
    <n v="320103"/>
    <s v="NE19/108425"/>
    <s v="Dr Stuart Maguire"/>
    <s v="Non Commercial"/>
    <s v="H20-3508599"/>
    <x v="41"/>
    <s v="18 patients"/>
    <x v="411"/>
    <m/>
    <d v="2022-12-07T00:00:00"/>
    <m/>
    <s v="Q3"/>
    <s v="2022/2023"/>
  </r>
  <r>
    <m/>
    <n v="1490025815"/>
    <s v="Optimise"/>
    <x v="19"/>
    <x v="45"/>
    <n v="309875"/>
    <s v="NE19/120364 "/>
    <s v="Dr Helen Ford"/>
    <s v="Non-commercial"/>
    <s v="WB/ 4288482"/>
    <x v="60"/>
    <s v="Recruitment Activity re-invoiced"/>
    <x v="13"/>
    <n v="3980"/>
    <m/>
    <d v="2022-06-22T00:00:00"/>
    <s v="Q1"/>
    <s v="2022/2023"/>
  </r>
  <r>
    <n v="1410190880"/>
    <m/>
    <s v="Optimise"/>
    <x v="19"/>
    <x v="45"/>
    <n v="309875"/>
    <s v="NE19/120364 "/>
    <s v="Dr Helen Ford"/>
    <s v="Non-commercial"/>
    <s v="WB / 4285609"/>
    <x v="60"/>
    <s v="Recruitment Activity"/>
    <x v="412"/>
    <m/>
    <d v="2022-06-23T00:00:00"/>
    <m/>
    <s v="Q1"/>
    <s v="2022/2023"/>
  </r>
  <r>
    <n v="1410192880"/>
    <m/>
    <s v="Optimise"/>
    <x v="19"/>
    <x v="45"/>
    <n v="309875"/>
    <s v="NE19/120364 "/>
    <s v="Dr Helen Ford"/>
    <s v="Non-commercial"/>
    <s v="WB / 4285609"/>
    <x v="60"/>
    <s v="Recruitment Activity"/>
    <x v="413"/>
    <m/>
    <d v="2022-07-14T00:00:00"/>
    <m/>
    <s v="Q2"/>
    <s v="2022/2023"/>
  </r>
  <r>
    <n v="1410197736"/>
    <m/>
    <s v="Chief PD Study"/>
    <x v="20"/>
    <x v="46"/>
    <n v="309879"/>
    <s v="NE19/122526"/>
    <s v="Stephen Butterworth"/>
    <s v="Non Commercial"/>
    <s v="NA"/>
    <x v="132"/>
    <s v="Patient activity costs"/>
    <x v="414"/>
    <m/>
    <d v="2022-10-14T00:00:00"/>
    <m/>
    <s v="Q3"/>
    <s v="2022/2023"/>
  </r>
  <r>
    <n v="1410188852"/>
    <m/>
    <s v="Chariot"/>
    <x v="19"/>
    <x v="45"/>
    <n v="309878"/>
    <s v="NE20/131966 "/>
    <s v="Dr Helen Ford"/>
    <s v="Non-commercial"/>
    <n v="9763375"/>
    <x v="133"/>
    <s v="SIV &amp; Set Up"/>
    <x v="415"/>
    <m/>
    <d v="2022-04-11T00:00:00"/>
    <m/>
    <s v="Q1"/>
    <s v="2022/2023"/>
  </r>
  <r>
    <n v="1410188853"/>
    <m/>
    <s v="Chariot"/>
    <x v="19"/>
    <x v="45"/>
    <n v="309878"/>
    <s v="NE20/131966 "/>
    <s v="Dr Helen Ford"/>
    <s v="Non-commercial"/>
    <n v="9763376"/>
    <x v="133"/>
    <s v="Patient activity"/>
    <x v="416"/>
    <m/>
    <d v="2022-04-11T00:00:00"/>
    <m/>
    <s v="Q1"/>
    <s v="2022/2023"/>
  </r>
  <r>
    <n v="1410188851"/>
    <m/>
    <s v="Chariot"/>
    <x v="19"/>
    <x v="45"/>
    <n v="309878"/>
    <s v="NE20/131966 "/>
    <s v="Dr Helen Ford"/>
    <s v="Non-commercial"/>
    <n v="9763323"/>
    <x v="133"/>
    <s v="Monitoring"/>
    <x v="417"/>
    <m/>
    <d v="2022-04-11T00:00:00"/>
    <m/>
    <s v="Q1"/>
    <s v="2022/2023"/>
  </r>
  <r>
    <n v="1410197770"/>
    <m/>
    <s v="ELEVATE"/>
    <x v="20"/>
    <x v="46"/>
    <n v="309881"/>
    <s v="NE21/125881"/>
    <s v="Dr Marc Randall"/>
    <s v="Commercial"/>
    <s v="N/A"/>
    <x v="134"/>
    <s v="Patient activity costs"/>
    <x v="418"/>
    <m/>
    <d v="2022-10-14T00:00:00"/>
    <m/>
    <s v="Q3"/>
    <s v="2022/2023"/>
  </r>
  <r>
    <n v="1410188727"/>
    <m/>
    <s v="Covid in PD"/>
    <x v="19"/>
    <x v="45"/>
    <n v="309827"/>
    <s v="NE21/133797"/>
    <s v="Jeremy Cosgrove "/>
    <s v="Non-commercial"/>
    <n v="191115"/>
    <x v="135"/>
    <s v="Final"/>
    <x v="419"/>
    <m/>
    <d v="2022-04-05T00:00:00"/>
    <m/>
    <s v="Q1"/>
    <s v="2022/2023"/>
  </r>
  <r>
    <n v="1410189910"/>
    <m/>
    <s v="Triumph"/>
    <x v="19"/>
    <x v="45"/>
    <n v="802041"/>
    <s v="NE21/142155"/>
    <s v="Dr. Luis Idrovo"/>
    <s v="Commercial"/>
    <s v="N/A"/>
    <x v="34"/>
    <s v="Set Up fees"/>
    <x v="420"/>
    <m/>
    <d v="2022-05-11T00:00:00"/>
    <m/>
    <s v="Q1"/>
    <s v="2022/2023"/>
  </r>
  <r>
    <n v="1410196258"/>
    <m/>
    <s v="TRIUMPH"/>
    <x v="22"/>
    <x v="48"/>
    <n v="309887"/>
    <s v="NE21/142155"/>
    <s v="Dr Luis Idrovo"/>
    <s v="Commercial"/>
    <s v="N/A"/>
    <x v="136"/>
    <s v="Patient Activity"/>
    <x v="421"/>
    <m/>
    <d v="2022-09-13T00:00:00"/>
    <m/>
    <s v="Q2"/>
    <s v="2022/2023"/>
  </r>
  <r>
    <n v="1410190850"/>
    <m/>
    <s v="Truiumph"/>
    <x v="19"/>
    <x v="45"/>
    <n v="309887"/>
    <s v="NE21/142155 "/>
    <s v="Dr Luis Idrovo"/>
    <s v="Commercial"/>
    <s v="1-5YK0A20"/>
    <x v="137"/>
    <s v="Recruitment Activity"/>
    <x v="422"/>
    <m/>
    <d v="2022-06-22T00:00:00"/>
    <m/>
    <s v="Q1"/>
    <s v="2022/2023"/>
  </r>
  <r>
    <n v="1410181096"/>
    <m/>
    <s v="MATE"/>
    <x v="23"/>
    <x v="49"/>
    <n v="309647"/>
    <s v="OP16/079"/>
    <s v="Dr. Rajarshi Mukherjee"/>
    <s v="Non-commercial"/>
    <s v="N/A"/>
    <x v="138"/>
    <s v="Final patient visits"/>
    <x v="139"/>
    <m/>
    <d v="2021-10-21T00:00:00"/>
    <m/>
    <s v="Q3"/>
    <s v="2021/2022"/>
  </r>
  <r>
    <n v="1410176234"/>
    <m/>
    <s v="FASBAT"/>
    <x v="23"/>
    <x v="49"/>
    <n v="309653"/>
    <s v="OP16/64916"/>
    <s v="Dr. Martin McKibbin"/>
    <s v="Non-commercial"/>
    <s v="N/A"/>
    <x v="138"/>
    <s v="Participant 009 - 24 Month Visit / Participant 030 - 12 &amp; 24 Month Visits"/>
    <x v="423"/>
    <m/>
    <d v="2021-07-01T00:00:00"/>
    <m/>
    <s v="Q2"/>
    <s v="2021/2022"/>
  </r>
  <r>
    <n v="1410176239"/>
    <m/>
    <s v="RHINE"/>
    <x v="23"/>
    <x v="49"/>
    <n v="309540"/>
    <s v="OP18/108608"/>
    <s v="Dr. Martin McKibbin"/>
    <s v="Commercial"/>
    <n v="3600080811"/>
    <x v="139"/>
    <s v="Weeks 80, 84, 88 and 100 visits"/>
    <x v="424"/>
    <m/>
    <d v="2021-07-06T00:00:00"/>
    <m/>
    <s v="Q2"/>
    <s v="2021/2022"/>
  </r>
  <r>
    <n v="1410181097"/>
    <m/>
    <s v="RHINE"/>
    <x v="23"/>
    <x v="49"/>
    <n v="309540"/>
    <s v="OP18/108608"/>
    <s v="Dr. Martin McKibbin"/>
    <s v="Commercial"/>
    <n v="3600080811"/>
    <x v="139"/>
    <s v="3 x monitor visits + W96 and W100 visits for pt. 21678"/>
    <x v="425"/>
    <m/>
    <d v="2021-10-21T00:00:00"/>
    <m/>
    <s v="Q3"/>
    <s v="2021/2022"/>
  </r>
  <r>
    <n v="1410188676"/>
    <m/>
    <s v="RHINE"/>
    <x v="23"/>
    <x v="49"/>
    <n v="309540"/>
    <s v="OP18/108608"/>
    <s v="Dr. Martin McKibbin"/>
    <s v="Commercial"/>
    <n v="3600080811"/>
    <x v="139"/>
    <s v="On-site Monitoring Visits (09-Sep-21)"/>
    <x v="426"/>
    <m/>
    <d v="2022-04-01T00:00:00"/>
    <m/>
    <s v="Q1"/>
    <s v="2022/2023"/>
  </r>
  <r>
    <n v="1410190372"/>
    <m/>
    <s v="RHINE"/>
    <x v="23"/>
    <x v="49"/>
    <n v="309540"/>
    <s v="OP18/108608"/>
    <s v="Dr. Martin McKibbin"/>
    <s v="Commercial"/>
    <n v="3600080811"/>
    <x v="139"/>
    <s v="Final payment"/>
    <x v="427"/>
    <m/>
    <d v="2022-06-01T00:00:00"/>
    <m/>
    <s v="Q1"/>
    <s v="2022/2023"/>
  </r>
  <r>
    <n v="1410177256"/>
    <m/>
    <s v="DERBY"/>
    <x v="23"/>
    <x v="49"/>
    <n v="309663"/>
    <s v="OP18/110230"/>
    <s v="Dr. Martin McKibbin"/>
    <s v="Commercial"/>
    <s v="N/A"/>
    <x v="99"/>
    <s v="3 Visits for patients 001 and 002 and 5 visits for patient 003."/>
    <x v="428"/>
    <m/>
    <d v="2021-07-23T00:00:00"/>
    <m/>
    <s v="Q2"/>
    <s v="2021/2022"/>
  </r>
  <r>
    <n v="1410177783"/>
    <m/>
    <s v="DERBY"/>
    <x v="23"/>
    <x v="49"/>
    <n v="309663"/>
    <s v="OP18/110230"/>
    <s v="Dr. Martin McKibbin"/>
    <s v="Commercial"/>
    <s v="N/A"/>
    <x v="99"/>
    <s v="Visits and Genotyping for patients 001, 002 and 003 plus 7 x remote monitoring visits"/>
    <x v="429"/>
    <m/>
    <d v="2021-08-11T00:00:00"/>
    <m/>
    <s v="Q2"/>
    <s v="2021/2022"/>
  </r>
  <r>
    <n v="1410184282"/>
    <m/>
    <s v="DERBY"/>
    <x v="23"/>
    <x v="49"/>
    <n v="309663"/>
    <s v="OP18/110230"/>
    <s v="Dr. Martin McKibbin"/>
    <s v="Commercial"/>
    <s v="N/A"/>
    <x v="99"/>
    <s v="Week 88 Visits for 001 and 002 plus Week 84 and 92 Visits for 003"/>
    <x v="430"/>
    <m/>
    <d v="2022-01-11T00:00:00"/>
    <m/>
    <s v="Q4"/>
    <s v="2021/2022"/>
  </r>
  <r>
    <n v="1410186850"/>
    <m/>
    <s v="DERBY"/>
    <x v="23"/>
    <x v="49"/>
    <n v="309663"/>
    <s v="OP18/110230"/>
    <s v="Dr. Martin McKibbin"/>
    <s v="Commercial"/>
    <s v="N/A"/>
    <x v="99"/>
    <s v="Various activities"/>
    <x v="431"/>
    <m/>
    <d v="2022-03-02T00:00:00"/>
    <m/>
    <s v="Q4"/>
    <s v="2021/2022"/>
  </r>
  <r>
    <n v="1410189974"/>
    <m/>
    <s v="DERBY"/>
    <x v="23"/>
    <x v="49"/>
    <n v="309663"/>
    <s v="OP18/110230"/>
    <s v="Dr. Martin McKibbin"/>
    <s v="Commercial"/>
    <s v="N/A"/>
    <x v="99"/>
    <s v="Week 94 visit for 001, 002 and 003"/>
    <x v="432"/>
    <m/>
    <d v="2022-05-12T00:00:00"/>
    <m/>
    <s v="Q1"/>
    <s v="2022/2023"/>
  </r>
  <r>
    <n v="1410193708"/>
    <m/>
    <s v="DERBY"/>
    <x v="23"/>
    <x v="49"/>
    <n v="309663"/>
    <s v="OP18/110230"/>
    <s v="Dr. Martin McKibbin"/>
    <s v="Commercial"/>
    <s v="N/A"/>
    <x v="99"/>
    <s v="Remote MV – 23-Jun-2022"/>
    <x v="11"/>
    <m/>
    <d v="2022-07-22T00:00:00"/>
    <m/>
    <s v="Q2"/>
    <s v="2022/2023"/>
  </r>
  <r>
    <n v="1410196183"/>
    <m/>
    <s v="DERBY"/>
    <x v="23"/>
    <x v="49"/>
    <n v="309663"/>
    <s v="OP18/110230"/>
    <s v="Dr. Martin McKibbin"/>
    <s v="Commercial"/>
    <s v="N/A"/>
    <x v="99"/>
    <s v="OCT2021 Payment"/>
    <x v="433"/>
    <m/>
    <d v="2022-09-09T00:00:00"/>
    <m/>
    <s v="Q2"/>
    <s v="2022/2023"/>
  </r>
  <r>
    <n v="1410196184"/>
    <m/>
    <s v="DERBY"/>
    <x v="23"/>
    <x v="49"/>
    <n v="309663"/>
    <s v="OP18/110230"/>
    <s v="Dr. Martin McKibbin"/>
    <s v="Commercial"/>
    <s v="N/A"/>
    <x v="99"/>
    <s v="SEP2022 Payment"/>
    <x v="434"/>
    <m/>
    <d v="2022-09-09T00:00:00"/>
    <m/>
    <s v="Q2"/>
    <s v="2022/2023"/>
  </r>
  <r>
    <n v="1410172941"/>
    <m/>
    <s v="PANDA"/>
    <x v="23"/>
    <x v="49"/>
    <n v="309725"/>
    <s v="OP19/110288"/>
    <s v="Dr. Rajarshi Mukherjee"/>
    <s v="Commercial"/>
    <s v="N/A"/>
    <x v="118"/>
    <s v="Week 68 Visit (PRF - 357329)"/>
    <x v="435"/>
    <m/>
    <d v="2021-05-13T00:00:00"/>
    <m/>
    <s v="Q1"/>
    <s v="2021/2022"/>
  </r>
  <r>
    <n v="1410172933"/>
    <m/>
    <s v="PANDA"/>
    <x v="23"/>
    <x v="49"/>
    <n v="309725"/>
    <s v="OP19/110288"/>
    <s v="Dr. Rajarshi Mukherjee"/>
    <s v="Commercial"/>
    <s v="N/A"/>
    <x v="118"/>
    <s v="Week 64 Visit (PRF - 347071)"/>
    <x v="435"/>
    <m/>
    <d v="2021-05-13T00:00:00"/>
    <m/>
    <s v="Q1"/>
    <s v="2021/2022"/>
  </r>
  <r>
    <n v="1410173137"/>
    <m/>
    <s v="PANDA"/>
    <x v="23"/>
    <x v="49"/>
    <n v="309725"/>
    <s v="OP19/110288"/>
    <s v="Dr. Rajarshi Mukherjee"/>
    <s v="Commercial"/>
    <s v="N/A"/>
    <x v="118"/>
    <s v="End of Study costs (PRF - 364993)"/>
    <x v="436"/>
    <m/>
    <d v="2021-05-26T00:00:00"/>
    <m/>
    <s v="Q1"/>
    <s v="2021/2022"/>
  </r>
  <r>
    <n v="1410177283"/>
    <m/>
    <s v="PANDA"/>
    <x v="23"/>
    <x v="49"/>
    <n v="309725"/>
    <s v="OP19/110288"/>
    <s v="Dr. Rajarshi Mukherjee"/>
    <s v="Commercial"/>
    <s v="N/A"/>
    <x v="118"/>
    <s v="Ophthalmology Set-up fee"/>
    <x v="437"/>
    <m/>
    <d v="2021-07-27T00:00:00"/>
    <m/>
    <s v="Q2"/>
    <s v="2021/2022"/>
  </r>
  <r>
    <n v="1410185274"/>
    <m/>
    <s v="PANDA"/>
    <x v="23"/>
    <x v="49"/>
    <n v="309725"/>
    <s v="OP19/110288"/>
    <s v="Dr. Rajarshi Mukherjee"/>
    <s v="Commercial"/>
    <s v="N/A"/>
    <x v="118"/>
    <s v="Outstanding WH Costs"/>
    <x v="438"/>
    <m/>
    <d v="2022-02-02T00:00:00"/>
    <m/>
    <s v="Q4"/>
    <s v="2021/2022"/>
  </r>
  <r>
    <n v="1410176270"/>
    <m/>
    <s v="TENAYA"/>
    <x v="23"/>
    <x v="49"/>
    <n v="309723"/>
    <s v="OP19/114058"/>
    <s v="Dr. Rajarshi Mukherjee"/>
    <s v="Commercial"/>
    <n v="3600137268"/>
    <x v="139"/>
    <s v="Weeks 76, 80 and 84 visits for patients 616901 and 616902"/>
    <x v="439"/>
    <m/>
    <d v="2021-07-07T00:00:00"/>
    <m/>
    <s v="Q2"/>
    <s v="2021/2022"/>
  </r>
  <r>
    <n v="1410180469"/>
    <m/>
    <s v="TENAYA"/>
    <x v="23"/>
    <x v="49"/>
    <n v="309723"/>
    <s v="OP19/114058"/>
    <s v="Dr. Rajarshi Mukherjee"/>
    <s v="Commercial"/>
    <n v="3600137268"/>
    <x v="139"/>
    <s v="Multiple visits"/>
    <x v="440"/>
    <m/>
    <d v="2021-10-19T00:00:00"/>
    <m/>
    <s v="Q3"/>
    <s v="2021/2022"/>
  </r>
  <r>
    <n v="1410188799"/>
    <m/>
    <s v="TENAYA"/>
    <x v="23"/>
    <x v="49"/>
    <n v="309723"/>
    <s v="OP19/114058"/>
    <s v="Dr. Rajarshi Mukherjee"/>
    <s v="Commercial"/>
    <n v="3600137268"/>
    <x v="139"/>
    <s v="Multiple visits"/>
    <x v="441"/>
    <m/>
    <d v="2022-04-11T00:00:00"/>
    <m/>
    <s v="Q1"/>
    <s v="2022/2023"/>
  </r>
  <r>
    <n v="1410196182"/>
    <m/>
    <s v="TENAYA"/>
    <x v="23"/>
    <x v="49"/>
    <n v="309723"/>
    <s v="OP19/114058"/>
    <s v="Dr. Rajarshi Mukherjee"/>
    <s v="Commercial"/>
    <n v="3600137268"/>
    <x v="36"/>
    <s v="Close out monitoring visits"/>
    <x v="442"/>
    <m/>
    <d v="2022-09-09T00:00:00"/>
    <m/>
    <s v="Q2"/>
    <s v="2022/2023"/>
  </r>
  <r>
    <n v="1410172895"/>
    <m/>
    <s v="RAVEN"/>
    <x v="23"/>
    <x v="49"/>
    <n v="309722"/>
    <s v="OP19/121057"/>
    <s v="Dr. Rajarshi Mukherjee"/>
    <s v="Commercial"/>
    <n v="4500231244"/>
    <x v="94"/>
    <s v="Investigator fees and Pregnancy Tests as per sponsor proposal for Q4 2020"/>
    <x v="443"/>
    <m/>
    <d v="2021-05-11T00:00:00"/>
    <m/>
    <s v="Q1"/>
    <s v="2021/2022"/>
  </r>
  <r>
    <n v="1410172882"/>
    <m/>
    <s v="RAVEN"/>
    <x v="23"/>
    <x v="49"/>
    <n v="309722"/>
    <s v="OP19/121057"/>
    <s v="Dr. Rajarshi Mukherjee"/>
    <s v="Commercial"/>
    <n v="4500231244"/>
    <x v="94"/>
    <s v="Investigator fees, Pregnancy Tests and OCT as per sponsor proposal for Q1 2021"/>
    <x v="444"/>
    <m/>
    <d v="2021-05-11T00:00:00"/>
    <m/>
    <s v="Q1"/>
    <s v="2021/2022"/>
  </r>
  <r>
    <n v="1410175927"/>
    <m/>
    <s v="RAVEN"/>
    <x v="23"/>
    <x v="49"/>
    <n v="309722"/>
    <s v="OP19/121057"/>
    <s v="Dr. Rajarshi Mukherjee"/>
    <s v="Commercial"/>
    <n v="4500231244"/>
    <x v="94"/>
    <s v="Investigator Fees, Pregnancy Test (Blood and Urine) - Run Code Q221R3"/>
    <x v="445"/>
    <m/>
    <d v="2021-06-25T00:00:00"/>
    <m/>
    <s v="Q1"/>
    <s v="2021/2022"/>
  </r>
  <r>
    <n v="1410179904"/>
    <m/>
    <s v="RAVEN"/>
    <x v="23"/>
    <x v="49"/>
    <n v="309722"/>
    <s v="OP19/121057"/>
    <s v="Dr. Rajarshi Mukherjee"/>
    <s v="Commercial"/>
    <s v="N/A"/>
    <x v="94"/>
    <s v="Pregnancy tests for pt 7556007 (v15 and v16) and pt 7556010 (v5)"/>
    <x v="446"/>
    <m/>
    <d v="2021-09-24T00:00:00"/>
    <m/>
    <s v="Q2"/>
    <s v="2021/2022"/>
  </r>
  <r>
    <n v="1410188555"/>
    <m/>
    <s v="RAVEN"/>
    <x v="23"/>
    <x v="49"/>
    <n v="309722"/>
    <s v="OP19/121057"/>
    <s v="Dr. Rajarshi Mukherjee"/>
    <s v="Commercial"/>
    <s v="N/A"/>
    <x v="94"/>
    <s v="6 x SCR Failures and Travel/Refreshments"/>
    <x v="447"/>
    <m/>
    <d v="2022-04-01T00:00:00"/>
    <m/>
    <s v="Q1"/>
    <s v="2022/2023"/>
  </r>
  <r>
    <n v="1410192862"/>
    <m/>
    <s v="RAVEN"/>
    <x v="23"/>
    <x v="49"/>
    <n v="309722"/>
    <s v="OP19/121057"/>
    <s v="Dr. Rajarshi Mukherjee"/>
    <s v="Commercial"/>
    <n v="4500231244"/>
    <x v="94"/>
    <s v="Investigator fees, as per sponsor proposal for Q1&amp;20"/>
    <x v="448"/>
    <m/>
    <d v="2022-07-12T00:00:00"/>
    <m/>
    <s v="Q2"/>
    <s v="2022/2023"/>
  </r>
  <r>
    <n v="1410173506"/>
    <m/>
    <s v="GTSCOPE"/>
    <x v="23"/>
    <x v="49"/>
    <n v="309720"/>
    <s v="OP19/121980"/>
    <s v="Dr. Martin McKibbin"/>
    <s v="Commercial"/>
    <s v="N/A"/>
    <x v="140"/>
    <s v="April 2021 Milestone Payment (RRC-214679)"/>
    <x v="449"/>
    <m/>
    <d v="2021-06-14T00:00:00"/>
    <m/>
    <s v="Q1"/>
    <s v="2021/2022"/>
  </r>
  <r>
    <n v="1410173492"/>
    <m/>
    <s v="GTSCOPE"/>
    <x v="23"/>
    <x v="49"/>
    <n v="309720"/>
    <s v="OP19/121980"/>
    <s v="Dr. Martin McKibbin"/>
    <s v="Commercial"/>
    <s v="N/A"/>
    <x v="140"/>
    <s v="January 2021 Milestone Payment (RRC-203534)"/>
    <x v="450"/>
    <m/>
    <d v="2021-06-14T00:00:00"/>
    <m/>
    <s v="Q1"/>
    <s v="2021/2022"/>
  </r>
  <r>
    <n v="1410179127"/>
    <m/>
    <s v="GTSCOPE"/>
    <x v="23"/>
    <x v="49"/>
    <n v="309720"/>
    <s v="OP19/121980"/>
    <s v="Dr. Martin McKibbin"/>
    <s v="Commercial"/>
    <s v="N/A"/>
    <x v="140"/>
    <s v="July 2021 Milestone Payment (RRC-223267)"/>
    <x v="451"/>
    <m/>
    <d v="2021-09-15T00:00:00"/>
    <m/>
    <s v="Q2"/>
    <s v="2021/2022"/>
  </r>
  <r>
    <n v="1410185523"/>
    <m/>
    <s v="GTSCOPE"/>
    <x v="23"/>
    <x v="49"/>
    <n v="309720"/>
    <s v="OP19/121980"/>
    <s v="Dr. Martin McKibbin"/>
    <s v="Commercial"/>
    <s v="N/A"/>
    <x v="140"/>
    <s v="January 2022 Milestone Payment (RRC-240247)"/>
    <x v="452"/>
    <m/>
    <d v="2022-02-07T00:00:00"/>
    <m/>
    <s v="Q4"/>
    <s v="2021/2022"/>
  </r>
  <r>
    <n v="1410189796"/>
    <m/>
    <s v="GTSCOPE"/>
    <x v="23"/>
    <x v="49"/>
    <n v="309720"/>
    <s v="OP19/121980"/>
    <s v="Dr. Martin McKibbin"/>
    <s v="Commercial"/>
    <s v="N/A"/>
    <x v="140"/>
    <s v="SF for 1001"/>
    <x v="11"/>
    <m/>
    <d v="2022-05-08T00:00:00"/>
    <m/>
    <s v="Q1"/>
    <s v="2022/2023"/>
  </r>
  <r>
    <n v="1410196185"/>
    <m/>
    <s v="GTSCOPE"/>
    <x v="23"/>
    <x v="49"/>
    <n v="309720"/>
    <s v="OP19/121980"/>
    <s v="Dr. Martin McKibbin"/>
    <s v="Commercial"/>
    <s v="N/A"/>
    <x v="140"/>
    <s v="Genotyping Recruitment Fee"/>
    <x v="453"/>
    <m/>
    <d v="2022-09-09T00:00:00"/>
    <m/>
    <s v="Q2"/>
    <s v="2022/2023"/>
  </r>
  <r>
    <n v="1410184281"/>
    <m/>
    <s v="PRECISE"/>
    <x v="23"/>
    <x v="49"/>
    <n v="309727"/>
    <s v="OP19/125765"/>
    <s v="Dr. Martin McKibbin"/>
    <s v="Non-commercial"/>
    <s v="N/A"/>
    <x v="141"/>
    <s v="Images for 262 patients at £200 per image set"/>
    <x v="454"/>
    <m/>
    <d v="2022-01-06T00:00:00"/>
    <m/>
    <s v="Q4"/>
    <s v="2021/2022"/>
  </r>
  <r>
    <n v="1410189972"/>
    <m/>
    <s v="PRECISE"/>
    <x v="23"/>
    <x v="49"/>
    <n v="309727"/>
    <s v="OP19/125765"/>
    <s v="Dr. Martin McKibbin"/>
    <s v="Non-commercial"/>
    <s v="N/A"/>
    <x v="141"/>
    <s v="Images for 74 patients at £200 per image set"/>
    <x v="455"/>
    <m/>
    <d v="2022-05-12T00:00:00"/>
    <m/>
    <s v="Q1"/>
    <s v="2022/2023"/>
  </r>
  <r>
    <n v="1410176462"/>
    <m/>
    <s v="MGT-009"/>
    <x v="23"/>
    <x v="49"/>
    <n v="309728"/>
    <s v="OP19/92802"/>
    <s v="Dr. Martin McKibbin"/>
    <s v="Commercial"/>
    <s v="N/A"/>
    <x v="142"/>
    <s v="SIV, Optometry set-up fees plus visits for 6 patients"/>
    <x v="456"/>
    <m/>
    <d v="2021-07-15T00:00:00"/>
    <m/>
    <s v="Q2"/>
    <s v="2021/2022"/>
  </r>
  <r>
    <n v="1410188847"/>
    <m/>
    <s v="MGT-009"/>
    <x v="23"/>
    <x v="49"/>
    <n v="309728"/>
    <s v="OP19/92802"/>
    <s v="Dr. Martin McKibbin"/>
    <s v="Commercial"/>
    <s v="N/A"/>
    <x v="142"/>
    <s v="Various set-up and visits"/>
    <x v="457"/>
    <m/>
    <d v="2022-04-11T00:00:00"/>
    <m/>
    <s v="Q1"/>
    <s v="2022/2023"/>
  </r>
  <r>
    <n v="1410192062"/>
    <m/>
    <s v="MGT-009"/>
    <x v="23"/>
    <x v="49"/>
    <n v="309728"/>
    <s v="OP19/92802"/>
    <s v="Dr. Martin McKibbin"/>
    <s v="Commercial"/>
    <s v="N/A"/>
    <x v="142"/>
    <s v="Salary costs for B6 RN"/>
    <x v="458"/>
    <m/>
    <d v="2022-07-01T00:00:00"/>
    <m/>
    <s v="Q2"/>
    <s v="2022/2023"/>
  </r>
  <r>
    <n v="1410185143"/>
    <m/>
    <s v="ASTUTE"/>
    <x v="23"/>
    <x v="49"/>
    <n v="307936"/>
    <s v="OP20/131960"/>
    <s v="Miss Kanchan Bhan"/>
    <s v="Non-commercial"/>
    <s v="N/A"/>
    <x v="143"/>
    <s v="Site set-up"/>
    <x v="291"/>
    <m/>
    <d v="2022-01-25T00:00:00"/>
    <m/>
    <s v="Q4"/>
    <s v="2021/2022"/>
  </r>
  <r>
    <n v="1410198479"/>
    <m/>
    <s v="ASTUTE"/>
    <x v="23"/>
    <x v="49"/>
    <n v="307936"/>
    <s v="OP20/131960"/>
    <s v="Miss Kanchan Bhan"/>
    <s v="Non-commercial"/>
    <s v="N/A"/>
    <x v="143"/>
    <s v="Y1 Consultant Fee"/>
    <x v="274"/>
    <m/>
    <d v="2022-11-01T00:00:00"/>
    <m/>
    <s v="Q3"/>
    <s v="2022/2023"/>
  </r>
  <r>
    <n v="1410175942"/>
    <m/>
    <s v="RHONE-X"/>
    <x v="23"/>
    <x v="49"/>
    <n v="309729"/>
    <s v="OP20/134585"/>
    <s v="Dr. Martin McKibbin"/>
    <s v="Commercial"/>
    <n v="3600189475"/>
    <x v="36"/>
    <s v="Setup Fees and patient visits"/>
    <x v="459"/>
    <m/>
    <d v="2021-06-30T00:00:00"/>
    <m/>
    <s v="Q1"/>
    <s v="2021/2022"/>
  </r>
  <r>
    <n v="1410180407"/>
    <m/>
    <s v="RHONE-X"/>
    <x v="23"/>
    <x v="49"/>
    <n v="309729"/>
    <s v="OP20/134585"/>
    <s v="Dr. Martin McKibbin"/>
    <s v="Commercial"/>
    <n v="3600189475"/>
    <x v="36"/>
    <s v="805301 W36 and W40, 805302 W20,  805303 W16 and 805304 W12 and W16"/>
    <x v="460"/>
    <m/>
    <d v="2021-10-15T00:00:00"/>
    <m/>
    <s v="Q3"/>
    <s v="2021/2022"/>
  </r>
  <r>
    <n v="1410184937"/>
    <m/>
    <s v="RHONE-X"/>
    <x v="23"/>
    <x v="49"/>
    <n v="309729"/>
    <s v="OP20/134585"/>
    <s v="Dr. Martin McKibbin"/>
    <s v="Commercial"/>
    <n v="3600189475"/>
    <x v="36"/>
    <s v="805301 W48 &amp; W60, 805302 W28 &amp; W40,  805303 W24 &amp; W40 and 805304 W24"/>
    <x v="461"/>
    <m/>
    <d v="2022-01-18T00:00:00"/>
    <m/>
    <s v="Q4"/>
    <s v="2021/2022"/>
  </r>
  <r>
    <n v="1410188764"/>
    <m/>
    <s v="RHONE-X"/>
    <x v="23"/>
    <x v="49"/>
    <n v="309729"/>
    <s v="OP20/134585"/>
    <s v="Dr. Martin McKibbin"/>
    <s v="Commercial"/>
    <n v="3600189475"/>
    <x v="36"/>
    <s v="805301 W72 and 805302 W52"/>
    <x v="462"/>
    <m/>
    <d v="2022-04-07T00:00:00"/>
    <m/>
    <s v="Q1"/>
    <s v="2022/2023"/>
  </r>
  <r>
    <n v="1410189973"/>
    <m/>
    <s v="RHONE-X"/>
    <x v="23"/>
    <x v="49"/>
    <n v="309729"/>
    <s v="OP20/134585"/>
    <s v="Dr. Martin McKibbin"/>
    <s v="Commercial"/>
    <n v="3600189475"/>
    <x v="36"/>
    <s v="805301 W60 Additional payment"/>
    <x v="463"/>
    <m/>
    <d v="2022-05-12T00:00:00"/>
    <m/>
    <s v="Q1"/>
    <s v="2022/2023"/>
  </r>
  <r>
    <n v="1410197013"/>
    <m/>
    <s v="RHONE-X"/>
    <x v="23"/>
    <x v="49"/>
    <n v="309729"/>
    <s v="OP20/134585"/>
    <s v="Dr. Martin McKibbin"/>
    <s v="Commercial"/>
    <n v="3600189475"/>
    <x v="36"/>
    <s v="Various patient visits"/>
    <x v="464"/>
    <m/>
    <d v="2022-09-22T00:00:00"/>
    <m/>
    <s v="Q2"/>
    <s v="2022/2023"/>
  </r>
  <r>
    <m/>
    <n v="1490026325"/>
    <s v="RHONE-X"/>
    <x v="23"/>
    <x v="49"/>
    <n v="309729"/>
    <s v="OP20/134585"/>
    <s v="Dr. Martin McKibbin"/>
    <s v="Commercial"/>
    <n v="3600189475"/>
    <x v="36"/>
    <s v="Partial Credit in relation to INV 1410197013"/>
    <x v="13"/>
    <n v="50"/>
    <m/>
    <d v="2022-10-05T00:00:00"/>
    <s v="Q3"/>
    <s v="2022/2023"/>
  </r>
  <r>
    <n v="1410185270"/>
    <m/>
    <s v="MGT-010"/>
    <x v="23"/>
    <x v="49"/>
    <n v="309738"/>
    <s v="OP21/108196"/>
    <s v="Dr. Martin McKibbin"/>
    <s v="Commercial"/>
    <n v="10622"/>
    <x v="144"/>
    <s v="Ophthalmology set-up fee"/>
    <x v="465"/>
    <m/>
    <d v="2022-02-02T00:00:00"/>
    <m/>
    <s v="Q4"/>
    <s v="2021/2022"/>
  </r>
  <r>
    <n v="1410190459"/>
    <m/>
    <s v="MGT-010"/>
    <x v="23"/>
    <x v="49"/>
    <n v="309738"/>
    <s v="OP21/108196"/>
    <s v="Dr. Martin McKibbin"/>
    <s v="Commercial"/>
    <n v="10622"/>
    <x v="144"/>
    <s v="Various visits and 1hr staff training"/>
    <x v="466"/>
    <m/>
    <d v="2022-06-01T00:00:00"/>
    <m/>
    <s v="Q1"/>
    <s v="2022/2023"/>
  </r>
  <r>
    <n v="1410181919"/>
    <m/>
    <s v="COMINO"/>
    <x v="23"/>
    <x v="49"/>
    <n v="309734"/>
    <s v="OP21/133782"/>
    <s v="Dr. Aditi Mohla"/>
    <s v="Commercial"/>
    <n v="3600221258"/>
    <x v="36"/>
    <s v="Ophthalmology Set-up fee ,SIV and monitoring visit"/>
    <x v="467"/>
    <m/>
    <d v="2021-11-18T00:00:00"/>
    <m/>
    <s v="Q3"/>
    <s v="2021/2022"/>
  </r>
  <r>
    <n v="1410185273"/>
    <m/>
    <s v="COMINO"/>
    <x v="23"/>
    <x v="49"/>
    <n v="309734"/>
    <s v="OP21/133782"/>
    <s v="Dr. Aditi Mohla"/>
    <s v="Commercial"/>
    <n v="3600221258"/>
    <x v="36"/>
    <s v="Various patient visits"/>
    <x v="468"/>
    <m/>
    <d v="2022-02-02T00:00:00"/>
    <m/>
    <s v="Q4"/>
    <s v="2021/2022"/>
  </r>
  <r>
    <n v="1410188637"/>
    <m/>
    <s v="COMINO"/>
    <x v="23"/>
    <x v="49"/>
    <n v="309734"/>
    <s v="OP21/133782"/>
    <s v="Dr. Aditi Mohla"/>
    <s v="Commercial"/>
    <n v="3600221258"/>
    <x v="36"/>
    <s v="Various Visits"/>
    <x v="469"/>
    <m/>
    <d v="2022-04-01T00:00:00"/>
    <m/>
    <s v="Q1"/>
    <s v="2022/2023"/>
  </r>
  <r>
    <n v="1410193806"/>
    <m/>
    <s v="COMINO"/>
    <x v="23"/>
    <x v="49"/>
    <n v="309734"/>
    <s v="OP21/133782"/>
    <s v="Dr. Aditi Mohla"/>
    <s v="Commercial"/>
    <n v="3600221258"/>
    <x v="36"/>
    <s v="Various Visits"/>
    <x v="470"/>
    <m/>
    <d v="2022-08-01T00:00:00"/>
    <m/>
    <s v="Q2"/>
    <s v="2022/2023"/>
  </r>
  <r>
    <n v="1410188636"/>
    <m/>
    <s v="BALATON"/>
    <x v="23"/>
    <x v="49"/>
    <n v="309735"/>
    <s v="OP21/133849"/>
    <s v="Dr. Rajarshi Mukherjee"/>
    <s v="Commercial"/>
    <n v="3600221254"/>
    <x v="36"/>
    <s v="SCR to W12 visits for 216901 and 216902"/>
    <x v="471"/>
    <m/>
    <d v="2022-04-01T00:00:00"/>
    <m/>
    <s v="Q1"/>
    <s v="2022/2023"/>
  </r>
  <r>
    <n v="1410188890"/>
    <m/>
    <s v="BALATON"/>
    <x v="23"/>
    <x v="49"/>
    <n v="309735"/>
    <s v="OP21/133849"/>
    <s v="Dr. Rajarshi Mukherjee"/>
    <s v="Commercial"/>
    <n v="3600221254"/>
    <x v="36"/>
    <s v="Additional Activities 01 &amp; 02, 1 x SF and 2 x Monitoring Visits"/>
    <x v="472"/>
    <m/>
    <d v="2022-04-13T00:00:00"/>
    <m/>
    <s v="Q1"/>
    <s v="2022/2023"/>
  </r>
  <r>
    <n v="1410196181"/>
    <m/>
    <s v="BALATON"/>
    <x v="23"/>
    <x v="49"/>
    <n v="309735"/>
    <s v="OP21/133849"/>
    <s v="Dr. Rajarshi Mukherjee"/>
    <s v="Commercial"/>
    <n v="3600221254"/>
    <x v="36"/>
    <s v="Various patient visits"/>
    <x v="473"/>
    <m/>
    <d v="2022-09-09T00:00:00"/>
    <m/>
    <s v="Q2"/>
    <s v="2022/2023"/>
  </r>
  <r>
    <n v="1410197459"/>
    <m/>
    <s v="BALATON"/>
    <x v="23"/>
    <x v="49"/>
    <n v="309735"/>
    <s v="OP21/133849"/>
    <s v="Dr. Rajarshi Mukherjee"/>
    <s v="Commercial"/>
    <n v="3600221254"/>
    <x v="36"/>
    <s v="Various patient visits and monitoring visits"/>
    <x v="474"/>
    <m/>
    <d v="2022-10-06T00:00:00"/>
    <m/>
    <s v="Q3"/>
    <s v="2022/2023"/>
  </r>
  <r>
    <n v="1410183189"/>
    <m/>
    <s v="BALATON "/>
    <x v="23"/>
    <x v="49"/>
    <n v="309735"/>
    <s v="OP21/133849 "/>
    <s v="Dr. Rajarshi Mukherjee"/>
    <s v="Commercial"/>
    <n v="3600221254"/>
    <x v="145"/>
    <s v=" Ophthalmology set-up, SIV and 2 x Screen Failures "/>
    <x v="475"/>
    <m/>
    <d v="2021-12-14T00:00:00"/>
    <m/>
    <s v="Q3"/>
    <s v="2021/2022"/>
  </r>
  <r>
    <n v="1410194710"/>
    <m/>
    <s v="EYE NEON"/>
    <x v="23"/>
    <x v="49"/>
    <n v="309737"/>
    <s v="OP21/138249"/>
    <s v="Dr. Martin McKibbin"/>
    <s v="Non-commercial"/>
    <s v="N/A"/>
    <x v="146"/>
    <s v="35 x Baseline Scans"/>
    <x v="476"/>
    <m/>
    <d v="2022-08-08T00:00:00"/>
    <m/>
    <s v="Q2"/>
    <s v="2022/2023"/>
  </r>
  <r>
    <n v="1410197771"/>
    <m/>
    <s v="EYE NEON"/>
    <x v="23"/>
    <x v="49"/>
    <n v="309737"/>
    <s v="OP21/138249"/>
    <s v="Dr. Martin McKibbin"/>
    <s v="Non-commercial"/>
    <s v="N/A"/>
    <x v="146"/>
    <s v="5 x Baseline Scans"/>
    <x v="288"/>
    <m/>
    <d v="2022-10-14T00:00:00"/>
    <m/>
    <s v="Q3"/>
    <s v="2022/2023"/>
  </r>
  <r>
    <n v="1410178845"/>
    <m/>
    <s v="MGT-023"/>
    <x v="23"/>
    <x v="49"/>
    <n v="309731"/>
    <s v="OP21/138494"/>
    <s v="Dr. Rajarshi Mukherjee"/>
    <s v="Commercial"/>
    <s v="N/A"/>
    <x v="118"/>
    <s v="Visit 1 for patients 0001, 0002, 0003 and 0004"/>
    <x v="477"/>
    <m/>
    <d v="2021-09-02T00:00:00"/>
    <m/>
    <s v="Q2"/>
    <s v="2021/2022"/>
  </r>
  <r>
    <n v="1410179075"/>
    <m/>
    <s v="MGT-023"/>
    <x v="23"/>
    <x v="49"/>
    <n v="309731"/>
    <s v="OP21/138494"/>
    <s v="Dr. Rajarshi Mukherjee"/>
    <s v="Commercial"/>
    <s v="N/A"/>
    <x v="118"/>
    <s v="Visit 1 for patients 0001, 0002, 0003 and 0004"/>
    <x v="477"/>
    <m/>
    <d v="2021-09-09T00:00:00"/>
    <m/>
    <s v="Q2"/>
    <s v="2021/2022"/>
  </r>
  <r>
    <m/>
    <n v="1490024172"/>
    <s v="MGT-023"/>
    <x v="23"/>
    <x v="49"/>
    <n v="309731"/>
    <s v="OP21/138494"/>
    <s v="Dr. Rajarshi Mukherjee"/>
    <s v="Commercial"/>
    <s v="N/A"/>
    <x v="118"/>
    <s v="Credit for invoice 1410178845"/>
    <x v="13"/>
    <n v="2348.6"/>
    <m/>
    <d v="2021-09-09T00:00:00"/>
    <s v="Q2"/>
    <s v="2021/2022"/>
  </r>
  <r>
    <n v="1410181772"/>
    <m/>
    <s v="MGT-023"/>
    <x v="23"/>
    <x v="49"/>
    <n v="309731"/>
    <s v="OP21/138494"/>
    <s v="Dr. Rajarshi Mukherjee"/>
    <s v="Commercial"/>
    <s v="N/A"/>
    <x v="118"/>
    <s v="Visit 2 for patients 0001, 0002, 0003 and 0004"/>
    <x v="478"/>
    <m/>
    <d v="2021-11-12T00:00:00"/>
    <m/>
    <s v="Q3"/>
    <s v="2021/2022"/>
  </r>
  <r>
    <n v="1410185126"/>
    <m/>
    <s v="MGT-023"/>
    <x v="23"/>
    <x v="49"/>
    <n v="309731"/>
    <s v="OP21/138494"/>
    <s v="Dr. Rajarshi Mukherjee"/>
    <s v="Commercial"/>
    <s v="N/A"/>
    <x v="118"/>
    <s v="Various patient visits"/>
    <x v="479"/>
    <m/>
    <d v="2022-01-24T00:00:00"/>
    <m/>
    <s v="Q4"/>
    <s v="2021/2022"/>
  </r>
  <r>
    <n v="1410189931"/>
    <m/>
    <s v="MGT-023"/>
    <x v="23"/>
    <x v="49"/>
    <n v="309731"/>
    <s v="OP21/138494"/>
    <s v="Dr. Rajarshi Mukherjee"/>
    <s v="Commercial"/>
    <s v="N/A"/>
    <x v="118"/>
    <s v="4 x Visit 2 visits"/>
    <x v="478"/>
    <m/>
    <d v="2022-05-11T00:00:00"/>
    <m/>
    <s v="Q1"/>
    <s v="2022/2023"/>
  </r>
  <r>
    <n v="1410196409"/>
    <m/>
    <s v="MGT-023"/>
    <x v="23"/>
    <x v="49"/>
    <n v="309731"/>
    <s v="OP21/138494"/>
    <s v="Dr. Rajarshi Mukherjee"/>
    <s v="Commercial"/>
    <s v="N/A"/>
    <x v="118"/>
    <s v="SIV"/>
    <x v="480"/>
    <m/>
    <d v="2022-09-20T00:00:00"/>
    <m/>
    <s v="Q2"/>
    <s v="2022/2023"/>
  </r>
  <r>
    <n v="57111"/>
    <m/>
    <s v="MGT-023"/>
    <x v="23"/>
    <x v="49"/>
    <n v="309731"/>
    <s v="OP21/138494"/>
    <s v="Dr. Rajarshi Mukherjee"/>
    <s v="Commercial"/>
    <s v="N/A"/>
    <x v="118"/>
    <s v="3 x visit 2 (telephone)"/>
    <x v="481"/>
    <m/>
    <d v="2022-12-08T00:00:00"/>
    <m/>
    <s v="Q3"/>
    <s v="2022/2023"/>
  </r>
  <r>
    <n v="57169"/>
    <m/>
    <s v="MGT-023"/>
    <x v="23"/>
    <x v="49"/>
    <n v="309731"/>
    <s v="OP21/138494"/>
    <s v="Dr. Rajarshi Mukherjee"/>
    <s v="Commercial"/>
    <s v="N/A"/>
    <x v="118"/>
    <s v="Holdback amounts"/>
    <x v="482"/>
    <m/>
    <d v="2022-12-08T00:00:00"/>
    <m/>
    <s v="Q3"/>
    <s v="2022/2023"/>
  </r>
  <r>
    <n v="1410183928"/>
    <m/>
    <s v="CHROMEOS"/>
    <x v="23"/>
    <x v="49"/>
    <n v="309732"/>
    <s v="OP21/139333"/>
    <s v="Dr. Martin McKibbin"/>
    <s v="Commercial"/>
    <s v="N/A"/>
    <x v="147"/>
    <s v="Set-up fees, monitoring visits, SIV and patient visits"/>
    <x v="483"/>
    <m/>
    <d v="2022-01-05T00:00:00"/>
    <m/>
    <s v="Q4"/>
    <s v="2021/2022"/>
  </r>
  <r>
    <n v="1410188611"/>
    <m/>
    <s v="CHROMEOS"/>
    <x v="23"/>
    <x v="49"/>
    <n v="309732"/>
    <s v="OP21/139333"/>
    <s v="Dr. Martin McKibbin"/>
    <s v="Commercial"/>
    <s v="N/A"/>
    <x v="147"/>
    <s v="Set-up, monitoring, SIV &amp; Add' Act"/>
    <x v="484"/>
    <m/>
    <d v="2022-04-01T00:00:00"/>
    <m/>
    <s v="Q1"/>
    <s v="2022/2023"/>
  </r>
  <r>
    <n v="1410188612"/>
    <m/>
    <s v="CHROMEOS"/>
    <x v="23"/>
    <x v="49"/>
    <n v="309732"/>
    <s v="OP21/139333"/>
    <s v="Dr. Martin McKibbin"/>
    <s v="Commercial"/>
    <s v="N/A"/>
    <x v="147"/>
    <s v="Various Visits"/>
    <x v="485"/>
    <m/>
    <d v="2022-04-01T00:00:00"/>
    <m/>
    <s v="Q1"/>
    <s v="2022/2023"/>
  </r>
  <r>
    <n v="1410188610"/>
    <m/>
    <s v="CHROMEOS"/>
    <x v="23"/>
    <x v="49"/>
    <n v="309732"/>
    <s v="OP21/139333"/>
    <s v="Dr. Martin McKibbin"/>
    <s v="Commercial"/>
    <s v="N/A"/>
    <x v="147"/>
    <s v="Various Visits"/>
    <x v="486"/>
    <m/>
    <d v="2022-04-01T00:00:00"/>
    <m/>
    <s v="Q1"/>
    <s v="2022/2023"/>
  </r>
  <r>
    <n v="1410188613"/>
    <m/>
    <s v="CHROMEOS"/>
    <x v="23"/>
    <x v="49"/>
    <n v="309732"/>
    <s v="OP21/139333"/>
    <s v="Dr. Martin McKibbin"/>
    <s v="Commercial"/>
    <s v="N/A"/>
    <x v="147"/>
    <s v="5 x Monitoring visits"/>
    <x v="487"/>
    <m/>
    <d v="2022-04-01T00:00:00"/>
    <m/>
    <s v="Q1"/>
    <s v="2022/2023"/>
  </r>
  <r>
    <m/>
    <n v="1490025211"/>
    <s v="CHROMEOS"/>
    <x v="23"/>
    <x v="49"/>
    <n v="309732"/>
    <s v="OP21/139333"/>
    <s v="Dr. Martin McKibbin"/>
    <s v="Commercial"/>
    <s v="N/A"/>
    <x v="147"/>
    <s v="CN for INV 1410183928"/>
    <x v="13"/>
    <n v="8820.83"/>
    <m/>
    <d v="2022-04-01T00:00:00"/>
    <s v="Q1"/>
    <s v="2022/2023"/>
  </r>
  <r>
    <n v="1410193672"/>
    <m/>
    <s v="CHROMEOS"/>
    <x v="23"/>
    <x v="49"/>
    <n v="309732"/>
    <s v="OP21/139333"/>
    <s v="Dr. Martin McKibbin"/>
    <s v="Commercial"/>
    <s v="N/A"/>
    <x v="147"/>
    <s v="Various Visits"/>
    <x v="488"/>
    <m/>
    <d v="2022-07-20T00:00:00"/>
    <m/>
    <s v="Q2"/>
    <s v="2022/2023"/>
  </r>
  <r>
    <n v="1410193709"/>
    <m/>
    <s v="CHROMEOS"/>
    <x v="23"/>
    <x v="49"/>
    <n v="309732"/>
    <s v="OP21/139333"/>
    <s v="Dr. Martin McKibbin"/>
    <s v="Commercial"/>
    <s v="N/A"/>
    <x v="147"/>
    <s v="Various Visits"/>
    <x v="489"/>
    <m/>
    <d v="2022-07-22T00:00:00"/>
    <m/>
    <s v="Q2"/>
    <s v="2022/2023"/>
  </r>
  <r>
    <n v="1410188571"/>
    <m/>
    <s v="AVONELLE-X"/>
    <x v="23"/>
    <x v="49"/>
    <n v="309741"/>
    <s v="OP21/140380"/>
    <s v="Dr. Rajarshi Mukherjee"/>
    <s v="Commercial"/>
    <n v="3600234100"/>
    <x v="36"/>
    <s v="Ophthalmology set-up fee, SIV fee and 4 x Visits"/>
    <x v="490"/>
    <m/>
    <d v="2022-04-01T00:00:00"/>
    <m/>
    <s v="Q1"/>
    <s v="2022/2023"/>
  </r>
  <r>
    <n v="1410193034"/>
    <m/>
    <s v="AVONELLE-X"/>
    <x v="23"/>
    <x v="49"/>
    <n v="309741"/>
    <s v="OP21/140380"/>
    <s v="Dr. Rajarshi Mukherjee"/>
    <s v="Commercial"/>
    <n v="3600234100"/>
    <x v="36"/>
    <s v="Subject: 616901 / Visit: W28"/>
    <x v="491"/>
    <m/>
    <d v="2022-07-19T00:00:00"/>
    <m/>
    <s v="Q2"/>
    <s v="2022/2023"/>
  </r>
  <r>
    <n v="57154"/>
    <m/>
    <s v="AVONELLE-X"/>
    <x v="23"/>
    <x v="49"/>
    <n v="309741"/>
    <s v="OP21/140380"/>
    <s v="Dr. Rajarshi Mukherjee"/>
    <s v="Commercial"/>
    <n v="3600234100"/>
    <x v="36"/>
    <s v="616901 reconsent + 1 x MV"/>
    <x v="492"/>
    <m/>
    <d v="2022-12-08T00:00:00"/>
    <m/>
    <s v="Q3"/>
    <s v="2022/2023"/>
  </r>
  <r>
    <n v="1410188798"/>
    <m/>
    <s v="COAST"/>
    <x v="23"/>
    <x v="49"/>
    <n v="309742"/>
    <s v="OP21/142083"/>
    <s v="Dr. Martin McKibbin"/>
    <s v="Commercial"/>
    <s v="N/A"/>
    <x v="34"/>
    <s v="Set-up"/>
    <x v="493"/>
    <m/>
    <d v="2022-04-11T00:00:00"/>
    <m/>
    <s v="Q1"/>
    <s v="2022/2023"/>
  </r>
  <r>
    <n v="1410198401"/>
    <m/>
    <s v="COAST"/>
    <x v="23"/>
    <x v="49"/>
    <n v="309742"/>
    <s v="OP21/142083"/>
    <s v="Dr. Martin McKibbin"/>
    <s v="Commercial"/>
    <s v="N/A"/>
    <x v="34"/>
    <s v="Patient Visits"/>
    <x v="494"/>
    <m/>
    <d v="2022-10-24T00:00:00"/>
    <m/>
    <s v="Q3"/>
    <s v="2022/2023"/>
  </r>
  <r>
    <n v="1410188573"/>
    <m/>
    <s v="GALE"/>
    <x v="23"/>
    <x v="49"/>
    <n v="309739"/>
    <s v="OP21/142257"/>
    <s v="Dr. Martin McKibbin"/>
    <s v="Commercial"/>
    <s v="N/A"/>
    <x v="148"/>
    <s v="Set-up, 3 x visits for 01 and 2 x visits for 02"/>
    <x v="495"/>
    <m/>
    <d v="2022-04-01T00:00:00"/>
    <m/>
    <s v="Q1"/>
    <s v="2022/2023"/>
  </r>
  <r>
    <m/>
    <n v="1490025762"/>
    <s v="GALE"/>
    <x v="23"/>
    <x v="49"/>
    <n v="309739"/>
    <s v="OP21/142257"/>
    <s v="Dr. Martin McKibbin"/>
    <s v="Commercial"/>
    <s v="N/A"/>
    <x v="148"/>
    <s v="CN for INV 1410188573"/>
    <x v="13"/>
    <n v="3172.2"/>
    <m/>
    <d v="2022-06-16T00:00:00"/>
    <s v="Q1"/>
    <s v="2022/2023"/>
  </r>
  <r>
    <n v="1410196180"/>
    <m/>
    <s v="GALE"/>
    <x v="23"/>
    <x v="49"/>
    <n v="309739"/>
    <s v="OP21/142257"/>
    <s v="Dr. Martin McKibbin"/>
    <s v="Commercial"/>
    <s v="N/A"/>
    <x v="148"/>
    <s v="Various patient visits"/>
    <x v="496"/>
    <m/>
    <d v="2022-09-09T00:00:00"/>
    <m/>
    <s v="Q2"/>
    <s v="2022/2023"/>
  </r>
  <r>
    <n v="1410197148"/>
    <m/>
    <s v="GALE"/>
    <x v="23"/>
    <x v="49"/>
    <n v="309739"/>
    <s v="OP21/142257"/>
    <s v="Dr. Martin McKibbin"/>
    <s v="Commercial"/>
    <s v="N/A"/>
    <x v="148"/>
    <s v="Various patient visits"/>
    <x v="497"/>
    <m/>
    <d v="2022-10-03T00:00:00"/>
    <m/>
    <s v="Q3"/>
    <s v="2022/2023"/>
  </r>
  <r>
    <n v="57097"/>
    <m/>
    <s v="GALE"/>
    <x v="23"/>
    <x v="49"/>
    <n v="309739"/>
    <s v="OP21/142257"/>
    <s v="Dr. Martin McKibbin"/>
    <s v="Commercial"/>
    <s v="N/A"/>
    <x v="148"/>
    <s v="001 V7 and 002 V13"/>
    <x v="498"/>
    <m/>
    <d v="2022-12-08T00:00:00"/>
    <m/>
    <s v="Q3"/>
    <s v="2022/2023"/>
  </r>
  <r>
    <n v="1410195051"/>
    <m/>
    <s v="GREENBRIC "/>
    <x v="24"/>
    <x v="50"/>
    <n v="608533"/>
    <s v="OR18/109004"/>
    <s v="Prof Peter Giannoudis"/>
    <s v="Commercial"/>
    <s v="HGL4600027362"/>
    <x v="47"/>
    <s v="Band 6 Time "/>
    <x v="499"/>
    <m/>
    <d v="2022-08-16T00:00:00"/>
    <m/>
    <s v="Q2"/>
    <s v="2022/2023"/>
  </r>
  <r>
    <n v="1410196336"/>
    <m/>
    <s v="KARDS"/>
    <x v="10"/>
    <x v="51"/>
    <n v="310022"/>
    <s v="OR19/113326"/>
    <s v="Paul Harwood"/>
    <s v="Non Commercial"/>
    <s v="N/A"/>
    <x v="47"/>
    <s v="Patient Visits"/>
    <x v="500"/>
    <m/>
    <d v="2022-09-22T00:00:00"/>
    <m/>
    <s v="Q2"/>
    <s v="2022/2023"/>
  </r>
  <r>
    <n v="1410199156"/>
    <m/>
    <s v="Longbone "/>
    <x v="25"/>
    <x v="50"/>
    <n v="608544"/>
    <s v="OR19/122573"/>
    <s v="Prof Peter Giannoudis"/>
    <s v="Commercial"/>
    <m/>
    <x v="149"/>
    <s v="Set up fees"/>
    <x v="501"/>
    <m/>
    <d v="2022-11-17T00:00:00"/>
    <m/>
    <s v="Q3"/>
    <s v="2022/2023"/>
  </r>
  <r>
    <n v="1410199157"/>
    <m/>
    <s v="Longbone "/>
    <x v="25"/>
    <x v="50"/>
    <n v="608544"/>
    <s v="OR19/122573"/>
    <s v="Prof Peter Giannoudis"/>
    <s v="Commercial"/>
    <m/>
    <x v="149"/>
    <s v="Patient Activity"/>
    <x v="502"/>
    <m/>
    <d v="2022-11-17T00:00:00"/>
    <m/>
    <s v="Q3"/>
    <s v="2022/2023"/>
  </r>
  <r>
    <n v="1410193553"/>
    <m/>
    <s v="CHFT FIT STUDY"/>
    <x v="26"/>
    <x v="52"/>
    <n v="608540"/>
    <s v="OR19/123401"/>
    <s v="Paul Andrzejowski"/>
    <s v="Non-commercial"/>
    <s v="N/A"/>
    <x v="150"/>
    <s v="Grant Funding"/>
    <x v="503"/>
    <m/>
    <d v="2022-07-19T00:00:00"/>
    <m/>
    <s v="Q2"/>
    <s v="2022/2023"/>
  </r>
  <r>
    <n v="1410193698"/>
    <m/>
    <s v="Paradigm"/>
    <x v="9"/>
    <x v="53"/>
    <n v="310311"/>
    <s v="OR22/145471"/>
    <s v="Hemant Pandit"/>
    <s v="Commercial"/>
    <s v="N/A"/>
    <x v="151"/>
    <s v="LIRMM &amp; CI fee"/>
    <x v="504"/>
    <m/>
    <d v="2022-07-22T00:00:00"/>
    <m/>
    <s v="Q2"/>
    <s v="2022/2023"/>
  </r>
  <r>
    <n v="1410190217"/>
    <m/>
    <s v="CF Storm"/>
    <x v="16"/>
    <x v="54"/>
    <n v="508432"/>
    <s v="PA21/138613 "/>
    <s v="Daniel Peckham"/>
    <s v="Non Commercial"/>
    <s v="N/A"/>
    <x v="152"/>
    <s v="Patient activity costs"/>
    <x v="505"/>
    <m/>
    <d v="2022-05-23T00:00:00"/>
    <m/>
    <s v="Q1"/>
    <s v="2022/2023"/>
  </r>
  <r>
    <n v="1410196143"/>
    <m/>
    <s v="CF Storm"/>
    <x v="16"/>
    <x v="54"/>
    <n v="508432"/>
    <s v="PA21/138613 "/>
    <s v="Daniel Peckham"/>
    <s v="Non Commercial"/>
    <s v="N/A"/>
    <x v="152"/>
    <s v="Patient activity costs"/>
    <x v="506"/>
    <m/>
    <d v="2022-09-07T00:00:00"/>
    <m/>
    <s v="Q2"/>
    <s v="2022/2023"/>
  </r>
  <r>
    <n v="1410193722"/>
    <m/>
    <s v="MinuteMan"/>
    <x v="27"/>
    <x v="55"/>
    <n v="309871"/>
    <s v="PM11/10045"/>
    <s v="Ganesan Baranidharan"/>
    <s v="Commercial"/>
    <s v="N/A"/>
    <x v="153"/>
    <s v="Patient Activity"/>
    <x v="507"/>
    <m/>
    <d v="2022-08-01T00:00:00"/>
    <m/>
    <s v="Q2"/>
    <s v="2022/2023"/>
  </r>
  <r>
    <n v="1410193742"/>
    <m/>
    <s v="MinuteMan"/>
    <x v="27"/>
    <x v="55"/>
    <n v="309871"/>
    <s v="PM11/10045"/>
    <s v="Ganesan Baranidharan"/>
    <s v="Commercial"/>
    <s v="N/A"/>
    <x v="153"/>
    <s v="Patient Activity"/>
    <x v="508"/>
    <m/>
    <d v="2022-08-01T00:00:00"/>
    <m/>
    <s v="Q2"/>
    <s v="2022/2023"/>
  </r>
  <r>
    <n v="1410190263"/>
    <m/>
    <s v="Reactive 8B"/>
    <x v="27"/>
    <x v="1"/>
    <n v="309822"/>
    <s v="PM16/194827"/>
    <s v="Ganesan Baranidharan"/>
    <s v="Commercial"/>
    <s v="NA"/>
    <x v="154"/>
    <s v="Recruitment Activity"/>
    <x v="509"/>
    <m/>
    <d v="2022-05-23T00:00:00"/>
    <m/>
    <s v="Q1"/>
    <s v="2022/2023"/>
  </r>
  <r>
    <n v="1410190784"/>
    <m/>
    <s v="Reactive 8B"/>
    <x v="27"/>
    <x v="1"/>
    <n v="309822"/>
    <s v="PM16/194827"/>
    <s v="Ganesan Baranidharan"/>
    <s v="Commercial"/>
    <s v="N/A"/>
    <x v="154"/>
    <s v="Patient Activity"/>
    <x v="510"/>
    <m/>
    <d v="2022-06-21T00:00:00"/>
    <m/>
    <s v="Q1"/>
    <s v="2022/2023"/>
  </r>
  <r>
    <m/>
    <n v="1490025729"/>
    <s v="NSRBP"/>
    <x v="27"/>
    <x v="1"/>
    <n v="309856"/>
    <s v="PM18/100485"/>
    <s v="Ganesan Baranidharan"/>
    <s v="Commercial"/>
    <s v="N/A"/>
    <x v="155"/>
    <s v="Overpayment"/>
    <x v="13"/>
    <n v="3548.57"/>
    <m/>
    <d v="2022-06-07T00:00:00"/>
    <s v="Q1"/>
    <s v="2022/2023"/>
  </r>
  <r>
    <m/>
    <n v="1490025654"/>
    <s v="REALITY"/>
    <x v="27"/>
    <x v="1"/>
    <n v="309869"/>
    <s v="PM19/124828"/>
    <s v="Ganesan Baranidharan "/>
    <s v="Commercial"/>
    <s v="N/A"/>
    <x v="156"/>
    <s v="Duplicate Invoice"/>
    <x v="13"/>
    <n v="5895.2"/>
    <m/>
    <d v="2022-05-12T00:00:00"/>
    <s v="Q1"/>
    <s v="2022/2023"/>
  </r>
  <r>
    <n v="1410190264"/>
    <m/>
    <s v="REALITY"/>
    <x v="27"/>
    <x v="1"/>
    <n v="309869"/>
    <s v="PM19/124828"/>
    <s v="Ganesan Baranidharan"/>
    <s v="Commercial"/>
    <s v="NA"/>
    <x v="157"/>
    <s v="Recruitment Activity"/>
    <x v="511"/>
    <m/>
    <d v="2022-05-23T00:00:00"/>
    <m/>
    <s v="Q1"/>
    <s v="2022/2023"/>
  </r>
  <r>
    <n v="1410190889"/>
    <m/>
    <s v="REALITY"/>
    <x v="27"/>
    <x v="1"/>
    <n v="309869"/>
    <s v="PM19/124828"/>
    <s v="Ganesan Baranidharan "/>
    <s v="Commercial"/>
    <s v="N/A"/>
    <x v="156"/>
    <s v="Q1 2022"/>
    <x v="512"/>
    <m/>
    <d v="2022-06-16T00:00:00"/>
    <m/>
    <s v="Q1"/>
    <s v="2022/2023"/>
  </r>
  <r>
    <n v="1410194669"/>
    <m/>
    <s v="REALITY"/>
    <x v="27"/>
    <x v="1"/>
    <n v="309869"/>
    <s v="PM19/124828"/>
    <s v="Ganesan Baranidharan "/>
    <s v="Commercial"/>
    <s v="N/A"/>
    <x v="156"/>
    <s v="Q2 2022"/>
    <x v="513"/>
    <m/>
    <d v="2022-08-05T00:00:00"/>
    <m/>
    <s v="Q2"/>
    <s v="2022/2023"/>
  </r>
  <r>
    <n v="1410198565"/>
    <m/>
    <s v="REALITY"/>
    <x v="27"/>
    <x v="1"/>
    <n v="309869"/>
    <s v="PM19/124828"/>
    <s v="Ganesan Baranidharan "/>
    <s v="Commercial"/>
    <s v="N/A"/>
    <x v="156"/>
    <s v="Qtr 3 2022"/>
    <x v="514"/>
    <m/>
    <d v="2022-11-02T00:00:00"/>
    <m/>
    <s v="Q3"/>
    <s v="2022/2023"/>
  </r>
  <r>
    <n v="1410179922"/>
    <m/>
    <s v="EuroEwing 2012"/>
    <x v="6"/>
    <x v="40"/>
    <n v="602534"/>
    <s v="PO13/10636"/>
    <s v="Dr. Simone Wilkins"/>
    <s v="Non-commercial"/>
    <s v="N/A"/>
    <x v="79"/>
    <s v="6 x Tumour Blocks"/>
    <x v="174"/>
    <m/>
    <d v="2021-09-29T00:00:00"/>
    <m/>
    <s v="Q2"/>
    <s v="2021/2022"/>
  </r>
  <r>
    <m/>
    <n v="1490024976"/>
    <s v="EuroEwing 2012"/>
    <x v="6"/>
    <x v="40"/>
    <n v="602534"/>
    <s v="PO13/10636"/>
    <s v="Dr. Simone Wilkins"/>
    <s v="Non-commercial"/>
    <s v="N/A"/>
    <x v="79"/>
    <s v="Credit in relation to invoice 1410179922, due to missing PO number."/>
    <x v="13"/>
    <n v="125"/>
    <m/>
    <d v="2021-12-15T00:00:00"/>
    <s v="Q3"/>
    <s v="2021/2022"/>
  </r>
  <r>
    <n v="1410183795"/>
    <m/>
    <s v="EuroEwing 2012"/>
    <x v="6"/>
    <x v="40"/>
    <n v="602534"/>
    <s v="PO13/10636"/>
    <s v="Dr. Simone Wilkins"/>
    <s v="Non-commercial"/>
    <s v="N/A"/>
    <x v="79"/>
    <s v="Tumour Blocks for 4 x patients (TNO 272, 345, 380 and 467)"/>
    <x v="8"/>
    <m/>
    <d v="2021-12-17T00:00:00"/>
    <m/>
    <s v="Q3"/>
    <s v="2021/2022"/>
  </r>
  <r>
    <n v="51429"/>
    <m/>
    <s v="DURVALUMAB "/>
    <x v="28"/>
    <x v="56"/>
    <n v="204270"/>
    <s v="PO18/119733"/>
    <s v="Dr Martin Elliott"/>
    <s v="Commercial"/>
    <s v="NA"/>
    <x v="53"/>
    <s v="Screeing Failure"/>
    <x v="515"/>
    <m/>
    <d v="2022-06-16T00:00:00"/>
    <m/>
    <s v="Q1"/>
    <s v="2022/2023"/>
  </r>
  <r>
    <n v="1410178439"/>
    <m/>
    <s v="ACTION"/>
    <x v="6"/>
    <x v="14"/>
    <n v="804048"/>
    <s v="PY20/129300"/>
    <s v="Dr. Jane Clark"/>
    <s v="Non-commercial"/>
    <s v="HGR4600026133"/>
    <x v="47"/>
    <s v="SIV, Postage and 5 x Randomisation of Patients (10,11,13,16 and 17)"/>
    <x v="516"/>
    <m/>
    <d v="2021-08-19T00:00:00"/>
    <m/>
    <s v="Q2"/>
    <s v="2021/2022"/>
  </r>
  <r>
    <n v="1410181634"/>
    <m/>
    <s v="ACTION"/>
    <x v="6"/>
    <x v="14"/>
    <n v="804048"/>
    <s v="PY20/129300"/>
    <s v="Dr. Jane Clark"/>
    <s v="Non-commercial"/>
    <s v="HGR4600026133"/>
    <x v="47"/>
    <s v="Archiving, Per Patient Payment, Staff Training and Postage + Printing"/>
    <x v="517"/>
    <m/>
    <d v="2021-11-08T00:00:00"/>
    <m/>
    <s v="Q3"/>
    <s v="2021/2022"/>
  </r>
  <r>
    <n v="1410181705"/>
    <m/>
    <s v="ACTION"/>
    <x v="6"/>
    <x v="14"/>
    <n v="804048"/>
    <s v="PY20/129300"/>
    <s v="Dr. Jane Clark"/>
    <s v="Non-commercial"/>
    <s v="HGR4600026133"/>
    <x v="47"/>
    <s v="12 x patient randomisations"/>
    <x v="274"/>
    <m/>
    <d v="2021-11-10T00:00:00"/>
    <m/>
    <s v="Q3"/>
    <s v="2021/2022"/>
  </r>
  <r>
    <m/>
    <n v="1490024593"/>
    <s v="ACTION"/>
    <x v="6"/>
    <x v="14"/>
    <n v="804048"/>
    <s v="PY20/129300"/>
    <s v="Dr. Jane Clark"/>
    <s v="Non-commercial"/>
    <s v="HGR4600026133"/>
    <x v="47"/>
    <s v="Credit for invoice 1410181634"/>
    <x v="13"/>
    <n v="4486.38"/>
    <m/>
    <d v="2021-11-10T00:00:00"/>
    <s v="Q3"/>
    <s v="2021/2022"/>
  </r>
  <r>
    <n v="1410198417"/>
    <m/>
    <s v="M13-545 JAK2"/>
    <x v="9"/>
    <x v="57"/>
    <n v="309937"/>
    <s v="R15/344"/>
    <s v="Paul Emery"/>
    <s v="Commercial"/>
    <s v="N/A"/>
    <x v="134"/>
    <s v="Patient Activity"/>
    <x v="518"/>
    <m/>
    <d v="2022-10-25T00:00:00"/>
    <m/>
    <s v="Q3"/>
    <s v="2022/2023"/>
  </r>
  <r>
    <n v="1410197610"/>
    <m/>
    <s v="HEAL COVID"/>
    <x v="8"/>
    <x v="10"/>
    <n v="802196"/>
    <s v="RI22/140016"/>
    <s v="Dr. Kyra Holliday"/>
    <s v="Non Commercial"/>
    <s v="N/A"/>
    <x v="96"/>
    <s v="2 x patients randomised"/>
    <x v="519"/>
    <m/>
    <d v="2022-10-11T00:00:00"/>
    <m/>
    <s v="Q3"/>
    <s v="2022/2023"/>
  </r>
  <r>
    <n v="1410192791"/>
    <m/>
    <s v="UK PBC GENETICS"/>
    <x v="5"/>
    <x v="13"/>
    <n v="802185"/>
    <s v="RL08/8799"/>
    <s v="Dr Sanjay Rajwal"/>
    <s v="Non-commercial"/>
    <s v="N/A"/>
    <x v="119"/>
    <s v="Study Support"/>
    <x v="520"/>
    <m/>
    <d v="2022-07-11T00:00:00"/>
    <m/>
    <s v="Q2"/>
    <s v="2022/2023"/>
  </r>
  <r>
    <n v="56902"/>
    <m/>
    <s v="OuTSMART"/>
    <x v="13"/>
    <x v="19"/>
    <n v="608700"/>
    <s v="RL13/10664"/>
    <s v="Dr. Richard Baker"/>
    <s v="Non-commercial portfolio"/>
    <s v="N/A"/>
    <x v="125"/>
    <s v="Salary costs, period covering July 2018 to Nov 2020"/>
    <x v="521"/>
    <m/>
    <d v="2022-12-01T00:00:00"/>
    <m/>
    <s v="Q3"/>
    <s v="2022/2023"/>
  </r>
  <r>
    <n v="1410189126"/>
    <m/>
    <s v="CHORUS"/>
    <x v="13"/>
    <x v="19"/>
    <n v="608705"/>
    <s v="RL15/010"/>
    <s v="Dr. Richard Baker"/>
    <s v="Commercial"/>
    <s v="N/A"/>
    <x v="158"/>
    <s v="Various patient visits"/>
    <x v="522"/>
    <m/>
    <d v="2022-05-01T00:00:00"/>
    <m/>
    <s v="Q1"/>
    <s v="2022/2023"/>
  </r>
  <r>
    <n v="1410192864"/>
    <m/>
    <s v="CHORUS"/>
    <x v="13"/>
    <x v="19"/>
    <n v="608705"/>
    <s v="RL15/010"/>
    <s v="Dr. Richard Baker"/>
    <s v="Commercial"/>
    <s v="N/A"/>
    <x v="158"/>
    <s v="Various patient visits"/>
    <x v="523"/>
    <m/>
    <d v="2022-07-13T00:00:00"/>
    <m/>
    <s v="Q2"/>
    <s v="2022/2023"/>
  </r>
  <r>
    <n v="1410197687"/>
    <m/>
    <s v="CHORUS"/>
    <x v="13"/>
    <x v="19"/>
    <n v="608705"/>
    <s v="RL15/010"/>
    <s v="Dr. Richard Baker"/>
    <s v="Commercial"/>
    <s v="N/A"/>
    <x v="65"/>
    <s v="Various patient visits"/>
    <x v="524"/>
    <m/>
    <d v="2022-10-13T00:00:00"/>
    <m/>
    <s v="Q3"/>
    <s v="2022/2023"/>
  </r>
  <r>
    <n v="56901"/>
    <m/>
    <s v="CHORUS"/>
    <x v="13"/>
    <x v="19"/>
    <n v="608705"/>
    <s v="RL15/010"/>
    <s v="Dr. Richard Baker"/>
    <s v="Commercial"/>
    <s v="N/A"/>
    <x v="65"/>
    <s v="Archiving"/>
    <x v="261"/>
    <m/>
    <d v="2022-12-01T00:00:00"/>
    <m/>
    <s v="Q3"/>
    <s v="2022/2023"/>
  </r>
  <r>
    <n v="1410181633"/>
    <m/>
    <s v="ASCEND"/>
    <x v="12"/>
    <x v="19"/>
    <n v="608743"/>
    <s v="RL16/158"/>
    <s v="Dr. Andrew Mooney"/>
    <s v="Commercial"/>
    <s v="N/A"/>
    <x v="91"/>
    <s v="Hemocue Assessment Reimbursement "/>
    <x v="525"/>
    <m/>
    <d v="2021-11-08T00:00:00"/>
    <m/>
    <s v="Q3"/>
    <s v="2021/2022"/>
  </r>
  <r>
    <n v="1410182828"/>
    <m/>
    <s v="ASCEND"/>
    <x v="12"/>
    <x v="19"/>
    <n v="608743"/>
    <s v="RL16/158"/>
    <s v="Dr. Andrew Mooney"/>
    <s v="Commercial"/>
    <s v="N/A"/>
    <x v="91"/>
    <s v="Patient Travel"/>
    <x v="526"/>
    <m/>
    <d v="2021-12-01T00:00:00"/>
    <m/>
    <s v="Q3"/>
    <s v="2021/2022"/>
  </r>
  <r>
    <n v="1410184968"/>
    <m/>
    <s v="ASCEND"/>
    <x v="12"/>
    <x v="19"/>
    <n v="608743"/>
    <s v="RL16/158"/>
    <s v="Dr. Andrew Mooney"/>
    <s v="Commercial"/>
    <s v="N/A"/>
    <x v="91"/>
    <s v="Final payments, archiving and 10% WH"/>
    <x v="527"/>
    <m/>
    <d v="2022-01-18T00:00:00"/>
    <m/>
    <s v="Q4"/>
    <s v="2021/2022"/>
  </r>
  <r>
    <n v="1410196410"/>
    <m/>
    <s v="TOLVAPTAN"/>
    <x v="12"/>
    <x v="19"/>
    <n v="608748"/>
    <s v="RL16/84694"/>
    <s v="Dr. Madeline Vernon"/>
    <s v="Commercial"/>
    <s v="N/A"/>
    <x v="159"/>
    <s v="Batch ID: 1-5N1UH20"/>
    <x v="528"/>
    <m/>
    <d v="2022-09-20T00:00:00"/>
    <m/>
    <s v="Q2"/>
    <s v="2022/2023"/>
  </r>
  <r>
    <n v="1410196411"/>
    <m/>
    <s v="TOLVAPTAN"/>
    <x v="12"/>
    <x v="19"/>
    <n v="608748"/>
    <s v="RL16/84694"/>
    <s v="Dr. Madeline Vernon"/>
    <s v="Commercial"/>
    <s v="N/A"/>
    <x v="159"/>
    <s v="Batch ID: 1-5RGBJKA"/>
    <x v="529"/>
    <m/>
    <d v="2022-09-20T00:00:00"/>
    <m/>
    <s v="Q2"/>
    <s v="2022/2023"/>
  </r>
  <r>
    <n v="1410196412"/>
    <m/>
    <s v="TOLVAPTAN"/>
    <x v="12"/>
    <x v="19"/>
    <n v="608748"/>
    <s v="RL16/84694"/>
    <s v="Dr. Madeline Vernon"/>
    <s v="Commercial"/>
    <s v="N/A"/>
    <x v="159"/>
    <s v="Batch ID: 1-5VZV5PF"/>
    <x v="530"/>
    <m/>
    <d v="2022-09-20T00:00:00"/>
    <m/>
    <s v="Q2"/>
    <s v="2022/2023"/>
  </r>
  <r>
    <n v="1410196413"/>
    <m/>
    <s v="TOLVAPTAN"/>
    <x v="12"/>
    <x v="19"/>
    <n v="608748"/>
    <s v="RL16/84694"/>
    <s v="Dr. Madeline Vernon"/>
    <s v="Commercial"/>
    <s v="N/A"/>
    <x v="159"/>
    <s v="Batch ID: 1-60O53YN"/>
    <x v="531"/>
    <m/>
    <d v="2022-09-20T00:00:00"/>
    <m/>
    <s v="Q2"/>
    <s v="2022/2023"/>
  </r>
  <r>
    <n v="1410196414"/>
    <m/>
    <s v="TOLVAPTAN"/>
    <x v="12"/>
    <x v="19"/>
    <n v="608748"/>
    <s v="RL16/84694"/>
    <s v="Dr. Madeline Vernon"/>
    <s v="Commercial"/>
    <s v="N/A"/>
    <x v="159"/>
    <s v="Batch ID: 1-65DIXLR"/>
    <x v="532"/>
    <m/>
    <d v="2022-09-20T00:00:00"/>
    <m/>
    <s v="Q2"/>
    <s v="2022/2023"/>
  </r>
  <r>
    <m/>
    <n v="1490026277"/>
    <s v="TOLVAPTAN"/>
    <x v="12"/>
    <x v="19"/>
    <n v="608748"/>
    <s v="RL16/84694"/>
    <s v="Dr. Madeline Vernon"/>
    <s v="Commercial"/>
    <s v="N/A"/>
    <x v="159"/>
    <s v="CN for 1410196410 due to retainage"/>
    <x v="13"/>
    <n v="1385.7"/>
    <m/>
    <d v="2022-09-21T00:00:00"/>
    <s v="Q2"/>
    <s v="2022/2023"/>
  </r>
  <r>
    <m/>
    <n v="1490026278"/>
    <s v="TOLVAPTAN"/>
    <x v="12"/>
    <x v="19"/>
    <n v="608748"/>
    <s v="RL16/84694"/>
    <s v="Dr. Madeline Vernon"/>
    <s v="Commercial"/>
    <s v="N/A"/>
    <x v="159"/>
    <s v="CN for 1410196412 due to retainage"/>
    <x v="13"/>
    <n v="554.25"/>
    <m/>
    <d v="2022-09-21T00:00:00"/>
    <s v="Q2"/>
    <s v="2022/2023"/>
  </r>
  <r>
    <n v="1410196995"/>
    <m/>
    <s v="TOLVAPTAN"/>
    <x v="12"/>
    <x v="19"/>
    <n v="608748"/>
    <s v="RL16/84694"/>
    <s v="Dr. Madeline Vernon"/>
    <s v="Commercial"/>
    <s v="N/A"/>
    <x v="159"/>
    <s v="Batch ID: 1-5N1UH20"/>
    <x v="533"/>
    <m/>
    <d v="2022-09-21T00:00:00"/>
    <m/>
    <s v="Q2"/>
    <s v="2022/2023"/>
  </r>
  <r>
    <n v="1410196996"/>
    <m/>
    <s v="TOLVAPTAN"/>
    <x v="12"/>
    <x v="19"/>
    <n v="608748"/>
    <s v="RL16/84694"/>
    <s v="Dr. Madeline Vernon"/>
    <s v="Commercial"/>
    <s v="N/A"/>
    <x v="159"/>
    <s v="Batch ID: 1-5VZV5PF"/>
    <x v="534"/>
    <m/>
    <d v="2022-09-21T00:00:00"/>
    <m/>
    <s v="Q2"/>
    <s v="2022/2023"/>
  </r>
  <r>
    <n v="1410181619"/>
    <m/>
    <s v="NEFECON"/>
    <x v="12"/>
    <x v="19"/>
    <n v="608769"/>
    <s v="RL18/101946"/>
    <s v="Dr. Richard Baker"/>
    <s v="Commercial"/>
    <s v="N/A"/>
    <x v="140"/>
    <s v="Medpace Payment ID: RRC-216438"/>
    <x v="535"/>
    <m/>
    <d v="2021-11-05T00:00:00"/>
    <m/>
    <s v="Q3"/>
    <s v="2021/2022"/>
  </r>
  <r>
    <n v="1410181620"/>
    <m/>
    <s v="NEFECON"/>
    <x v="12"/>
    <x v="19"/>
    <n v="608769"/>
    <s v="RL18/101946"/>
    <s v="Dr. Richard Baker"/>
    <s v="Commercial"/>
    <s v="N/A"/>
    <x v="140"/>
    <s v="Medpace Payment ID: RRC-216439"/>
    <x v="536"/>
    <m/>
    <d v="2021-11-05T00:00:00"/>
    <m/>
    <s v="Q3"/>
    <s v="2021/2022"/>
  </r>
  <r>
    <n v="1410181621"/>
    <m/>
    <s v="NEFECON"/>
    <x v="12"/>
    <x v="19"/>
    <n v="608769"/>
    <s v="RL18/101946"/>
    <s v="Dr. Richard Baker"/>
    <s v="Commercial"/>
    <s v="N/A"/>
    <x v="140"/>
    <s v="Medpace Payment ID: RRC-216440"/>
    <x v="537"/>
    <m/>
    <d v="2021-11-05T00:00:00"/>
    <m/>
    <s v="Q3"/>
    <s v="2021/2022"/>
  </r>
  <r>
    <n v="1410181622"/>
    <m/>
    <s v="NEFECON"/>
    <x v="12"/>
    <x v="19"/>
    <n v="608769"/>
    <s v="RL18/101946"/>
    <s v="Dr. Richard Baker"/>
    <s v="Commercial"/>
    <s v="N/A"/>
    <x v="140"/>
    <s v="Medpace Payment ID: RRC-226598"/>
    <x v="538"/>
    <m/>
    <d v="2021-11-05T00:00:00"/>
    <m/>
    <s v="Q3"/>
    <s v="2021/2022"/>
  </r>
  <r>
    <n v="1410183929"/>
    <m/>
    <s v="NEFECON"/>
    <x v="12"/>
    <x v="19"/>
    <n v="608769"/>
    <s v="RL18/101946"/>
    <s v="Dr. Richard Baker"/>
    <s v="Commercial"/>
    <s v="N/A"/>
    <x v="140"/>
    <s v="Medpace Payment ID: RRC-235892"/>
    <x v="539"/>
    <m/>
    <d v="2022-01-05T00:00:00"/>
    <m/>
    <s v="Q4"/>
    <s v="2021/2022"/>
  </r>
  <r>
    <n v="1410188609"/>
    <m/>
    <s v="NEFECON"/>
    <x v="12"/>
    <x v="19"/>
    <n v="608769"/>
    <s v="RL18/101946"/>
    <s v="Dr. Richard Baker"/>
    <s v="Commercial"/>
    <s v="N/A"/>
    <x v="140"/>
    <s v="Medpace Payment ID: RRC-245940"/>
    <x v="540"/>
    <m/>
    <d v="2022-03-28T00:00:00"/>
    <m/>
    <s v="Q4"/>
    <s v="2021/2022"/>
  </r>
  <r>
    <n v="1410190486"/>
    <m/>
    <s v="NEFECON"/>
    <x v="12"/>
    <x v="19"/>
    <n v="608769"/>
    <s v="RL18/101946"/>
    <s v="Dr. Richard Baker"/>
    <s v="Commercial"/>
    <s v="N/A"/>
    <x v="140"/>
    <s v="Medpace Payment ID: RRC-254752"/>
    <x v="541"/>
    <m/>
    <d v="2022-06-07T00:00:00"/>
    <m/>
    <s v="Q1"/>
    <s v="2022/2023"/>
  </r>
  <r>
    <n v="1410180406"/>
    <m/>
    <s v="CMV Vaccine"/>
    <x v="12"/>
    <x v="19"/>
    <n v="608777"/>
    <s v="RL18/104950"/>
    <s v="Dr. Sunil Daga"/>
    <s v="Commercial"/>
    <s v="N/A"/>
    <x v="140"/>
    <s v="Medpace Payment ID: RRC-223954 / Patient 406-001 Visits"/>
    <x v="542"/>
    <m/>
    <d v="2021-10-15T00:00:00"/>
    <m/>
    <s v="Q3"/>
    <s v="2021/2022"/>
  </r>
  <r>
    <n v="1410183860"/>
    <m/>
    <s v="CMV Vaccine"/>
    <x v="12"/>
    <x v="19"/>
    <n v="608777"/>
    <s v="RL18/104950"/>
    <s v="Dr. Sunil Daga"/>
    <s v="Commercial"/>
    <s v="N/A"/>
    <x v="140"/>
    <s v="Medpace Payment ID: RRC-234520 / Patient 406-001 Visits"/>
    <x v="543"/>
    <m/>
    <d v="2021-12-22T00:00:00"/>
    <m/>
    <s v="Q3"/>
    <s v="2021/2022"/>
  </r>
  <r>
    <n v="1410197157"/>
    <m/>
    <s v="iTOPS"/>
    <x v="12"/>
    <x v="19"/>
    <n v="608772"/>
    <s v="RL18/86756"/>
    <s v="Dr. Sunil Daga"/>
    <s v="Non-commercial"/>
    <s v="N/A"/>
    <x v="85"/>
    <s v="Outstanding site fees"/>
    <x v="544"/>
    <m/>
    <d v="2022-10-03T00:00:00"/>
    <m/>
    <s v="Q3"/>
    <s v="2022/2023"/>
  </r>
  <r>
    <n v="1410179126"/>
    <m/>
    <s v="MicroBioSensor"/>
    <x v="12"/>
    <x v="19"/>
    <n v="608824"/>
    <s v="RL19/111609"/>
    <s v="Dr. Graham Woodrow"/>
    <s v="Commercial"/>
    <s v="N/A"/>
    <x v="160"/>
    <s v="Sampling costs, blood analysis costs and set-up fees, archiving, research team set-up and device set-up"/>
    <x v="545"/>
    <m/>
    <d v="2021-09-15T00:00:00"/>
    <m/>
    <s v="Q2"/>
    <s v="2021/2022"/>
  </r>
  <r>
    <n v="1410189018"/>
    <m/>
    <s v="Norursodeoxycholic acid vs. placebo in NASH"/>
    <x v="13"/>
    <x v="58"/>
    <n v="608815"/>
    <s v="RL19/113102"/>
    <s v="Richard Parker"/>
    <s v="Commercial"/>
    <s v="N/A"/>
    <x v="161"/>
    <s v="Subject P0260_V3 and V4"/>
    <x v="546"/>
    <m/>
    <d v="2022-04-20T00:00:00"/>
    <m/>
    <s v="Q1"/>
    <s v="2022/2023"/>
  </r>
  <r>
    <s v="tbc"/>
    <m/>
    <s v="Norursodeoxycholic acid vs. placebo in NASH"/>
    <x v="13"/>
    <x v="58"/>
    <n v="608815"/>
    <s v="RL19/113102"/>
    <s v="Richard Parker"/>
    <s v="Commercial"/>
    <s v="N/A"/>
    <x v="161"/>
    <s v="Subject P0260_V3 and V4"/>
    <x v="547"/>
    <m/>
    <d v="2022-07-18T00:00:00"/>
    <m/>
    <s v="Q2"/>
    <s v="2022/2023"/>
  </r>
  <r>
    <n v="1410197831"/>
    <m/>
    <s v="Norursodeoxycholic acid vs. placebo in NASH"/>
    <x v="13"/>
    <x v="58"/>
    <n v="608815"/>
    <s v="RL19/113102"/>
    <s v="Richard Parker"/>
    <s v="Commercial"/>
    <s v="N/A"/>
    <x v="161"/>
    <s v="Subject P0260_V6"/>
    <x v="548"/>
    <m/>
    <d v="2022-10-18T00:00:00"/>
    <m/>
    <s v="Q3"/>
    <s v="2022/2023"/>
  </r>
  <r>
    <n v="1410189137"/>
    <m/>
    <s v="ASEPTIC"/>
    <x v="12"/>
    <x v="58"/>
    <n v="608814"/>
    <s v="RL19/123377"/>
    <s v="Audrey Dillon"/>
    <s v="Non-commercial"/>
    <s v="N/A"/>
    <x v="41"/>
    <s v="Patient Visit"/>
    <x v="12"/>
    <m/>
    <d v="2022-04-27T00:00:00"/>
    <m/>
    <s v="Q1"/>
    <s v="2022/2023"/>
  </r>
  <r>
    <n v="1410186549"/>
    <m/>
    <s v="Discover CKD"/>
    <x v="12"/>
    <x v="19"/>
    <n v="608820"/>
    <s v="RL19/125368"/>
    <s v="Dr. Andrew Lewington"/>
    <s v="Commercial"/>
    <s v="N/A"/>
    <x v="65"/>
    <s v="Study team set-up fee"/>
    <x v="549"/>
    <m/>
    <d v="2022-02-21T00:00:00"/>
    <m/>
    <s v="Q4"/>
    <s v="2021/2022"/>
  </r>
  <r>
    <n v="1410189127"/>
    <m/>
    <s v="Discover CKD"/>
    <x v="13"/>
    <x v="19"/>
    <n v="608820"/>
    <s v="RL19/125368"/>
    <s v="Dr. Andrew Lewington"/>
    <s v="Commercial"/>
    <s v="N/A"/>
    <x v="26"/>
    <s v="Various patient visits"/>
    <x v="550"/>
    <m/>
    <d v="2022-05-01T00:00:00"/>
    <m/>
    <s v="Q1"/>
    <s v="2022/2023"/>
  </r>
  <r>
    <n v="1410192863"/>
    <m/>
    <s v="Discover CKD"/>
    <x v="12"/>
    <x v="19"/>
    <n v="608820"/>
    <s v="RL19/125368"/>
    <s v="Dr. Andrew Lewington"/>
    <s v="Commercial"/>
    <s v="N/A"/>
    <x v="65"/>
    <s v="Various patient visits"/>
    <x v="551"/>
    <m/>
    <d v="2022-07-13T00:00:00"/>
    <m/>
    <s v="Q2"/>
    <s v="2022/2023"/>
  </r>
  <r>
    <n v="1410197660"/>
    <m/>
    <s v="Discover CKD"/>
    <x v="12"/>
    <x v="19"/>
    <n v="608820"/>
    <s v="RL19/125368"/>
    <s v="Dr. Andrew Lewington"/>
    <s v="Commercial"/>
    <s v="N/A"/>
    <x v="65"/>
    <s v="Patient Visits"/>
    <x v="552"/>
    <m/>
    <d v="2022-10-12T00:00:00"/>
    <m/>
    <s v="Q3"/>
    <s v="2022/2023"/>
  </r>
  <r>
    <n v="1410197661"/>
    <m/>
    <s v="Discover CKD"/>
    <x v="12"/>
    <x v="19"/>
    <n v="608820"/>
    <s v="RL19/125368"/>
    <s v="Dr. Andrew Lewington"/>
    <s v="Commercial"/>
    <s v="N/A"/>
    <x v="65"/>
    <s v="Monitoring Visits"/>
    <x v="549"/>
    <m/>
    <d v="2022-10-12T00:00:00"/>
    <m/>
    <s v="Q3"/>
    <s v="2022/2023"/>
  </r>
  <r>
    <s v="TBC "/>
    <m/>
    <s v="CHELATE"/>
    <x v="12"/>
    <x v="58"/>
    <n v="608798"/>
    <s v="RL19/96757"/>
    <s v="Joanna Moore"/>
    <s v="Commercial"/>
    <m/>
    <x v="118"/>
    <s v="Patient  Visits"/>
    <x v="553"/>
    <m/>
    <d v="2022-11-15T00:00:00"/>
    <m/>
    <s v="Q3"/>
    <s v="2022/2023"/>
  </r>
  <r>
    <n v="1410199054"/>
    <m/>
    <s v="CHELATE"/>
    <x v="12"/>
    <x v="58"/>
    <n v="608798"/>
    <s v="RL19/96757"/>
    <s v="Joanna Moore"/>
    <s v="Commercial"/>
    <m/>
    <x v="162"/>
    <s v="Closure"/>
    <x v="553"/>
    <m/>
    <d v="2022-11-15T00:00:00"/>
    <m/>
    <s v="Q3"/>
    <s v="2022/2023"/>
  </r>
  <r>
    <n v="1410190852"/>
    <m/>
    <s v="RhuDex vs placebo in PBC"/>
    <x v="12"/>
    <x v="58"/>
    <n v="608834"/>
    <s v="RL20/135905"/>
    <s v="Vinod Hegade"/>
    <s v="Commercial"/>
    <s v="N/A"/>
    <x v="163"/>
    <s v="557001 Screening Visit"/>
    <x v="554"/>
    <m/>
    <d v="2022-06-22T00:00:00"/>
    <m/>
    <s v="Q1"/>
    <s v="2022/2023"/>
  </r>
  <r>
    <n v="1410197832"/>
    <m/>
    <s v="RHUBY"/>
    <x v="12"/>
    <x v="58"/>
    <n v="608834"/>
    <s v="RL20/135905"/>
    <s v="Vinod Hegade"/>
    <s v="Commercial"/>
    <s v="N/A"/>
    <x v="163"/>
    <s v="Set up fees and visit 1-4"/>
    <x v="555"/>
    <m/>
    <d v="2022-10-18T00:00:00"/>
    <m/>
    <s v="Q3"/>
    <s v="2022/2023"/>
  </r>
  <r>
    <s v="Auto Payment"/>
    <m/>
    <s v="Phase 2a Study Of Belcesiran in Patients With AATLD"/>
    <x v="11"/>
    <x v="58"/>
    <n v="608839"/>
    <s v="RL21/137673"/>
    <s v="Richard Parker"/>
    <s v="Commercial"/>
    <s v="N/A"/>
    <x v="140"/>
    <s v="Set Up Fees"/>
    <x v="556"/>
    <m/>
    <d v="2022-09-14T00:00:00"/>
    <m/>
    <s v="Q2"/>
    <s v="2022/2023"/>
  </r>
  <r>
    <n v="1410197017"/>
    <m/>
    <s v="ESTRELLA"/>
    <x v="12"/>
    <x v="58"/>
    <n v="608839"/>
    <s v="RL21/137673"/>
    <s v="Richard Parker"/>
    <s v="Commercial"/>
    <s v="N/A"/>
    <x v="140"/>
    <s v="Set Up Fees"/>
    <x v="557"/>
    <m/>
    <d v="2022-09-22T00:00:00"/>
    <m/>
    <s v="Q2"/>
    <s v="2022/2023"/>
  </r>
  <r>
    <n v="1410190879"/>
    <m/>
    <s v="MAESTRO"/>
    <x v="12"/>
    <x v="59"/>
    <n v="608861"/>
    <s v="RL21/141951"/>
    <s v="Dr. Sunil Daga"/>
    <s v="Commercial"/>
    <s v="N/A"/>
    <x v="164"/>
    <s v="SIV and 26 completed CRFs"/>
    <x v="558"/>
    <m/>
    <d v="2022-06-23T00:00:00"/>
    <m/>
    <s v="Q1"/>
    <s v="2022/2023"/>
  </r>
  <r>
    <n v="1410193808"/>
    <m/>
    <s v="MAESTRO"/>
    <x v="12"/>
    <x v="59"/>
    <n v="608861"/>
    <s v="RL21/141951"/>
    <s v="Dr. Sunil Daga"/>
    <s v="Commercial"/>
    <s v="N/A"/>
    <x v="164"/>
    <s v="SIV and site level questionnaire"/>
    <x v="559"/>
    <m/>
    <d v="2022-08-01T00:00:00"/>
    <m/>
    <s v="Q2"/>
    <s v="2022/2023"/>
  </r>
  <r>
    <n v="1410190916"/>
    <m/>
    <s v="PEARL"/>
    <x v="11"/>
    <x v="58"/>
    <n v="608854"/>
    <s v="RL21/142539"/>
    <s v="Ian Rowe"/>
    <s v="Non-commercial"/>
    <s v="N/A"/>
    <x v="22"/>
    <s v="pt 1 &amp; 2 visit 1"/>
    <x v="7"/>
    <m/>
    <d v="2022-04-11T00:00:00"/>
    <m/>
    <s v="Q1"/>
    <s v="2022/2023"/>
  </r>
  <r>
    <n v="1410190361"/>
    <m/>
    <s v="MORE-2"/>
    <x v="11"/>
    <x v="58"/>
    <n v="608840"/>
    <s v="RL21/142670"/>
    <s v="Joanna Moore"/>
    <s v="Non-commercial"/>
    <s v="N/A"/>
    <x v="165"/>
    <s v="Study Costs"/>
    <x v="560"/>
    <m/>
    <d v="2022-05-27T00:00:00"/>
    <m/>
    <s v="Q1"/>
    <s v="2022/2023"/>
  </r>
  <r>
    <n v="1410190915"/>
    <m/>
    <s v="TrUSt-NAFLD"/>
    <x v="11"/>
    <x v="58"/>
    <n v="608853"/>
    <s v="RL21/142905"/>
    <s v="Richard Parker"/>
    <s v="Non-commercial"/>
    <s v="N/A"/>
    <x v="22"/>
    <s v="Research Nurse Salary Payment Q1"/>
    <x v="561"/>
    <m/>
    <d v="2022-06-24T00:00:00"/>
    <m/>
    <s v="Q1"/>
    <s v="2022/2023"/>
  </r>
  <r>
    <s v="tbc"/>
    <m/>
    <s v="TrUSt-NAFLD"/>
    <x v="11"/>
    <x v="58"/>
    <n v="608853"/>
    <s v="RL21/142905"/>
    <s v="Richard Parker"/>
    <s v="Non-commercial"/>
    <s v="N/A"/>
    <x v="22"/>
    <s v="Research Nurse Salary Payment Q1"/>
    <x v="561"/>
    <m/>
    <d v="2022-09-08T00:00:00"/>
    <m/>
    <s v="Q2"/>
    <s v="2022/2023"/>
  </r>
  <r>
    <n v="1410196236"/>
    <m/>
    <s v="CARA"/>
    <x v="12"/>
    <x v="58"/>
    <n v="802041"/>
    <s v="RL22/147671"/>
    <s v="Dr Vinod Hegade"/>
    <s v="Commercial"/>
    <s v="N/A"/>
    <x v="65"/>
    <s v="R&amp;I Fee"/>
    <x v="562"/>
    <m/>
    <d v="2022-09-12T00:00:00"/>
    <m/>
    <s v="Q2"/>
    <s v="2022/2023"/>
  </r>
  <r>
    <n v="1410197078"/>
    <m/>
    <s v="CARA"/>
    <x v="12"/>
    <x v="58"/>
    <n v="608834"/>
    <s v="RL22/147671"/>
    <s v="Vinod Hegade"/>
    <s v="Commercial"/>
    <s v="N/A"/>
    <x v="166"/>
    <s v="SIV, Training and CI Fee"/>
    <x v="563"/>
    <m/>
    <d v="2022-10-11T00:00:00"/>
    <m/>
    <s v="Q3"/>
    <s v="2022/2023"/>
  </r>
  <r>
    <n v="56760"/>
    <m/>
    <s v="iWIlson Registry"/>
    <x v="12"/>
    <x v="58"/>
    <n v="608882"/>
    <s v="RL22/150882"/>
    <s v="Joanna Moore"/>
    <s v="Commercial"/>
    <m/>
    <x v="167"/>
    <s v="Training Fees"/>
    <x v="564"/>
    <m/>
    <d v="2022-12-01T00:00:00"/>
    <m/>
    <s v="Q3"/>
    <s v="2022/2023"/>
  </r>
  <r>
    <n v="1410190109"/>
    <m/>
    <s v="NUCALA "/>
    <x v="16"/>
    <x v="1"/>
    <n v="508342"/>
    <s v="RM16/87933"/>
    <s v="Dr Ian Clifton"/>
    <s v="Commercial"/>
    <s v="N/A"/>
    <x v="91"/>
    <s v="Patient Visit Activity"/>
    <x v="565"/>
    <m/>
    <d v="2022-05-18T00:00:00"/>
    <m/>
    <s v="Q1"/>
    <s v="2022/2023"/>
  </r>
  <r>
    <n v="1410190750"/>
    <m/>
    <s v="Nucala"/>
    <x v="16"/>
    <x v="60"/>
    <n v="508342"/>
    <s v="RM16/87933"/>
    <s v="Dr Ian Clifton"/>
    <s v="Commercial"/>
    <s v="N/A"/>
    <x v="91"/>
    <s v="Patient Activity"/>
    <x v="566"/>
    <m/>
    <d v="2022-06-20T00:00:00"/>
    <m/>
    <s v="Q1"/>
    <s v="2022/2023"/>
  </r>
  <r>
    <m/>
    <n v="1490025990"/>
    <s v="NUCALA"/>
    <x v="16"/>
    <x v="1"/>
    <n v="508342"/>
    <s v="RM16/87933"/>
    <s v="Dr Ian Clifton"/>
    <s v="Commercial"/>
    <s v="N/A"/>
    <x v="91"/>
    <s v="Duplicate payment"/>
    <x v="565"/>
    <m/>
    <d v="2022-07-18T00:00:00"/>
    <m/>
    <s v="Q2"/>
    <s v="2022/2023"/>
  </r>
  <r>
    <n v="1410188699"/>
    <m/>
    <s v="CC-90001-IPF-001"/>
    <x v="16"/>
    <x v="1"/>
    <n v="508360"/>
    <s v="RM17/86275"/>
    <s v="Paul Beirne"/>
    <s v="Commercial"/>
    <s v="N/A"/>
    <x v="168"/>
    <s v="Patient activity costs"/>
    <x v="567"/>
    <m/>
    <d v="2022-04-05T00:00:00"/>
    <m/>
    <s v="Q1"/>
    <s v="2022/2023"/>
  </r>
  <r>
    <n v="1410188666"/>
    <m/>
    <n v="1199.248"/>
    <x v="16"/>
    <x v="1"/>
    <n v="508380"/>
    <s v="RM18/110591"/>
    <s v="Paul Beirne"/>
    <s v="Commercial"/>
    <s v="N/A"/>
    <x v="169"/>
    <s v="Patient activity costs"/>
    <x v="313"/>
    <m/>
    <d v="2022-04-01T00:00:00"/>
    <m/>
    <s v="Q1"/>
    <s v="2022/2023"/>
  </r>
  <r>
    <m/>
    <n v="1490025198"/>
    <n v="1199.248"/>
    <x v="16"/>
    <x v="1"/>
    <n v="508380"/>
    <s v="RM18/110591"/>
    <s v="Paul Beirne"/>
    <s v="Commercial"/>
    <s v="N/A"/>
    <x v="169"/>
    <s v="Address issue"/>
    <x v="13"/>
    <n v="1618"/>
    <m/>
    <d v="2022-04-01T00:00:00"/>
    <s v="Q1"/>
    <s v="2022/2023"/>
  </r>
  <r>
    <n v="1410190220"/>
    <m/>
    <n v="1199.248"/>
    <x v="16"/>
    <x v="60"/>
    <n v="508380"/>
    <s v="RM18/110591"/>
    <s v="Paul Beirne"/>
    <s v="Commercial"/>
    <s v="N/A"/>
    <x v="170"/>
    <s v="Patient activity costs"/>
    <x v="313"/>
    <m/>
    <d v="2022-05-23T00:00:00"/>
    <m/>
    <s v="Q1"/>
    <s v="2022/2023"/>
  </r>
  <r>
    <m/>
    <n v="1490025674"/>
    <n v="1199.248"/>
    <x v="16"/>
    <x v="60"/>
    <n v="508380"/>
    <s v="RM18/110591"/>
    <s v="Paul Beirne"/>
    <s v="Commercial"/>
    <s v="N/A"/>
    <x v="170"/>
    <s v="Study name Issue"/>
    <x v="13"/>
    <n v="1618"/>
    <m/>
    <d v="2022-05-23T00:00:00"/>
    <s v="Q1"/>
    <s v="2022/2023"/>
  </r>
  <r>
    <n v="1410192051"/>
    <m/>
    <n v="1199.248"/>
    <x v="16"/>
    <x v="60"/>
    <n v="508380"/>
    <s v="RM18/110591"/>
    <s v="Paul Beirne"/>
    <s v="Commercial"/>
    <s v="N/A"/>
    <x v="118"/>
    <s v="Monitoring &amp; Recruitment Activity"/>
    <x v="6"/>
    <m/>
    <d v="2022-07-01T00:00:00"/>
    <m/>
    <s v="Q2"/>
    <s v="2022/2023"/>
  </r>
  <r>
    <n v="1410197539"/>
    <m/>
    <n v="1199.248"/>
    <x v="16"/>
    <x v="60"/>
    <n v="508380"/>
    <s v="RM18/110591"/>
    <s v="Paul Beirne"/>
    <s v="Commercial"/>
    <s v="N/A"/>
    <x v="118"/>
    <s v="Monitoring"/>
    <x v="568"/>
    <m/>
    <d v="2022-10-10T00:00:00"/>
    <m/>
    <s v="Q3"/>
    <s v="2022/2023"/>
  </r>
  <r>
    <n v="1410197922"/>
    <m/>
    <n v="1199.248"/>
    <x v="16"/>
    <x v="60"/>
    <n v="508380"/>
    <s v="RM18/110591"/>
    <s v="Paul Beirne"/>
    <s v="Commercial"/>
    <s v="N/A"/>
    <x v="118"/>
    <s v="Data Cleansing"/>
    <x v="569"/>
    <m/>
    <d v="2022-10-21T00:00:00"/>
    <m/>
    <s v="Q3"/>
    <s v="2022/2023"/>
  </r>
  <r>
    <n v="1410188698"/>
    <m/>
    <s v="ATLAS"/>
    <x v="16"/>
    <x v="1"/>
    <n v="508387"/>
    <s v="RM19/120765"/>
    <s v="Paul Beirne"/>
    <s v="Commercial"/>
    <s v="N/A"/>
    <x v="169"/>
    <s v="Final Archiving Invoice"/>
    <x v="30"/>
    <m/>
    <d v="2022-04-05T00:00:00"/>
    <m/>
    <s v="Q1"/>
    <s v="2022/2023"/>
  </r>
  <r>
    <n v="1410190921"/>
    <m/>
    <s v="ATLAS"/>
    <x v="16"/>
    <x v="60"/>
    <n v="802041"/>
    <s v="RM19/120765"/>
    <s v="Paul Beirne"/>
    <s v="Commercial"/>
    <s v="N/A"/>
    <x v="118"/>
    <s v="R&amp;D set Up Fee"/>
    <x v="570"/>
    <m/>
    <d v="2022-07-01T00:00:00"/>
    <m/>
    <s v="Q2"/>
    <s v="2022/2023"/>
  </r>
  <r>
    <n v="1410189746"/>
    <m/>
    <s v="QBW251"/>
    <x v="29"/>
    <x v="54"/>
    <n v="508424"/>
    <s v="RM20/111476"/>
    <s v="Daniel Peckham"/>
    <s v="Commercial"/>
    <s v="N/A"/>
    <x v="61"/>
    <s v="Patient activity costs"/>
    <x v="571"/>
    <m/>
    <d v="2022-05-06T00:00:00"/>
    <m/>
    <s v="Q1"/>
    <s v="2022/2023"/>
  </r>
  <r>
    <n v="1410189747"/>
    <m/>
    <s v="QBW251"/>
    <x v="29"/>
    <x v="54"/>
    <n v="508424"/>
    <s v="RM20/111476"/>
    <s v="Daniel Peckham"/>
    <s v="Commercial"/>
    <s v="N/A"/>
    <x v="61"/>
    <s v="Set up Fees"/>
    <x v="572"/>
    <m/>
    <d v="2022-05-06T00:00:00"/>
    <m/>
    <s v="Q1"/>
    <s v="2022/2023"/>
  </r>
  <r>
    <n v="1410193724"/>
    <m/>
    <s v="QBW251"/>
    <x v="29"/>
    <x v="54"/>
    <n v="508424"/>
    <s v="RM20/111476"/>
    <s v="Daniel Peckham"/>
    <s v="Commercial"/>
    <s v="N/A"/>
    <x v="61"/>
    <s v="Pt Activity &amp; Monitoring"/>
    <x v="573"/>
    <m/>
    <d v="2022-08-01T00:00:00"/>
    <m/>
    <s v="Q2"/>
    <s v="2022/2023"/>
  </r>
  <r>
    <m/>
    <n v="1490026150"/>
    <s v="QBW251"/>
    <x v="29"/>
    <x v="54"/>
    <n v="508424"/>
    <s v="RM20/111476"/>
    <s v="Daniel Peckham"/>
    <s v="Commercial"/>
    <s v="N/A"/>
    <x v="61"/>
    <s v="Name change of study -Duplicate"/>
    <x v="13"/>
    <n v="3799.29"/>
    <m/>
    <d v="2022-08-22T00:00:00"/>
    <s v="Q2"/>
    <s v="2022/2023"/>
  </r>
  <r>
    <n v="1410198570"/>
    <m/>
    <s v="QBW251"/>
    <x v="29"/>
    <x v="54"/>
    <n v="508424"/>
    <s v="RM20/111476"/>
    <s v="Daniel Peckham"/>
    <s v="Commercial"/>
    <s v="N/A"/>
    <x v="61"/>
    <s v="Q3 (2022) Invoice Request"/>
    <x v="574"/>
    <m/>
    <d v="2022-11-02T00:00:00"/>
    <m/>
    <s v="Q3"/>
    <s v="2022/2023"/>
  </r>
  <r>
    <m/>
    <n v="1490026502"/>
    <s v="QBW251"/>
    <x v="29"/>
    <x v="54"/>
    <n v="508424"/>
    <s v="RM20/111476"/>
    <s v="Daniel Peckham"/>
    <s v="Commercial"/>
    <s v="N/A"/>
    <x v="61"/>
    <s v="Q3 (2022) Invoice Request"/>
    <x v="13"/>
    <n v="6138.79"/>
    <m/>
    <d v="2022-11-21T00:00:00"/>
    <s v="Q3"/>
    <s v="2022/2023"/>
  </r>
  <r>
    <n v="1410199244"/>
    <m/>
    <s v="QBW251"/>
    <x v="29"/>
    <x v="54"/>
    <n v="508424"/>
    <s v="RM20/111476"/>
    <s v="Daniel Peckham"/>
    <s v="Commercial"/>
    <s v="N/A"/>
    <x v="61"/>
    <s v="Q3 (2022) Invoice Request"/>
    <x v="574"/>
    <m/>
    <d v="2022-11-22T00:00:00"/>
    <m/>
    <s v="Q3"/>
    <s v="2022/2023"/>
  </r>
  <r>
    <n v="1410199841"/>
    <m/>
    <s v="QBW251"/>
    <x v="29"/>
    <x v="54"/>
    <n v="508424"/>
    <s v="RM20/111476"/>
    <s v="Daniel Peckham"/>
    <s v="Commercial"/>
    <s v="N/A"/>
    <x v="61"/>
    <s v="Travel Expenses"/>
    <x v="575"/>
    <m/>
    <d v="2022-11-23T00:00:00"/>
    <m/>
    <s v="Q3"/>
    <s v="2022/2023"/>
  </r>
  <r>
    <n v="1410192063"/>
    <m/>
    <s v="PHOSP"/>
    <x v="8"/>
    <x v="10"/>
    <n v="508410"/>
    <s v="RM20/133061"/>
    <s v="Dr. Paul Beirne"/>
    <s v="Non-commercial"/>
    <s v="N/A"/>
    <x v="10"/>
    <s v="2 x Tier 1 and 24 Tier 2 12 Month Payments (less £50 for Pt. 060-00041 who was previously invoiced but didn't meet inclusion criteria)"/>
    <x v="576"/>
    <m/>
    <d v="2022-07-01T00:00:00"/>
    <m/>
    <s v="Q2"/>
    <s v="2022/2023"/>
  </r>
  <r>
    <n v="1410197921"/>
    <m/>
    <s v="TIPAL"/>
    <x v="16"/>
    <x v="60"/>
    <n v="508446"/>
    <s v="RM21/113071"/>
    <s v="Paul Beirne"/>
    <s v="Non Commercial"/>
    <s v="N/A"/>
    <x v="171"/>
    <s v="SIV and Patient actvity"/>
    <x v="577"/>
    <m/>
    <d v="2022-10-21T00:00:00"/>
    <m/>
    <s v="Q3"/>
    <s v="2022/2023"/>
  </r>
  <r>
    <m/>
    <n v="1490026423"/>
    <s v="TIPAL"/>
    <x v="16"/>
    <x v="60"/>
    <n v="508446"/>
    <s v="RM21/113071"/>
    <s v="Paul Beirne"/>
    <s v="Non Commercial"/>
    <s v="N/A"/>
    <x v="171"/>
    <s v="SIV and Patient actvity"/>
    <x v="13"/>
    <n v="846.71"/>
    <m/>
    <d v="2022-11-01T00:00:00"/>
    <s v="Q3"/>
    <s v="2022/2023"/>
  </r>
  <r>
    <n v="1410198569"/>
    <m/>
    <s v="TIPAL"/>
    <x v="16"/>
    <x v="60"/>
    <n v="508446"/>
    <s v="RM21/113071"/>
    <s v="Paul Beirne"/>
    <s v="Non Commercial"/>
    <s v="N/A"/>
    <x v="171"/>
    <s v="SIV and Patient actvity"/>
    <x v="578"/>
    <m/>
    <d v="2022-11-02T00:00:00"/>
    <m/>
    <s v="Q3"/>
    <s v="2022/2023"/>
  </r>
  <r>
    <n v="1410197538"/>
    <m/>
    <s v="BPAP"/>
    <x v="29"/>
    <x v="61"/>
    <n v="508435"/>
    <s v="RM21/123302"/>
    <s v="Dr Ian Clifton"/>
    <s v="Commercial"/>
    <s v="N/A"/>
    <x v="172"/>
    <s v="Monitoring Visits"/>
    <x v="579"/>
    <m/>
    <d v="2022-10-10T00:00:00"/>
    <m/>
    <s v="Q3"/>
    <s v="2022/2023"/>
  </r>
  <r>
    <n v="1410197537"/>
    <m/>
    <s v="MABEL"/>
    <x v="29"/>
    <x v="61"/>
    <n v="508434"/>
    <s v="RM21/125144"/>
    <s v="Alison Boland"/>
    <s v="Non Commercial"/>
    <s v="N/A"/>
    <x v="173"/>
    <s v="Patient activity costs"/>
    <x v="580"/>
    <m/>
    <d v="2022-10-10T00:00:00"/>
    <m/>
    <s v="Q3"/>
    <s v="2022/2023"/>
  </r>
  <r>
    <n v="1410198385"/>
    <m/>
    <s v="TEEMS"/>
    <x v="9"/>
    <x v="57"/>
    <n v="310004"/>
    <s v="RR16/209 "/>
    <s v="Kulveer Mankia "/>
    <s v="Non Commercial"/>
    <s v="N/A"/>
    <x v="47"/>
    <s v="Patient consents x18"/>
    <x v="581"/>
    <m/>
    <d v="2022-10-24T00:00:00"/>
    <m/>
    <s v="Q3"/>
    <s v="2022/2023"/>
  </r>
  <r>
    <s v="CR3448051"/>
    <m/>
    <s v="ATTUNE"/>
    <x v="9"/>
    <x v="53"/>
    <n v="309968"/>
    <s v="RR17/93171"/>
    <s v="Veysi Veysi"/>
    <s v="Commercial"/>
    <s v="N/A"/>
    <x v="174"/>
    <s v="Recruitment for year 3 and 4"/>
    <x v="582"/>
    <m/>
    <d v="2022-09-12T00:00:00"/>
    <m/>
    <s v="Q2"/>
    <s v="2022/2023"/>
  </r>
  <r>
    <n v="1410192868"/>
    <m/>
    <s v="TULIP"/>
    <x v="9"/>
    <x v="62"/>
    <n v="309917"/>
    <s v="RR17/99076"/>
    <s v="Dr Edward Vital"/>
    <s v="Commercial"/>
    <s v="N/A"/>
    <x v="98"/>
    <s v="E2903501Visit 31"/>
    <x v="583"/>
    <m/>
    <d v="2022-07-13T00:00:00"/>
    <m/>
    <s v="Q2"/>
    <s v="2022/2023"/>
  </r>
  <r>
    <n v="1410189170"/>
    <m/>
    <s v="BE MOBILE 2"/>
    <x v="9"/>
    <x v="63"/>
    <n v="309992"/>
    <s v="RR19/111414"/>
    <s v="Helena Marzo-Ortega"/>
    <s v="Commercial"/>
    <s v="N/A"/>
    <x v="65"/>
    <s v="Patient Visits as scheduled sub. 12917"/>
    <x v="584"/>
    <m/>
    <d v="2022-05-03T00:00:00"/>
    <m/>
    <s v="Q1"/>
    <s v="2022/2023"/>
  </r>
  <r>
    <n v="1410199161"/>
    <m/>
    <s v="BE MOBILE 2"/>
    <x v="9"/>
    <x v="63"/>
    <n v="309992"/>
    <s v="RR19/111414"/>
    <s v="Helena Marzo-Ortega"/>
    <s v="Commercial"/>
    <s v="N/A"/>
    <x v="65"/>
    <s v="Patient Visits as scheduled sub. 12917"/>
    <x v="585"/>
    <m/>
    <d v="2022-11-18T00:00:00"/>
    <m/>
    <s v="Q3"/>
    <s v="2022/2023"/>
  </r>
  <r>
    <n v="1410189154"/>
    <m/>
    <s v="CLASSIC (ASAS)"/>
    <x v="9"/>
    <x v="63"/>
    <n v="310024"/>
    <s v="RR19/121187"/>
    <s v="Helena Marzo-Ortega"/>
    <s v="Commercial"/>
    <s v="N/A"/>
    <x v="175"/>
    <s v="Set Up Fee and p/p fees"/>
    <x v="586"/>
    <m/>
    <d v="2022-05-01T00:00:00"/>
    <m/>
    <s v="Q1"/>
    <s v="2022/2023"/>
  </r>
  <r>
    <n v="51498"/>
    <m/>
    <s v="SJOGRENS"/>
    <x v="9"/>
    <x v="64"/>
    <n v="802041"/>
    <s v="RR19/123461"/>
    <s v="Paul Emery"/>
    <s v="Commercial"/>
    <s v="N/A"/>
    <x v="98"/>
    <s v="R&amp;I Fee"/>
    <x v="587"/>
    <m/>
    <d v="2022-06-17T00:00:00"/>
    <m/>
    <s v="Q1"/>
    <s v="2022/2023"/>
  </r>
  <r>
    <n v="1410188784"/>
    <m/>
    <s v="PROSPIRIT"/>
    <x v="9"/>
    <x v="63"/>
    <n v="310018"/>
    <s v="RR19/129015"/>
    <s v="Helena Marzo-Ortega"/>
    <s v="Commercial"/>
    <s v="N/A"/>
    <x v="176"/>
    <s v="Patient visits as scheduled"/>
    <x v="588"/>
    <m/>
    <d v="2022-04-11T00:00:00"/>
    <m/>
    <s v="Q1"/>
    <s v="2022/2023"/>
  </r>
  <r>
    <n v="1410193683"/>
    <m/>
    <s v="PRO SPIRIT"/>
    <x v="9"/>
    <x v="63"/>
    <n v="310018"/>
    <s v="RR19/129015"/>
    <s v="Dr Helena Marzo-Ortega"/>
    <s v="Commercial"/>
    <s v="N/A"/>
    <x v="118"/>
    <s v="Patient Visits"/>
    <x v="589"/>
    <m/>
    <d v="2022-07-22T00:00:00"/>
    <m/>
    <s v="Q2"/>
    <s v="2022/2023"/>
  </r>
  <r>
    <n v="1410197018"/>
    <m/>
    <s v="PRO SPIRIT"/>
    <x v="9"/>
    <x v="63"/>
    <n v="310018"/>
    <s v="RR19/129015"/>
    <s v="Dr Helena Marzo-Ortega"/>
    <s v="Commercial"/>
    <s v="N/A"/>
    <x v="118"/>
    <s v="Patient Visits and Monitoring"/>
    <x v="590"/>
    <m/>
    <d v="2022-09-22T00:00:00"/>
    <m/>
    <s v="Q2"/>
    <s v="2022/2023"/>
  </r>
  <r>
    <n v="56875"/>
    <m/>
    <s v="PRO SPIRIT"/>
    <x v="9"/>
    <x v="63"/>
    <n v="310018"/>
    <s v="RR19/129015"/>
    <s v="Helena Marzo-Ortega"/>
    <s v="Commercial"/>
    <s v="N/A"/>
    <x v="176"/>
    <s v="Patient Visits"/>
    <x v="591"/>
    <m/>
    <d v="2022-12-01T00:00:00"/>
    <m/>
    <s v="Q3"/>
    <s v="2022/2023"/>
  </r>
  <r>
    <n v="1410189942"/>
    <m/>
    <s v="MEADOW"/>
    <x v="9"/>
    <x v="65"/>
    <n v="310015"/>
    <s v="RR20/118061"/>
    <s v="Edward Vital"/>
    <s v="Commercial"/>
    <s v="N/A"/>
    <x v="177"/>
    <s v="Patient activity costs"/>
    <x v="592"/>
    <m/>
    <d v="2022-05-12T00:00:00"/>
    <m/>
    <s v="Q1"/>
    <s v="2022/2023"/>
  </r>
  <r>
    <n v="1410192805"/>
    <m/>
    <s v="MEADOW"/>
    <x v="9"/>
    <x v="62"/>
    <n v="310015"/>
    <s v="RR20/118061"/>
    <s v="Dr Edward Vital"/>
    <s v="Commercial"/>
    <s v="N/A"/>
    <x v="177"/>
    <s v="Patient Visits 14&amp;15"/>
    <x v="593"/>
    <m/>
    <d v="2022-07-11T00:00:00"/>
    <m/>
    <s v="Q2"/>
    <s v="2022/2023"/>
  </r>
  <r>
    <n v="54302"/>
    <m/>
    <s v="MEADOW"/>
    <x v="9"/>
    <x v="65"/>
    <n v="310015"/>
    <s v="RR20/118061"/>
    <s v="Edward Vital"/>
    <s v="Commercial"/>
    <s v="N/A"/>
    <x v="177"/>
    <s v="Patient activity costs"/>
    <x v="594"/>
    <m/>
    <d v="2022-10-06T00:00:00"/>
    <m/>
    <s v="Q3"/>
    <s v="2022/2023"/>
  </r>
  <r>
    <n v="1410197776"/>
    <m/>
    <s v="REGENCY"/>
    <x v="9"/>
    <x v="62"/>
    <n v="310023"/>
    <s v="RR20/12680"/>
    <s v="Edward Vital"/>
    <s v="Commercial"/>
    <s v="N/A"/>
    <x v="36"/>
    <s v="Screening Failures x2"/>
    <x v="595"/>
    <m/>
    <d v="2022-10-17T00:00:00"/>
    <m/>
    <s v="Q3"/>
    <s v="2022/2023"/>
  </r>
  <r>
    <n v="1410189124"/>
    <m/>
    <s v="Mitsubishi"/>
    <x v="9"/>
    <x v="66"/>
    <n v="310302"/>
    <s v="RR20/133902"/>
    <s v="Francesco del Galdo"/>
    <s v="Commercial"/>
    <s v="N/A"/>
    <x v="177"/>
    <s v="R&amp;I Set Up Fee"/>
    <x v="156"/>
    <m/>
    <d v="2022-04-26T00:00:00"/>
    <m/>
    <s v="Q1"/>
    <s v="2022/2023"/>
  </r>
  <r>
    <n v="1410197525"/>
    <m/>
    <s v="GESYNTA"/>
    <x v="9"/>
    <x v="66"/>
    <n v="310021"/>
    <s v="RR20/135220"/>
    <s v="Francesco Del Galdo"/>
    <s v="Commercial"/>
    <s v="N/A"/>
    <x v="178"/>
    <s v="Monitoring and Archiving"/>
    <x v="596"/>
    <m/>
    <d v="2022-10-07T00:00:00"/>
    <m/>
    <s v="Q3"/>
    <s v="2022/2023"/>
  </r>
  <r>
    <n v="1410192933"/>
    <m/>
    <s v="BE MOVING"/>
    <x v="9"/>
    <x v="63"/>
    <n v="310019"/>
    <s v="RR20/135277"/>
    <s v="Helena Marzo-Ortega"/>
    <s v="Commercial"/>
    <s v="N/A"/>
    <x v="65"/>
    <s v="Patient Visits"/>
    <x v="597"/>
    <m/>
    <d v="2022-07-15T00:00:00"/>
    <m/>
    <s v="Q2"/>
    <s v="2022/2023"/>
  </r>
  <r>
    <n v="1410197536"/>
    <m/>
    <s v="BE MOVING"/>
    <x v="9"/>
    <x v="63"/>
    <n v="310019"/>
    <s v="RR20/135277"/>
    <s v="Helena Marzo-Ortega"/>
    <s v="Commercial"/>
    <s v="N/A"/>
    <x v="65"/>
    <s v="Monitoring Visits"/>
    <x v="598"/>
    <m/>
    <d v="2022-10-10T00:00:00"/>
    <m/>
    <s v="Q3"/>
    <s v="2022/2023"/>
  </r>
  <r>
    <n v="1410197777"/>
    <m/>
    <s v="BE MOVING"/>
    <x v="9"/>
    <x v="63"/>
    <n v="310019"/>
    <s v="RR20/135277"/>
    <s v="Helena Marzo-Ortega"/>
    <s v="Commercial"/>
    <s v="N/A"/>
    <x v="65"/>
    <s v="Monitoring Visits"/>
    <x v="599"/>
    <m/>
    <d v="2022-10-17T00:00:00"/>
    <m/>
    <s v="Q3"/>
    <s v="2022/2023"/>
  </r>
  <r>
    <n v="1410188726"/>
    <m/>
    <s v="BESPOKE"/>
    <x v="9"/>
    <x v="67"/>
    <n v="310028"/>
    <s v="RR21/135768"/>
    <s v="Philip Conaghan"/>
    <s v="Commercial"/>
    <s v="N/A"/>
    <x v="26"/>
    <s v="E2811001 Scr and W0"/>
    <x v="600"/>
    <m/>
    <d v="2022-04-06T00:00:00"/>
    <m/>
    <s v="Q1"/>
    <s v="2022/2023"/>
  </r>
  <r>
    <n v="1410195886"/>
    <m/>
    <s v="BESPOKE"/>
    <x v="9"/>
    <x v="67"/>
    <n v="310028"/>
    <s v="RR21/135768"/>
    <s v="Philip Conaghan"/>
    <s v="Commercial"/>
    <s v="N/A"/>
    <x v="26"/>
    <s v="Patient Visits"/>
    <x v="601"/>
    <m/>
    <d v="2022-08-31T00:00:00"/>
    <m/>
    <s v="Q2"/>
    <s v="2022/2023"/>
  </r>
  <r>
    <n v="1410189209"/>
    <m/>
    <s v="ALLEGORY"/>
    <x v="9"/>
    <x v="62"/>
    <n v="310309"/>
    <s v="RR21/137587"/>
    <s v="Edward Vital"/>
    <s v="Commercial"/>
    <s v="N/A"/>
    <x v="139"/>
    <s v="SIV, CI and CSU Set up Fees"/>
    <x v="86"/>
    <m/>
    <d v="2022-09-22T00:00:00"/>
    <m/>
    <s v="Q2"/>
    <s v="2022/2023"/>
  </r>
  <r>
    <n v="1410189211"/>
    <m/>
    <s v="PsABIOnd"/>
    <x v="9"/>
    <x v="63"/>
    <n v="310308"/>
    <s v="RR21/140954"/>
    <s v="Helena Marzo-Ortega"/>
    <s v="Commercial"/>
    <s v="N/A"/>
    <x v="65"/>
    <s v="Dept Set up and R&amp;I Fee"/>
    <x v="602"/>
    <m/>
    <d v="2022-05-05T00:00:00"/>
    <m/>
    <s v="Q1"/>
    <s v="2022/2023"/>
  </r>
  <r>
    <n v="1410189194"/>
    <m/>
    <s v="STAR"/>
    <x v="9"/>
    <x v="63"/>
    <n v="310305"/>
    <s v="RR21/142676"/>
    <s v="Helena Marzo-Ortega"/>
    <s v="Commercial"/>
    <s v="N/A"/>
    <x v="179"/>
    <s v="Dept Set up and SIV Fee"/>
    <x v="603"/>
    <m/>
    <d v="2022-05-04T00:00:00"/>
    <m/>
    <s v="Q1"/>
    <s v="2022/2023"/>
  </r>
  <r>
    <n v="1410192831"/>
    <m/>
    <s v="STAR"/>
    <x v="9"/>
    <x v="63"/>
    <n v="310305"/>
    <s v="RR21/142676"/>
    <s v="Helena Marzo-Ortega"/>
    <s v="Commercial"/>
    <s v="N/A"/>
    <x v="180"/>
    <s v="SA Fee"/>
    <x v="232"/>
    <m/>
    <d v="2022-07-12T00:00:00"/>
    <m/>
    <s v="Q2"/>
    <s v="2022/2023"/>
  </r>
  <r>
    <n v="1410196386"/>
    <m/>
    <s v="STAR"/>
    <x v="9"/>
    <x v="63"/>
    <n v="310305"/>
    <s v="RR21/142676"/>
    <s v="Helena Marzo-Ortega"/>
    <s v="Commercial"/>
    <s v="N/A"/>
    <x v="180"/>
    <s v="Additional Costs"/>
    <x v="604"/>
    <m/>
    <d v="2022-09-20T00:00:00"/>
    <m/>
    <s v="Q2"/>
    <s v="2022/2023"/>
  </r>
  <r>
    <n v="56936"/>
    <m/>
    <s v="STAR"/>
    <x v="9"/>
    <x v="63"/>
    <n v="310305"/>
    <s v="RR21/142676"/>
    <s v="Helena Marzo-Ortega"/>
    <s v="Commercial"/>
    <s v="N/A"/>
    <x v="180"/>
    <s v="Patient activity costs"/>
    <x v="605"/>
    <m/>
    <d v="2022-11-02T00:00:00"/>
    <m/>
    <s v="Q3"/>
    <s v="2022/2023"/>
  </r>
  <r>
    <n v="1410188771"/>
    <m/>
    <s v="FUTURE"/>
    <x v="17"/>
    <x v="1"/>
    <n v="208102"/>
    <s v="UR17/97214"/>
    <s v="Syed Imtiazur Rahman"/>
    <s v="Non-commercial"/>
    <s v="N/A"/>
    <x v="181"/>
    <s v="Patient activity costs"/>
    <x v="606"/>
    <m/>
    <d v="2022-04-08T00:00:00"/>
    <m/>
    <s v="Q1"/>
    <s v="2022/2023"/>
  </r>
  <r>
    <m/>
    <n v="1490025816"/>
    <s v="FUTURE"/>
    <x v="17"/>
    <x v="1"/>
    <n v="208102"/>
    <s v="UR17/97214"/>
    <s v="Syed Imtiazur Rahman"/>
    <s v="Non-commercial"/>
    <s v="N/A"/>
    <x v="181"/>
    <s v="Patient activity costs"/>
    <x v="13"/>
    <n v="360"/>
    <d v="2022-07-04T00:00:00"/>
    <m/>
    <s v="Q2"/>
    <s v="2022/2023"/>
  </r>
  <r>
    <n v="1410197031"/>
    <m/>
    <s v="ALN-GO1-008"/>
    <x v="12"/>
    <x v="68"/>
    <n v="608863"/>
    <s v="UR22/145631"/>
    <s v="Mr. Victor Palit"/>
    <s v="Commercial"/>
    <s v="N/A"/>
    <x v="53"/>
    <s v="Training fee and screening"/>
    <x v="607"/>
    <m/>
    <d v="2022-09-22T00:00:00"/>
    <m/>
    <s v="Q2"/>
    <s v="2022/2023"/>
  </r>
  <r>
    <n v="56644"/>
    <m/>
    <s v="Humanity trial"/>
    <x v="30"/>
    <x v="69"/>
    <n v="608465"/>
    <s v="VS15/460"/>
    <s v="Mr Tom Wallace"/>
    <s v="Non Commercial"/>
    <s v="N/A"/>
    <x v="182"/>
    <s v="Final"/>
    <x v="608"/>
    <m/>
    <d v="2022-11-22T00:00:00"/>
    <m/>
    <s v="Q3"/>
    <s v="2022/2023"/>
  </r>
  <r>
    <n v="1410193743"/>
    <m/>
    <s v="MIDFUT"/>
    <x v="30"/>
    <x v="50"/>
    <n v="608474"/>
    <s v="VS16/104"/>
    <s v="Mr David Russell"/>
    <s v="Non Commercial"/>
    <s v="HGR4600019367"/>
    <x v="183"/>
    <s v="Patient Activity"/>
    <x v="609"/>
    <m/>
    <d v="2022-08-01T00:00:00"/>
    <m/>
    <s v="Q2"/>
    <s v="2022/2023"/>
  </r>
  <r>
    <n v="1410196107"/>
    <m/>
    <s v="MIDFUT"/>
    <x v="30"/>
    <x v="50"/>
    <n v="608474"/>
    <s v="VS16/104"/>
    <s v="Mr David Russell"/>
    <s v="Non Commercial"/>
    <s v="HGR4600019367"/>
    <x v="183"/>
    <s v="Patient Travel"/>
    <x v="166"/>
    <m/>
    <d v="2022-09-05T00:00:00"/>
    <m/>
    <s v="Q2"/>
    <s v="2022/2023"/>
  </r>
  <r>
    <n v="1410200045"/>
    <m/>
    <s v="MIDFUT"/>
    <x v="30"/>
    <x v="50"/>
    <n v="608474"/>
    <s v="VS16/104"/>
    <s v="Mr David Russell"/>
    <s v="Non Commercial"/>
    <s v="HGR4600019367"/>
    <x v="183"/>
    <s v="PAtient  Visits &amp; Expenses"/>
    <x v="610"/>
    <m/>
    <d v="2022-12-02T00:00:00"/>
    <m/>
    <s v="Q3"/>
    <s v="2022/2023"/>
  </r>
  <r>
    <n v="1410198610"/>
    <m/>
    <s v="CSU36 Vasc Res ND"/>
    <x v="30"/>
    <x v="69"/>
    <n v="608479"/>
    <s v="VS18/96947"/>
    <s v="Mr David Russell"/>
    <s v="Non-commercial"/>
    <s v="N/A"/>
    <x v="184"/>
    <s v="Archiving Fee"/>
    <x v="611"/>
    <m/>
    <d v="2022-11-02T00:00:00"/>
    <m/>
    <s v="Q3"/>
    <s v="2022/2023"/>
  </r>
  <r>
    <n v="1410193770"/>
    <m/>
    <s v="SWHSI 2"/>
    <x v="30"/>
    <x v="50"/>
    <n v="608539"/>
    <s v="VS19/105364"/>
    <s v="Mr David Russell"/>
    <s v="Non Commercial"/>
    <s v="N/A"/>
    <x v="185"/>
    <s v="Patient Activity"/>
    <x v="612"/>
    <m/>
    <d v="2022-08-01T00:00:00"/>
    <m/>
    <s v="Q2"/>
    <s v="2022/2023"/>
  </r>
  <r>
    <n v="1410199208"/>
    <m/>
    <s v="SWHSI 2"/>
    <x v="30"/>
    <x v="69"/>
    <n v="608539"/>
    <s v="VS19/105364"/>
    <s v="Mr Tom Wallace"/>
    <s v="Non Commercial"/>
    <s v="N/A"/>
    <x v="185"/>
    <s v="Patient Visits"/>
    <x v="613"/>
    <m/>
    <d v="2022-11-21T00:00:00"/>
    <m/>
    <s v="Q3"/>
    <s v="2022/2023"/>
  </r>
  <r>
    <n v="1410198568"/>
    <m/>
    <s v="BSET-CLEVAR"/>
    <x v="30"/>
    <x v="70"/>
    <n v="608536"/>
    <s v="VS19/124138"/>
    <s v="Dr Rosemary Darwood"/>
    <s v="Non Commercial"/>
    <s v="WS / 4540880"/>
    <x v="186"/>
    <s v="Patient activity costs"/>
    <x v="614"/>
    <m/>
    <d v="2022-11-02T00:00:00"/>
    <m/>
    <s v="Q3"/>
    <s v="2022/2023"/>
  </r>
  <r>
    <n v="1410195057"/>
    <m/>
    <s v="CODIFI2"/>
    <x v="30"/>
    <x v="69"/>
    <n v="608535"/>
    <s v="VS19/99974"/>
    <s v="Prof Andrea Nelson"/>
    <s v="Non-commercial"/>
    <s v="HHA4600023552"/>
    <x v="47"/>
    <s v="Patient activity costs"/>
    <x v="615"/>
    <m/>
    <d v="2022-08-17T00:00:00"/>
    <m/>
    <s v="Q2"/>
    <s v="2022/2023"/>
  </r>
  <r>
    <n v="1410195058"/>
    <m/>
    <s v="CODIFI2"/>
    <x v="30"/>
    <x v="69"/>
    <n v="608535"/>
    <s v="VS19/99974"/>
    <s v="Prof Andrea Nelson"/>
    <s v="Non-commercial"/>
    <s v="HHA4600023552"/>
    <x v="47"/>
    <s v="Patient travel expenses"/>
    <x v="616"/>
    <m/>
    <d v="2022-08-17T00:00:00"/>
    <m/>
    <s v="Q2"/>
    <s v="2022/2023"/>
  </r>
  <r>
    <n v="1410190765"/>
    <m/>
    <s v="ACCess study"/>
    <x v="30"/>
    <x v="59"/>
    <n v="608546"/>
    <s v="VS21/138180"/>
    <s v="Mr Jonathan De Siqueira"/>
    <s v="Non-commercial"/>
    <s v="N/A"/>
    <x v="187"/>
    <s v="Patient activity costs"/>
    <x v="617"/>
    <m/>
    <d v="2022-06-10T00:00:00"/>
    <m/>
    <s v="Q1"/>
    <s v="2022/20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B12FE1-B863-4F25-97A2-9FF7E39D17C6}" name="PivotTable1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Sponsor">
  <location ref="I5:K194" firstHeaderRow="0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9">
        <item x="70"/>
        <item x="156"/>
        <item x="157"/>
        <item x="63"/>
        <item x="134"/>
        <item x="62"/>
        <item x="71"/>
        <item x="72"/>
        <item x="112"/>
        <item x="164"/>
        <item x="184"/>
        <item x="84"/>
        <item x="104"/>
        <item x="152"/>
        <item x="111"/>
        <item x="73"/>
        <item x="158"/>
        <item x="49"/>
        <item x="26"/>
        <item x="48"/>
        <item x="57"/>
        <item x="169"/>
        <item x="4"/>
        <item x="39"/>
        <item x="13"/>
        <item x="58"/>
        <item x="80"/>
        <item x="170"/>
        <item x="77"/>
        <item x="25"/>
        <item x="119"/>
        <item x="79"/>
        <item x="166"/>
        <item x="85"/>
        <item x="123"/>
        <item x="168"/>
        <item x="88"/>
        <item x="32"/>
        <item x="33"/>
        <item x="31"/>
        <item x="109"/>
        <item x="99"/>
        <item x="100"/>
        <item x="78"/>
        <item x="114"/>
        <item x="113"/>
        <item x="174"/>
        <item x="161"/>
        <item x="163"/>
        <item x="187"/>
        <item x="29"/>
        <item x="176"/>
        <item x="102"/>
        <item x="167"/>
        <item x="108"/>
        <item x="42"/>
        <item x="43"/>
        <item x="24"/>
        <item x="19"/>
        <item x="178"/>
        <item x="120"/>
        <item x="162"/>
        <item x="149"/>
        <item x="86"/>
        <item x="17"/>
        <item x="185"/>
        <item x="182"/>
        <item x="5"/>
        <item x="177"/>
        <item x="103"/>
        <item x="60"/>
        <item x="186"/>
        <item x="124"/>
        <item x="51"/>
        <item x="50"/>
        <item x="37"/>
        <item x="137"/>
        <item x="121"/>
        <item x="34"/>
        <item x="53"/>
        <item x="69"/>
        <item x="136"/>
        <item x="68"/>
        <item x="180"/>
        <item x="179"/>
        <item x="147"/>
        <item x="87"/>
        <item x="125"/>
        <item x="9"/>
        <item x="148"/>
        <item x="150"/>
        <item x="183"/>
        <item x="175"/>
        <item x="67"/>
        <item x="15"/>
        <item x="154"/>
        <item x="75"/>
        <item x="20"/>
        <item x="52"/>
        <item x="140"/>
        <item x="11"/>
        <item x="12"/>
        <item x="28"/>
        <item x="144"/>
        <item x="142"/>
        <item x="46"/>
        <item x="160"/>
        <item x="16"/>
        <item x="146"/>
        <item x="141"/>
        <item x="0"/>
        <item x="27"/>
        <item x="155"/>
        <item x="6"/>
        <item x="95"/>
        <item x="171"/>
        <item x="130"/>
        <item x="64"/>
        <item x="61"/>
        <item x="97"/>
        <item x="94"/>
        <item x="106"/>
        <item x="56"/>
        <item x="129"/>
        <item x="151"/>
        <item x="65"/>
        <item x="76"/>
        <item x="172"/>
        <item x="105"/>
        <item x="98"/>
        <item x="30"/>
        <item x="45"/>
        <item x="91"/>
        <item x="133"/>
        <item x="7"/>
        <item x="159"/>
        <item x="116"/>
        <item x="131"/>
        <item x="35"/>
        <item x="139"/>
        <item x="36"/>
        <item x="145"/>
        <item x="82"/>
        <item x="83"/>
        <item x="128"/>
        <item x="55"/>
        <item x="122"/>
        <item x="54"/>
        <item x="117"/>
        <item x="92"/>
        <item x="21"/>
        <item x="153"/>
        <item x="127"/>
        <item x="126"/>
        <item x="118"/>
        <item x="110"/>
        <item x="107"/>
        <item x="44"/>
        <item x="165"/>
        <item x="93"/>
        <item x="74"/>
        <item x="23"/>
        <item x="115"/>
        <item x="66"/>
        <item x="41"/>
        <item x="101"/>
        <item x="59"/>
        <item x="1"/>
        <item x="143"/>
        <item x="181"/>
        <item x="81"/>
        <item x="132"/>
        <item x="96"/>
        <item x="3"/>
        <item x="14"/>
        <item x="40"/>
        <item x="173"/>
        <item x="47"/>
        <item x="10"/>
        <item x="18"/>
        <item x="90"/>
        <item x="2"/>
        <item x="89"/>
        <item x="22"/>
        <item x="135"/>
        <item x="8"/>
        <item x="38"/>
        <item x="138"/>
        <item t="default"/>
      </items>
    </pivotField>
    <pivotField showAll="0"/>
    <pivotField dataField="1" showAll="0">
      <items count="619">
        <item x="74"/>
        <item x="259"/>
        <item x="191"/>
        <item x="225"/>
        <item x="242"/>
        <item x="320"/>
        <item x="260"/>
        <item x="171"/>
        <item x="42"/>
        <item x="280"/>
        <item x="24"/>
        <item x="446"/>
        <item x="7"/>
        <item x="279"/>
        <item x="249"/>
        <item x="100"/>
        <item x="75"/>
        <item x="192"/>
        <item x="289"/>
        <item x="402"/>
        <item x="525"/>
        <item x="417"/>
        <item x="201"/>
        <item x="127"/>
        <item x="442"/>
        <item x="531"/>
        <item x="426"/>
        <item x="8"/>
        <item x="99"/>
        <item x="253"/>
        <item x="368"/>
        <item x="174"/>
        <item x="568"/>
        <item x="391"/>
        <item x="77"/>
        <item x="250"/>
        <item x="241"/>
        <item x="23"/>
        <item x="539"/>
        <item x="537"/>
        <item x="519"/>
        <item x="126"/>
        <item x="366"/>
        <item x="97"/>
        <item x="323"/>
        <item x="240"/>
        <item x="575"/>
        <item x="355"/>
        <item x="271"/>
        <item x="81"/>
        <item x="11"/>
        <item x="98"/>
        <item x="541"/>
        <item x="301"/>
        <item x="207"/>
        <item x="583"/>
        <item x="413"/>
        <item x="119"/>
        <item x="361"/>
        <item x="143"/>
        <item x="326"/>
        <item x="22"/>
        <item x="481"/>
        <item x="254"/>
        <item x="369"/>
        <item x="205"/>
        <item x="354"/>
        <item x="616"/>
        <item x="213"/>
        <item x="465"/>
        <item x="41"/>
        <item x="125"/>
        <item x="251"/>
        <item x="401"/>
        <item x="243"/>
        <item x="543"/>
        <item x="538"/>
        <item x="187"/>
        <item x="155"/>
        <item x="261"/>
        <item x="232"/>
        <item x="492"/>
        <item x="343"/>
        <item x="25"/>
        <item x="226"/>
        <item x="478"/>
        <item x="399"/>
        <item x="606"/>
        <item x="604"/>
        <item x="559"/>
        <item x="415"/>
        <item x="88"/>
        <item x="80"/>
        <item x="257"/>
        <item x="524"/>
        <item x="540"/>
        <item x="12"/>
        <item x="598"/>
        <item x="256"/>
        <item x="565"/>
        <item x="487"/>
        <item x="580"/>
        <item x="79"/>
        <item x="360"/>
        <item x="17"/>
        <item x="246"/>
        <item x="536"/>
        <item x="228"/>
        <item x="87"/>
        <item x="197"/>
        <item x="238"/>
        <item x="278"/>
        <item x="423"/>
        <item x="204"/>
        <item x="571"/>
        <item x="83"/>
        <item x="149"/>
        <item x="453"/>
        <item x="305"/>
        <item x="306"/>
        <item x="510"/>
        <item x="9"/>
        <item x="435"/>
        <item x="582"/>
        <item x="1"/>
        <item x="549"/>
        <item x="30"/>
        <item x="611"/>
        <item x="70"/>
        <item x="567"/>
        <item x="237"/>
        <item x="463"/>
        <item x="73"/>
        <item x="373"/>
        <item x="144"/>
        <item x="356"/>
        <item x="548"/>
        <item x="547"/>
        <item x="76"/>
        <item x="530"/>
        <item x="199"/>
        <item x="578"/>
        <item x="411"/>
        <item x="128"/>
        <item x="6"/>
        <item x="392"/>
        <item x="614"/>
        <item x="92"/>
        <item x="277"/>
        <item x="151"/>
        <item x="534"/>
        <item x="349"/>
        <item x="526"/>
        <item x="347"/>
        <item x="263"/>
        <item x="188"/>
        <item x="403"/>
        <item x="523"/>
        <item x="84"/>
        <item x="43"/>
        <item x="166"/>
        <item x="282"/>
        <item x="110"/>
        <item x="248"/>
        <item x="338"/>
        <item x="579"/>
        <item x="183"/>
        <item x="245"/>
        <item x="63"/>
        <item x="336"/>
        <item x="419"/>
        <item x="268"/>
        <item x="172"/>
        <item x="293"/>
        <item x="482"/>
        <item x="307"/>
        <item x="134"/>
        <item x="405"/>
        <item x="480"/>
        <item x="62"/>
        <item x="532"/>
        <item x="509"/>
        <item x="577"/>
        <item x="287"/>
        <item x="2"/>
        <item x="78"/>
        <item x="400"/>
        <item x="514"/>
        <item x="359"/>
        <item x="408"/>
        <item x="398"/>
        <item x="91"/>
        <item x="185"/>
        <item x="491"/>
        <item x="66"/>
        <item x="352"/>
        <item x="529"/>
        <item x="592"/>
        <item x="258"/>
        <item x="488"/>
        <item x="436"/>
        <item x="344"/>
        <item x="65"/>
        <item x="290"/>
        <item x="308"/>
        <item x="96"/>
        <item x="68"/>
        <item x="57"/>
        <item x="617"/>
        <item x="350"/>
        <item x="493"/>
        <item x="94"/>
        <item x="93"/>
        <item x="276"/>
        <item x="515"/>
        <item x="169"/>
        <item x="452"/>
        <item x="542"/>
        <item x="546"/>
        <item x="375"/>
        <item x="82"/>
        <item x="535"/>
        <item x="608"/>
        <item x="107"/>
        <item x="596"/>
        <item x="554"/>
        <item x="299"/>
        <item x="395"/>
        <item x="427"/>
        <item x="274"/>
        <item x="255"/>
        <item x="438"/>
        <item x="585"/>
        <item x="564"/>
        <item x="182"/>
        <item x="186"/>
        <item x="71"/>
        <item x="270"/>
        <item x="451"/>
        <item x="416"/>
        <item x="325"/>
        <item x="50"/>
        <item x="418"/>
        <item x="393"/>
        <item x="239"/>
        <item x="516"/>
        <item x="61"/>
        <item x="507"/>
        <item x="498"/>
        <item x="136"/>
        <item x="124"/>
        <item x="295"/>
        <item x="528"/>
        <item x="339"/>
        <item x="95"/>
        <item x="109"/>
        <item x="599"/>
        <item x="584"/>
        <item x="407"/>
        <item x="118"/>
        <item x="387"/>
        <item x="321"/>
        <item x="112"/>
        <item x="372"/>
        <item x="18"/>
        <item x="311"/>
        <item x="337"/>
        <item x="330"/>
        <item x="327"/>
        <item x="421"/>
        <item x="522"/>
        <item x="288"/>
        <item x="19"/>
        <item x="64"/>
        <item x="115"/>
        <item x="533"/>
        <item x="168"/>
        <item x="383"/>
        <item x="431"/>
        <item x="562"/>
        <item x="570"/>
        <item x="108"/>
        <item x="505"/>
        <item x="297"/>
        <item x="313"/>
        <item x="235"/>
        <item x="437"/>
        <item x="298"/>
        <item x="389"/>
        <item x="422"/>
        <item x="264"/>
        <item x="275"/>
        <item x="59"/>
        <item x="593"/>
        <item x="160"/>
        <item x="566"/>
        <item x="267"/>
        <item x="595"/>
        <item x="406"/>
        <item x="351"/>
        <item x="247"/>
        <item x="236"/>
        <item x="150"/>
        <item x="561"/>
        <item x="189"/>
        <item x="591"/>
        <item x="67"/>
        <item x="506"/>
        <item x="180"/>
        <item x="587"/>
        <item x="376"/>
        <item x="374"/>
        <item x="485"/>
        <item x="302"/>
        <item x="489"/>
        <item x="29"/>
        <item x="138"/>
        <item x="291"/>
        <item x="563"/>
        <item x="560"/>
        <item x="353"/>
        <item x="388"/>
        <item x="158"/>
        <item x="156"/>
        <item x="157"/>
        <item x="252"/>
        <item x="467"/>
        <item x="612"/>
        <item x="462"/>
        <item x="450"/>
        <item x="394"/>
        <item x="21"/>
        <item x="28"/>
        <item x="607"/>
        <item x="370"/>
        <item x="145"/>
        <item x="153"/>
        <item x="121"/>
        <item x="4"/>
        <item x="132"/>
        <item x="397"/>
        <item x="234"/>
        <item x="477"/>
        <item x="273"/>
        <item x="384"/>
        <item x="167"/>
        <item x="292"/>
        <item x="340"/>
        <item x="40"/>
        <item x="165"/>
        <item x="190"/>
        <item x="329"/>
        <item x="610"/>
        <item x="283"/>
        <item x="139"/>
        <item x="615"/>
        <item x="511"/>
        <item x="425"/>
        <item x="56"/>
        <item x="378"/>
        <item x="69"/>
        <item x="449"/>
        <item x="472"/>
        <item x="348"/>
        <item x="16"/>
        <item x="430"/>
        <item x="385"/>
        <item x="410"/>
        <item x="170"/>
        <item x="508"/>
        <item x="588"/>
        <item x="597"/>
        <item x="105"/>
        <item x="48"/>
        <item x="262"/>
        <item x="159"/>
        <item x="196"/>
        <item x="135"/>
        <item x="396"/>
        <item x="193"/>
        <item x="420"/>
        <item x="594"/>
        <item x="32"/>
        <item x="513"/>
        <item x="53"/>
        <item x="334"/>
        <item x="613"/>
        <item x="495"/>
        <item x="381"/>
        <item x="60"/>
        <item x="497"/>
        <item x="221"/>
        <item x="122"/>
        <item x="553"/>
        <item x="131"/>
        <item x="266"/>
        <item x="544"/>
        <item x="224"/>
        <item x="31"/>
        <item x="5"/>
        <item x="85"/>
        <item x="414"/>
        <item x="504"/>
        <item x="600"/>
        <item x="49"/>
        <item x="120"/>
        <item x="316"/>
        <item x="502"/>
        <item x="572"/>
        <item x="194"/>
        <item x="303"/>
        <item x="377"/>
        <item x="432"/>
        <item x="324"/>
        <item x="346"/>
        <item x="148"/>
        <item x="545"/>
        <item x="602"/>
        <item x="412"/>
        <item x="484"/>
        <item x="518"/>
        <item x="322"/>
        <item x="304"/>
        <item x="233"/>
        <item x="424"/>
        <item x="195"/>
        <item x="589"/>
        <item x="404"/>
        <item x="386"/>
        <item x="146"/>
        <item x="272"/>
        <item x="557"/>
        <item x="317"/>
        <item x="86"/>
        <item x="202"/>
        <item x="573"/>
        <item x="517"/>
        <item x="569"/>
        <item x="173"/>
        <item x="586"/>
        <item x="231"/>
        <item x="229"/>
        <item x="315"/>
        <item x="603"/>
        <item x="486"/>
        <item x="147"/>
        <item x="520"/>
        <item x="429"/>
        <item x="558"/>
        <item x="55"/>
        <item x="434"/>
        <item x="58"/>
        <item x="179"/>
        <item x="358"/>
        <item x="123"/>
        <item x="319"/>
        <item x="206"/>
        <item x="345"/>
        <item x="300"/>
        <item x="38"/>
        <item x="475"/>
        <item x="178"/>
        <item x="581"/>
        <item x="439"/>
        <item x="117"/>
        <item x="318"/>
        <item x="461"/>
        <item x="550"/>
        <item x="284"/>
        <item x="466"/>
        <item x="265"/>
        <item x="409"/>
        <item x="176"/>
        <item x="512"/>
        <item x="20"/>
        <item x="551"/>
        <item x="433"/>
        <item x="490"/>
        <item x="460"/>
        <item x="133"/>
        <item x="501"/>
        <item x="46"/>
        <item x="130"/>
        <item x="574"/>
        <item x="129"/>
        <item x="164"/>
        <item x="503"/>
        <item x="104"/>
        <item x="357"/>
        <item x="230"/>
        <item x="494"/>
        <item x="10"/>
        <item x="382"/>
        <item x="464"/>
        <item x="27"/>
        <item x="609"/>
        <item x="479"/>
        <item x="163"/>
        <item x="441"/>
        <item x="555"/>
        <item x="294"/>
        <item x="496"/>
        <item x="296"/>
        <item x="590"/>
        <item x="500"/>
        <item x="440"/>
        <item x="37"/>
        <item x="34"/>
        <item x="474"/>
        <item x="35"/>
        <item x="200"/>
        <item x="3"/>
        <item x="443"/>
        <item x="448"/>
        <item x="33"/>
        <item x="152"/>
        <item x="111"/>
        <item x="161"/>
        <item x="137"/>
        <item x="556"/>
        <item x="483"/>
        <item x="177"/>
        <item x="552"/>
        <item x="445"/>
        <item x="36"/>
        <item x="154"/>
        <item x="428"/>
        <item x="333"/>
        <item x="605"/>
        <item x="90"/>
        <item x="499"/>
        <item x="379"/>
        <item x="286"/>
        <item x="314"/>
        <item x="476"/>
        <item x="54"/>
        <item x="45"/>
        <item x="14"/>
        <item x="101"/>
        <item x="181"/>
        <item x="52"/>
        <item x="227"/>
        <item x="380"/>
        <item x="576"/>
        <item x="469"/>
        <item x="473"/>
        <item x="371"/>
        <item x="281"/>
        <item x="269"/>
        <item x="447"/>
        <item x="15"/>
        <item x="365"/>
        <item x="527"/>
        <item x="335"/>
        <item x="116"/>
        <item x="102"/>
        <item x="113"/>
        <item x="198"/>
        <item x="215"/>
        <item x="601"/>
        <item x="312"/>
        <item x="455"/>
        <item x="162"/>
        <item x="208"/>
        <item x="331"/>
        <item x="471"/>
        <item x="342"/>
        <item x="114"/>
        <item x="175"/>
        <item x="457"/>
        <item x="390"/>
        <item x="216"/>
        <item x="332"/>
        <item x="341"/>
        <item x="106"/>
        <item x="444"/>
        <item x="364"/>
        <item x="210"/>
        <item x="218"/>
        <item x="26"/>
        <item x="203"/>
        <item x="184"/>
        <item x="367"/>
        <item x="44"/>
        <item x="328"/>
        <item x="211"/>
        <item x="521"/>
        <item x="244"/>
        <item x="459"/>
        <item x="39"/>
        <item x="310"/>
        <item x="141"/>
        <item x="468"/>
        <item x="103"/>
        <item x="470"/>
        <item x="72"/>
        <item x="47"/>
        <item x="458"/>
        <item x="454"/>
        <item x="89"/>
        <item x="209"/>
        <item x="285"/>
        <item x="222"/>
        <item x="51"/>
        <item x="309"/>
        <item x="214"/>
        <item x="140"/>
        <item x="362"/>
        <item x="142"/>
        <item x="456"/>
        <item x="363"/>
        <item x="219"/>
        <item x="220"/>
        <item x="223"/>
        <item x="217"/>
        <item x="212"/>
        <item x="0"/>
        <item x="1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10"/>
  </rowFields>
  <rowItems count="1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 Invoiced (£)" fld="12" baseField="10" baseItem="0"/>
    <dataField name="Sum of Amount Credited (£)" fld="13" baseField="0" baseItem="0"/>
  </dataFields>
  <formats count="13">
    <format dxfId="12">
      <pivotArea collapsedLevelsAreSubtotals="1" fieldPosition="0">
        <references count="1">
          <reference field="10" count="1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</reference>
        </references>
      </pivotArea>
    </format>
    <format dxfId="11">
      <pivotArea dataOnly="0" labelOnly="1" fieldPosition="0">
        <references count="1">
          <reference field="10" count="0"/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10" type="button" dataOnly="0" labelOnly="1" outline="0" axis="axisRow" fieldPosition="0"/>
    </format>
    <format dxfId="7">
      <pivotArea dataOnly="0" labelOnly="1" fieldPosition="0">
        <references count="1">
          <reference field="1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">
      <pivotArea dataOnly="0" labelOnly="1" fieldPosition="0">
        <references count="1">
          <reference field="1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">
      <pivotArea dataOnly="0" labelOnly="1" fieldPosition="0">
        <references count="1">
          <reference field="1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">
      <pivotArea dataOnly="0" labelOnly="1" fieldPosition="0">
        <references count="1">
          <reference field="10" count="38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</reference>
        </references>
      </pivotArea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field="10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F9F1CF-8933-4672-858E-9AF5D71CBF1F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Speciality">
  <location ref="E5:G77" firstHeaderRow="0" firstDataRow="1" firstDataCol="1"/>
  <pivotFields count="18">
    <pivotField showAll="0"/>
    <pivotField showAll="0"/>
    <pivotField showAll="0"/>
    <pivotField showAll="0"/>
    <pivotField axis="axisRow" showAll="0">
      <items count="72">
        <item x="2"/>
        <item x="3"/>
        <item x="39"/>
        <item x="14"/>
        <item x="41"/>
        <item x="56"/>
        <item x="8"/>
        <item x="70"/>
        <item x="38"/>
        <item x="4"/>
        <item x="10"/>
        <item x="23"/>
        <item x="54"/>
        <item x="44"/>
        <item x="24"/>
        <item x="25"/>
        <item x="20"/>
        <item x="35"/>
        <item x="7"/>
        <item x="27"/>
        <item x="26"/>
        <item x="22"/>
        <item x="21"/>
        <item x="28"/>
        <item x="13"/>
        <item x="31"/>
        <item x="29"/>
        <item x="36"/>
        <item x="32"/>
        <item x="12"/>
        <item x="58"/>
        <item x="33"/>
        <item x="11"/>
        <item x="30"/>
        <item x="57"/>
        <item x="52"/>
        <item x="15"/>
        <item x="62"/>
        <item x="37"/>
        <item x="6"/>
        <item x="55"/>
        <item x="46"/>
        <item x="48"/>
        <item x="17"/>
        <item x="45"/>
        <item x="0"/>
        <item x="49"/>
        <item x="67"/>
        <item x="16"/>
        <item x="18"/>
        <item x="19"/>
        <item x="59"/>
        <item x="60"/>
        <item x="61"/>
        <item x="65"/>
        <item x="40"/>
        <item x="66"/>
        <item x="64"/>
        <item x="34"/>
        <item x="63"/>
        <item x="42"/>
        <item x="1"/>
        <item x="47"/>
        <item x="5"/>
        <item x="9"/>
        <item x="50"/>
        <item x="51"/>
        <item x="53"/>
        <item x="68"/>
        <item x="69"/>
        <item x="4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 Invoiced (£)" fld="12" baseField="4" baseItem="0"/>
    <dataField name="Sum of Amount Credited (£)" fld="13" baseField="0" baseItem="0"/>
  </dataFields>
  <formats count="11">
    <format dxfId="23">
      <pivotArea dataOnly="0" labelOnly="1" fieldPosition="0">
        <references count="1">
          <reference field="4" count="0"/>
        </references>
      </pivotArea>
    </format>
    <format dxfId="22">
      <pivotArea outline="0" collapsedLevelsAreSubtotals="1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4" type="button" dataOnly="0" labelOnly="1" outline="0" axis="axisRow" fieldPosition="0"/>
    </format>
    <format dxfId="18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">
      <pivotArea dataOnly="0" labelOnly="1" fieldPosition="0">
        <references count="1">
          <reference field="4" count="2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</reference>
        </references>
      </pivotArea>
    </format>
    <format dxfId="16">
      <pivotArea dataOnly="0" labelOnly="1" grandRow="1" outline="0" fieldPosition="0"/>
    </format>
    <format dxfId="1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">
      <pivotArea field="4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1071C8-DE8D-43B7-9449-EE854C536204}" name="PivotTable1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SU">
  <location ref="A5:C37" firstHeaderRow="0" firstDataRow="1" firstDataCol="1"/>
  <pivotFields count="18">
    <pivotField showAll="0"/>
    <pivotField showAll="0"/>
    <pivotField showAll="0"/>
    <pivotField axis="axisRow" showAll="0">
      <items count="32">
        <item x="12"/>
        <item x="13"/>
        <item x="1"/>
        <item x="0"/>
        <item x="3"/>
        <item x="4"/>
        <item x="9"/>
        <item x="10"/>
        <item x="28"/>
        <item x="7"/>
        <item x="23"/>
        <item x="15"/>
        <item x="8"/>
        <item x="18"/>
        <item x="20"/>
        <item x="22"/>
        <item x="19"/>
        <item x="6"/>
        <item x="27"/>
        <item x="5"/>
        <item x="16"/>
        <item x="29"/>
        <item x="14"/>
        <item x="11"/>
        <item x="21"/>
        <item x="2"/>
        <item x="25"/>
        <item x="26"/>
        <item x="24"/>
        <item x="30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</pivotFields>
  <rowFields count="1">
    <field x="3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 Invoiced (£)" fld="12" baseField="3" baseItem="0"/>
    <dataField name="Sum of Amount Credited (£)" fld="13" baseField="0" baseItem="0"/>
  </dataFields>
  <formats count="10">
    <format dxfId="33">
      <pivotArea outline="0" collapsedLevelsAreSubtotals="1" fieldPosition="0"/>
    </format>
    <format dxfId="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1">
      <pivotArea dataOnly="0" outline="0" fieldPosition="0">
        <references count="1">
          <reference field="4294967294" count="1">
            <x v="0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">
      <pivotArea dataOnly="0" labelOnly="1" fieldPosition="0">
        <references count="1">
          <reference field="3" count="0"/>
        </references>
      </pivotArea>
    </format>
    <format dxfId="28">
      <pivotArea outline="0" collapsedLevelsAreSubtotals="1" fieldPosition="0"/>
    </format>
    <format dxfId="27">
      <pivotArea dataOnly="0" labelOnly="1" fieldPosition="0">
        <references count="1">
          <reference field="3" count="0"/>
        </references>
      </pivotArea>
    </format>
    <format dxfId="26">
      <pivotArea dataOnly="0" labelOnly="1" grandRow="1" outline="0" fieldPosition="0"/>
    </format>
    <format dxfId="25">
      <pivotArea field="3" type="button" dataOnly="0" labelOnly="1" outline="0" axis="axisRow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88314-982B-44F6-ACF5-EC95E5412F67}" name="Data" displayName="Data" ref="A3:R776" totalsRowShown="0" headerRowDxfId="103" dataDxfId="101" headerRowBorderDxfId="102" tableBorderDxfId="100" totalsRowBorderDxfId="99">
  <autoFilter ref="A3:R776" xr:uid="{F9D88314-982B-44F6-ACF5-EC95E5412F67}">
    <filterColumn colId="10">
      <filters>
        <filter val="IQVIA Limited"/>
      </filters>
    </filterColumn>
  </autoFilter>
  <tableColumns count="18">
    <tableColumn id="1" xr3:uid="{55B225FB-60BE-47C0-99A5-F5A4BD59D52A}" name="Invoice Number" dataDxfId="98"/>
    <tableColumn id="2" xr3:uid="{FF93E72F-E3D6-41B2-BE6C-988DB15CE636}" name="Credit Number" dataDxfId="97"/>
    <tableColumn id="3" xr3:uid="{1EF4190C-6BF2-40AB-BC1E-4755B3D41D05}" name="Study Name" dataDxfId="96"/>
    <tableColumn id="4" xr3:uid="{07A1B595-24E9-464F-BC88-3394DE67B063}" name="CSU" dataDxfId="95"/>
    <tableColumn id="5" xr3:uid="{A1F2C889-0A75-4DA3-8367-B451327DD7ED}" name="Disease Site / Specialty" dataDxfId="94"/>
    <tableColumn id="6" xr3:uid="{94E2C95B-B4FA-4402-AC72-09AA021FC411}" name="Cost Centre" dataDxfId="93"/>
    <tableColumn id="7" xr3:uid="{BD7CD006-DD6F-4200-9895-2F97793B62F4}" name="R&amp;I Number" dataDxfId="92"/>
    <tableColumn id="8" xr3:uid="{8B2FECD4-33C6-44BF-A6AE-5E5BF576AB60}" name="Principal Investigator" dataDxfId="91"/>
    <tableColumn id="9" xr3:uid="{D0C61EB7-27E5-4DD8-BE77-66FC56AC6953}" name="Study Type" dataDxfId="90"/>
    <tableColumn id="10" xr3:uid="{39FC6DCD-B3B4-4B18-A24B-24AD7BBF8C13}" name="Sponsor Purchase Order Number" dataDxfId="89"/>
    <tableColumn id="11" xr3:uid="{D75295E7-83CF-41AA-B542-B68681450B42}" name="Sponsor / CRO Name" dataDxfId="88"/>
    <tableColumn id="12" xr3:uid="{E0785AC8-167F-46C7-B86E-D4186A8DAEA0}" name="Invoice Description" dataDxfId="87"/>
    <tableColumn id="13" xr3:uid="{482DD881-81B2-4F7C-A8DC-B864E834615A}" name="Amount Invoiced (£)" dataDxfId="86"/>
    <tableColumn id="14" xr3:uid="{0B22E902-8E9A-467A-824C-0AD21A1A80C0}" name="Amount Credited (£)" dataDxfId="85" dataCellStyle="Currency"/>
    <tableColumn id="15" xr3:uid="{EDCAC8F2-CF7D-4865-B28B-8732174AFBFD}" name="Date Invoice Requested" dataDxfId="84"/>
    <tableColumn id="16" xr3:uid="{46F8E158-CE4B-4BFB-BB49-2700E1D16E3F}" name="Date Credit Requested" dataDxfId="83"/>
    <tableColumn id="17" xr3:uid="{FA7DB998-4B24-43DD-9E73-E8FE98A686CD}" name="Quarter" dataDxfId="82"/>
    <tableColumn id="18" xr3:uid="{F0418B50-A9B1-496B-B413-3A02DC4E81ED}" name="Financial Year" dataDxfId="8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0CC2CC-A9CD-434A-82E4-973B63B34FDF}" name="Data5" displayName="Data5" ref="A3:R776" totalsRowShown="0" headerRowDxfId="75" dataDxfId="73" headerRowBorderDxfId="74" tableBorderDxfId="72" totalsRowBorderDxfId="71">
  <autoFilter ref="A3:R776" xr:uid="{B60CC2CC-A9CD-434A-82E4-973B63B34FDF}"/>
  <sortState xmlns:xlrd2="http://schemas.microsoft.com/office/spreadsheetml/2017/richdata2" ref="A4:R776">
    <sortCondition descending="1" ref="M3:M776"/>
  </sortState>
  <tableColumns count="18">
    <tableColumn id="1" xr3:uid="{6E3E6337-7D51-4E75-9427-15E6D7FAAB09}" name="Invoice Number" dataDxfId="70"/>
    <tableColumn id="2" xr3:uid="{B48815C7-C152-4DFC-AFC1-91D8C72385C0}" name="Credit Number" dataDxfId="69"/>
    <tableColumn id="3" xr3:uid="{AA2FF08A-88C9-4999-9747-3351D9FA3BFC}" name="Study Name" dataDxfId="68"/>
    <tableColumn id="4" xr3:uid="{04927C97-BDEB-4D64-9795-13A6E2CF7B81}" name="CSU" dataDxfId="67"/>
    <tableColumn id="5" xr3:uid="{3D3B3CBF-B6E5-471E-85E6-DEE4DC19A470}" name="Disease Site / Specialty" dataDxfId="66"/>
    <tableColumn id="6" xr3:uid="{C9541BBA-EE9C-4892-91E1-33BB435907B7}" name="Cost Centre" dataDxfId="65"/>
    <tableColumn id="7" xr3:uid="{E464D09E-A799-458F-87F1-BB48538BAD39}" name="R&amp;I Number" dataDxfId="64"/>
    <tableColumn id="8" xr3:uid="{6707C7E6-9E9E-4475-B981-33303961374A}" name="Principal Investigator" dataDxfId="63"/>
    <tableColumn id="9" xr3:uid="{561BF7F8-CCE6-48F3-B2B8-597316B2A5D9}" name="Study Type" dataDxfId="62"/>
    <tableColumn id="10" xr3:uid="{BACBF9AB-78C2-4C95-96C0-EFBCB2DA3155}" name="Sponsor Purchase Order Number" dataDxfId="61"/>
    <tableColumn id="11" xr3:uid="{86A66C63-7667-40A1-833A-9AD4B6D165F5}" name="Sponsor / CRO Name" dataDxfId="60"/>
    <tableColumn id="12" xr3:uid="{F81264B0-CE87-4D0B-A825-DC2A0082ABF0}" name="Invoice Description" dataDxfId="59"/>
    <tableColumn id="13" xr3:uid="{5E170076-2D22-4BF3-A819-7BB602B31487}" name="Amount Invoiced (£)" dataDxfId="58"/>
    <tableColumn id="14" xr3:uid="{D1195F66-9AD7-4A00-99C6-F73E94264B47}" name="Amount Credited (£)" dataDxfId="57"/>
    <tableColumn id="15" xr3:uid="{698BC68D-0D9F-4D06-B9DB-B54A0600B29A}" name="Date Invoice Requested" dataDxfId="56"/>
    <tableColumn id="16" xr3:uid="{7FB13459-199D-4585-80F6-C8E63D0E817F}" name="Date Credit Requested" dataDxfId="55"/>
    <tableColumn id="17" xr3:uid="{71F9B2C0-E1D2-476F-A48D-DF1E5939F825}" name="Quarter" dataDxfId="54"/>
    <tableColumn id="18" xr3:uid="{0606F4A2-28A2-4CA3-9B5E-4C2BD061E880}" name="Financial Year" dataDxfId="5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EEA270-2F8D-4B3F-8E84-86EC91C90234}" name="Table6" displayName="Table6" ref="A6:C37" totalsRowShown="0" headerRowDxfId="52" headerRowBorderDxfId="51" tableBorderDxfId="50" totalsRowBorderDxfId="49" headerRowCellStyle="Currency" dataCellStyle="Normal">
  <autoFilter ref="A6:C37" xr:uid="{4EEEA270-2F8D-4B3F-8E84-86EC91C90234}"/>
  <sortState xmlns:xlrd2="http://schemas.microsoft.com/office/spreadsheetml/2017/richdata2" ref="A7:C37">
    <sortCondition ref="A6:A37"/>
  </sortState>
  <tableColumns count="3">
    <tableColumn id="1" xr3:uid="{D79EE285-0008-462A-A49B-FDA2C08EBB8C}" name="CSU" dataDxfId="48" dataCellStyle="Normal"/>
    <tableColumn id="2" xr3:uid="{E2D96382-C609-4562-9D87-44AF7973CBC0}" name="Invoice Amount" dataCellStyle="Currency"/>
    <tableColumn id="3" xr3:uid="{8F64430F-257E-4A67-B3A2-76F7C25856A7}" name="Amount Credited" dataCellStyle="Currency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52C3AE-2209-4399-967B-34DF7DE7A7D4}" name="Table7" displayName="Table7" ref="E6:G77" totalsRowShown="0" headerRowDxfId="47" headerRowBorderDxfId="46" tableBorderDxfId="45" totalsRowBorderDxfId="44" headerRowCellStyle="Currency">
  <autoFilter ref="E6:G77" xr:uid="{6A52C3AE-2209-4399-967B-34DF7DE7A7D4}"/>
  <sortState xmlns:xlrd2="http://schemas.microsoft.com/office/spreadsheetml/2017/richdata2" ref="E7:G77">
    <sortCondition descending="1" ref="G6:G77"/>
  </sortState>
  <tableColumns count="3">
    <tableColumn id="1" xr3:uid="{57C866DA-B55A-432C-B1F2-C03A86CF54EF}" name="Disease Site / Specialty" dataDxfId="43"/>
    <tableColumn id="2" xr3:uid="{519B28DF-3077-45A5-B356-C26C57B9B450}" name="Invoice Amount" dataDxfId="42" dataCellStyle="Currency"/>
    <tableColumn id="3" xr3:uid="{CE4F2051-2800-44AF-89FB-98F3B066BF77}" name="Amount Credited" dataDxfId="41" dataCellStyle="Currency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884D01-641B-4A57-B34B-3088D71540AB}" name="Table8" displayName="Table8" ref="I6:K194" totalsRowShown="0" headerRowDxfId="40" headerRowBorderDxfId="39" tableBorderDxfId="38" totalsRowBorderDxfId="37">
  <autoFilter ref="I6:K194" xr:uid="{F6884D01-641B-4A57-B34B-3088D71540AB}"/>
  <sortState xmlns:xlrd2="http://schemas.microsoft.com/office/spreadsheetml/2017/richdata2" ref="I7:K194">
    <sortCondition descending="1" ref="K6:K194"/>
  </sortState>
  <tableColumns count="3">
    <tableColumn id="1" xr3:uid="{C184EE59-0B7A-4347-8704-406D3909DF99}" name="Sponsor " dataDxfId="36"/>
    <tableColumn id="2" xr3:uid="{64A7FB87-7FB6-4458-A4C1-00714AD40FEF}" name="Invoice Amount" dataDxfId="35" dataCellStyle="Currency"/>
    <tableColumn id="3" xr3:uid="{A00D037C-31B6-4C77-8B4F-A0AB76372383}" name="Amount Credited" dataDxfId="34" dataCellStyle="Currenc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R776"/>
  <sheetViews>
    <sheetView workbookViewId="0">
      <selection activeCell="S8" sqref="S8"/>
    </sheetView>
  </sheetViews>
  <sheetFormatPr defaultRowHeight="14.5" x14ac:dyDescent="0.35"/>
  <cols>
    <col min="1" max="1" width="11.6328125" customWidth="1"/>
    <col min="2" max="2" width="11.26953125" customWidth="1"/>
    <col min="3" max="3" width="17.90625" customWidth="1"/>
    <col min="4" max="4" width="13.1796875" customWidth="1"/>
    <col min="5" max="5" width="15.54296875" customWidth="1"/>
    <col min="6" max="6" width="10.453125" customWidth="1"/>
    <col min="7" max="7" width="13.26953125" customWidth="1"/>
    <col min="8" max="8" width="16.36328125" customWidth="1"/>
    <col min="9" max="9" width="12.54296875" customWidth="1"/>
    <col min="10" max="10" width="11.54296875" customWidth="1"/>
    <col min="11" max="11" width="15.6328125" customWidth="1"/>
    <col min="12" max="12" width="17.81640625" customWidth="1"/>
    <col min="13" max="13" width="15.26953125" style="46" customWidth="1"/>
    <col min="14" max="14" width="10.6328125" style="46" customWidth="1"/>
    <col min="15" max="15" width="13.36328125" customWidth="1"/>
    <col min="16" max="16" width="11.7265625" customWidth="1"/>
    <col min="17" max="17" width="10.36328125" customWidth="1"/>
    <col min="18" max="18" width="15.453125" customWidth="1"/>
    <col min="19" max="19" width="17.36328125" customWidth="1"/>
  </cols>
  <sheetData>
    <row r="1" spans="1:18" s="1" customFormat="1" ht="65" customHeight="1" x14ac:dyDescent="0.35">
      <c r="A1" s="3"/>
      <c r="B1" s="2" t="s">
        <v>1657</v>
      </c>
      <c r="M1" s="85"/>
      <c r="N1" s="85"/>
    </row>
    <row r="2" spans="1:18" s="4" customFormat="1" x14ac:dyDescent="0.35">
      <c r="M2" s="86"/>
      <c r="N2" s="86"/>
    </row>
    <row r="3" spans="1:18" ht="52.5" x14ac:dyDescent="0.3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7" t="s">
        <v>12</v>
      </c>
      <c r="N3" s="87" t="s">
        <v>13</v>
      </c>
      <c r="O3" s="9" t="s">
        <v>14</v>
      </c>
      <c r="P3" s="8" t="s">
        <v>15</v>
      </c>
      <c r="Q3" s="8" t="s">
        <v>16</v>
      </c>
      <c r="R3" s="10" t="s">
        <v>17</v>
      </c>
    </row>
    <row r="4" spans="1:18" ht="38.5" hidden="1" x14ac:dyDescent="0.35">
      <c r="A4" s="38"/>
      <c r="B4" s="18">
        <v>57216</v>
      </c>
      <c r="C4" s="18"/>
      <c r="D4" s="19" t="s">
        <v>37</v>
      </c>
      <c r="E4" s="19" t="s">
        <v>38</v>
      </c>
      <c r="F4" s="19" t="s">
        <v>39</v>
      </c>
      <c r="G4" s="19">
        <v>608668</v>
      </c>
      <c r="H4" s="19" t="s">
        <v>40</v>
      </c>
      <c r="I4" s="19" t="s">
        <v>41</v>
      </c>
      <c r="J4" s="19" t="s">
        <v>34</v>
      </c>
      <c r="K4" s="19" t="s">
        <v>24</v>
      </c>
      <c r="L4" s="19" t="s">
        <v>42</v>
      </c>
      <c r="M4" s="19" t="s">
        <v>1656</v>
      </c>
      <c r="N4" s="88">
        <v>32.82</v>
      </c>
      <c r="O4" s="19"/>
      <c r="P4" s="21">
        <v>44904</v>
      </c>
      <c r="Q4" s="19"/>
      <c r="R4" s="22" t="s">
        <v>328</v>
      </c>
    </row>
    <row r="5" spans="1:18" ht="38.5" hidden="1" x14ac:dyDescent="0.35">
      <c r="A5" s="17"/>
      <c r="B5" s="18">
        <v>1490026325</v>
      </c>
      <c r="C5" s="19" t="s">
        <v>156</v>
      </c>
      <c r="D5" s="19" t="s">
        <v>73</v>
      </c>
      <c r="E5" s="19" t="s">
        <v>74</v>
      </c>
      <c r="F5" s="19">
        <v>309729</v>
      </c>
      <c r="G5" s="19" t="s">
        <v>157</v>
      </c>
      <c r="H5" s="19" t="s">
        <v>133</v>
      </c>
      <c r="I5" s="19" t="s">
        <v>34</v>
      </c>
      <c r="J5" s="19">
        <v>3600189475</v>
      </c>
      <c r="K5" s="19" t="s">
        <v>158</v>
      </c>
      <c r="L5" s="19" t="s">
        <v>1425</v>
      </c>
      <c r="M5" s="19"/>
      <c r="N5" s="88">
        <v>50</v>
      </c>
      <c r="O5" s="23"/>
      <c r="P5" s="24">
        <v>44839</v>
      </c>
      <c r="Q5" s="19" t="s">
        <v>328</v>
      </c>
      <c r="R5" s="22" t="s">
        <v>526</v>
      </c>
    </row>
    <row r="6" spans="1:18" ht="26" hidden="1" x14ac:dyDescent="0.35">
      <c r="A6" s="11"/>
      <c r="B6" s="12">
        <v>1490024053</v>
      </c>
      <c r="C6" s="13" t="s">
        <v>138</v>
      </c>
      <c r="D6" s="13" t="s">
        <v>38</v>
      </c>
      <c r="E6" s="13" t="s">
        <v>139</v>
      </c>
      <c r="F6" s="13">
        <v>608674</v>
      </c>
      <c r="G6" s="13" t="s">
        <v>140</v>
      </c>
      <c r="H6" s="13" t="s">
        <v>141</v>
      </c>
      <c r="I6" s="13" t="s">
        <v>34</v>
      </c>
      <c r="J6" s="13" t="s">
        <v>24</v>
      </c>
      <c r="K6" s="13" t="s">
        <v>142</v>
      </c>
      <c r="L6" s="13" t="s">
        <v>221</v>
      </c>
      <c r="M6" s="13"/>
      <c r="N6" s="89">
        <v>54.98</v>
      </c>
      <c r="O6" s="25"/>
      <c r="P6" s="26">
        <v>44414</v>
      </c>
      <c r="Q6" s="13" t="s">
        <v>171</v>
      </c>
      <c r="R6" s="16" t="s">
        <v>28</v>
      </c>
    </row>
    <row r="7" spans="1:18" ht="26" hidden="1" x14ac:dyDescent="0.35">
      <c r="A7" s="11"/>
      <c r="B7" s="12">
        <v>1490024224</v>
      </c>
      <c r="C7" s="13" t="s">
        <v>308</v>
      </c>
      <c r="D7" s="13" t="s">
        <v>38</v>
      </c>
      <c r="E7" s="13" t="s">
        <v>62</v>
      </c>
      <c r="F7" s="13">
        <v>606116</v>
      </c>
      <c r="G7" s="13" t="s">
        <v>309</v>
      </c>
      <c r="H7" s="13" t="s">
        <v>310</v>
      </c>
      <c r="I7" s="13" t="s">
        <v>34</v>
      </c>
      <c r="J7" s="13" t="s">
        <v>24</v>
      </c>
      <c r="K7" s="13" t="s">
        <v>311</v>
      </c>
      <c r="L7" s="13" t="s">
        <v>312</v>
      </c>
      <c r="M7" s="13"/>
      <c r="N7" s="89">
        <v>72.900000000000006</v>
      </c>
      <c r="O7" s="25"/>
      <c r="P7" s="26">
        <v>44473</v>
      </c>
      <c r="Q7" s="13" t="s">
        <v>328</v>
      </c>
      <c r="R7" s="16" t="s">
        <v>28</v>
      </c>
    </row>
    <row r="8" spans="1:18" ht="26" x14ac:dyDescent="0.35">
      <c r="A8" s="17"/>
      <c r="B8" s="18">
        <v>1490024038</v>
      </c>
      <c r="C8" s="19" t="s">
        <v>67</v>
      </c>
      <c r="D8" s="19" t="s">
        <v>38</v>
      </c>
      <c r="E8" s="19" t="s">
        <v>39</v>
      </c>
      <c r="F8" s="19">
        <v>608682</v>
      </c>
      <c r="G8" s="19" t="s">
        <v>68</v>
      </c>
      <c r="H8" s="19" t="s">
        <v>69</v>
      </c>
      <c r="I8" s="19" t="s">
        <v>34</v>
      </c>
      <c r="J8" s="19" t="s">
        <v>24</v>
      </c>
      <c r="K8" s="19" t="s">
        <v>70</v>
      </c>
      <c r="L8" s="19" t="s">
        <v>222</v>
      </c>
      <c r="M8" s="88"/>
      <c r="N8" s="88">
        <v>110.38</v>
      </c>
      <c r="O8" s="23"/>
      <c r="P8" s="24">
        <v>44414</v>
      </c>
      <c r="Q8" s="19" t="s">
        <v>171</v>
      </c>
      <c r="R8" s="22" t="s">
        <v>28</v>
      </c>
    </row>
    <row r="9" spans="1:18" ht="51" hidden="1" x14ac:dyDescent="0.35">
      <c r="A9" s="11"/>
      <c r="B9" s="12">
        <v>1490024976</v>
      </c>
      <c r="C9" s="13" t="s">
        <v>318</v>
      </c>
      <c r="D9" s="13" t="s">
        <v>38</v>
      </c>
      <c r="E9" s="13" t="s">
        <v>98</v>
      </c>
      <c r="F9" s="13">
        <v>602534</v>
      </c>
      <c r="G9" s="13" t="s">
        <v>319</v>
      </c>
      <c r="H9" s="13" t="s">
        <v>320</v>
      </c>
      <c r="I9" s="13" t="s">
        <v>23</v>
      </c>
      <c r="J9" s="13" t="s">
        <v>24</v>
      </c>
      <c r="K9" s="13" t="s">
        <v>321</v>
      </c>
      <c r="L9" s="13" t="s">
        <v>431</v>
      </c>
      <c r="M9" s="13"/>
      <c r="N9" s="89">
        <v>125</v>
      </c>
      <c r="O9" s="25"/>
      <c r="P9" s="26">
        <v>44545</v>
      </c>
      <c r="Q9" s="13" t="s">
        <v>328</v>
      </c>
      <c r="R9" s="16" t="s">
        <v>28</v>
      </c>
    </row>
    <row r="10" spans="1:18" ht="63.5" hidden="1" x14ac:dyDescent="0.35">
      <c r="A10" s="11"/>
      <c r="B10" s="12">
        <v>1490023550</v>
      </c>
      <c r="C10" s="13" t="s">
        <v>54</v>
      </c>
      <c r="D10" s="13" t="s">
        <v>38</v>
      </c>
      <c r="E10" s="13" t="s">
        <v>55</v>
      </c>
      <c r="F10" s="13">
        <v>606152</v>
      </c>
      <c r="G10" s="13" t="s">
        <v>56</v>
      </c>
      <c r="H10" s="13" t="s">
        <v>57</v>
      </c>
      <c r="I10" s="13" t="s">
        <v>23</v>
      </c>
      <c r="J10" s="13" t="s">
        <v>24</v>
      </c>
      <c r="K10" s="13" t="s">
        <v>58</v>
      </c>
      <c r="L10" s="13" t="s">
        <v>60</v>
      </c>
      <c r="M10" s="13"/>
      <c r="N10" s="89">
        <v>191.4</v>
      </c>
      <c r="O10" s="25"/>
      <c r="P10" s="26">
        <v>44320</v>
      </c>
      <c r="Q10" s="13" t="s">
        <v>27</v>
      </c>
      <c r="R10" s="16" t="s">
        <v>28</v>
      </c>
    </row>
    <row r="11" spans="1:18" ht="76" hidden="1" x14ac:dyDescent="0.35">
      <c r="A11" s="11"/>
      <c r="B11" s="12">
        <v>1490026143</v>
      </c>
      <c r="C11" s="13" t="s">
        <v>44</v>
      </c>
      <c r="D11" s="13" t="s">
        <v>38</v>
      </c>
      <c r="E11" s="13" t="s">
        <v>45</v>
      </c>
      <c r="F11" s="13">
        <v>608629</v>
      </c>
      <c r="G11" s="13" t="s">
        <v>46</v>
      </c>
      <c r="H11" s="13" t="s">
        <v>47</v>
      </c>
      <c r="I11" s="13" t="s">
        <v>34</v>
      </c>
      <c r="J11" s="13" t="s">
        <v>24</v>
      </c>
      <c r="K11" s="13" t="s">
        <v>48</v>
      </c>
      <c r="L11" s="13" t="s">
        <v>1296</v>
      </c>
      <c r="M11" s="13"/>
      <c r="N11" s="89">
        <v>227.75</v>
      </c>
      <c r="O11" s="25"/>
      <c r="P11" s="26">
        <v>44790</v>
      </c>
      <c r="Q11" s="13" t="s">
        <v>171</v>
      </c>
      <c r="R11" s="16" t="s">
        <v>526</v>
      </c>
    </row>
    <row r="12" spans="1:18" ht="38.5" hidden="1" x14ac:dyDescent="0.35">
      <c r="A12" s="17"/>
      <c r="B12" s="18">
        <v>1490026186</v>
      </c>
      <c r="C12" s="19" t="s">
        <v>755</v>
      </c>
      <c r="D12" s="19" t="s">
        <v>38</v>
      </c>
      <c r="E12" s="19" t="s">
        <v>597</v>
      </c>
      <c r="F12" s="19">
        <v>606170</v>
      </c>
      <c r="G12" s="19" t="s">
        <v>756</v>
      </c>
      <c r="H12" s="19" t="s">
        <v>113</v>
      </c>
      <c r="I12" s="19" t="s">
        <v>23</v>
      </c>
      <c r="J12" s="19" t="s">
        <v>1178</v>
      </c>
      <c r="K12" s="19" t="s">
        <v>321</v>
      </c>
      <c r="L12" s="19" t="s">
        <v>1354</v>
      </c>
      <c r="M12" s="19"/>
      <c r="N12" s="88">
        <v>263.7</v>
      </c>
      <c r="O12" s="23"/>
      <c r="P12" s="24">
        <v>44813</v>
      </c>
      <c r="Q12" s="19" t="s">
        <v>171</v>
      </c>
      <c r="R12" s="22" t="s">
        <v>526</v>
      </c>
    </row>
    <row r="13" spans="1:18" ht="38.5" hidden="1" x14ac:dyDescent="0.35">
      <c r="A13" s="11"/>
      <c r="B13" s="12">
        <v>1490025725</v>
      </c>
      <c r="C13" s="13" t="s">
        <v>377</v>
      </c>
      <c r="D13" s="13" t="s">
        <v>110</v>
      </c>
      <c r="E13" s="13" t="s">
        <v>111</v>
      </c>
      <c r="F13" s="13">
        <v>802053</v>
      </c>
      <c r="G13" s="13" t="s">
        <v>378</v>
      </c>
      <c r="H13" s="13" t="s">
        <v>243</v>
      </c>
      <c r="I13" s="13" t="s">
        <v>34</v>
      </c>
      <c r="J13" s="13">
        <v>8001313</v>
      </c>
      <c r="K13" s="13" t="s">
        <v>379</v>
      </c>
      <c r="L13" s="13" t="s">
        <v>921</v>
      </c>
      <c r="M13" s="13"/>
      <c r="N13" s="89">
        <v>271</v>
      </c>
      <c r="O13" s="25"/>
      <c r="P13" s="26">
        <v>44708</v>
      </c>
      <c r="Q13" s="13" t="s">
        <v>27</v>
      </c>
      <c r="R13" s="16" t="s">
        <v>526</v>
      </c>
    </row>
    <row r="14" spans="1:18" ht="26" hidden="1" x14ac:dyDescent="0.35">
      <c r="A14" s="11"/>
      <c r="B14" s="12">
        <v>1490025816</v>
      </c>
      <c r="C14" s="13" t="s">
        <v>650</v>
      </c>
      <c r="D14" s="13" t="s">
        <v>578</v>
      </c>
      <c r="E14" s="13" t="s">
        <v>536</v>
      </c>
      <c r="F14" s="13">
        <v>208102</v>
      </c>
      <c r="G14" s="13" t="s">
        <v>651</v>
      </c>
      <c r="H14" s="13" t="s">
        <v>652</v>
      </c>
      <c r="I14" s="13" t="s">
        <v>23</v>
      </c>
      <c r="J14" s="13" t="s">
        <v>24</v>
      </c>
      <c r="K14" s="13" t="s">
        <v>653</v>
      </c>
      <c r="L14" s="13" t="s">
        <v>199</v>
      </c>
      <c r="M14" s="13"/>
      <c r="N14" s="89">
        <v>360</v>
      </c>
      <c r="O14" s="15">
        <v>44746</v>
      </c>
      <c r="P14" s="13"/>
      <c r="Q14" s="13" t="s">
        <v>171</v>
      </c>
      <c r="R14" s="16" t="s">
        <v>526</v>
      </c>
    </row>
    <row r="15" spans="1:18" ht="26" hidden="1" x14ac:dyDescent="0.35">
      <c r="A15" s="11"/>
      <c r="B15" s="12">
        <v>1490024171</v>
      </c>
      <c r="C15" s="13" t="s">
        <v>227</v>
      </c>
      <c r="D15" s="13" t="s">
        <v>38</v>
      </c>
      <c r="E15" s="13" t="s">
        <v>139</v>
      </c>
      <c r="F15" s="13">
        <v>608688</v>
      </c>
      <c r="G15" s="13" t="s">
        <v>228</v>
      </c>
      <c r="H15" s="13" t="s">
        <v>229</v>
      </c>
      <c r="I15" s="13" t="s">
        <v>23</v>
      </c>
      <c r="J15" s="13" t="s">
        <v>230</v>
      </c>
      <c r="K15" s="13" t="s">
        <v>231</v>
      </c>
      <c r="L15" s="13" t="s">
        <v>275</v>
      </c>
      <c r="M15" s="13"/>
      <c r="N15" s="89">
        <v>375</v>
      </c>
      <c r="O15" s="25"/>
      <c r="P15" s="26">
        <v>44441</v>
      </c>
      <c r="Q15" s="13" t="s">
        <v>171</v>
      </c>
      <c r="R15" s="16" t="s">
        <v>28</v>
      </c>
    </row>
    <row r="16" spans="1:18" ht="26" hidden="1" x14ac:dyDescent="0.35">
      <c r="A16" s="11"/>
      <c r="B16" s="12">
        <v>1490025792</v>
      </c>
      <c r="C16" s="13" t="s">
        <v>1114</v>
      </c>
      <c r="D16" s="13" t="s">
        <v>541</v>
      </c>
      <c r="E16" s="13" t="s">
        <v>541</v>
      </c>
      <c r="F16" s="13">
        <v>920000</v>
      </c>
      <c r="G16" s="13" t="s">
        <v>1115</v>
      </c>
      <c r="H16" s="13" t="s">
        <v>1116</v>
      </c>
      <c r="I16" s="13" t="s">
        <v>34</v>
      </c>
      <c r="J16" s="13" t="s">
        <v>24</v>
      </c>
      <c r="K16" s="13" t="s">
        <v>1117</v>
      </c>
      <c r="L16" s="13" t="s">
        <v>1118</v>
      </c>
      <c r="M16" s="13"/>
      <c r="N16" s="89">
        <v>418.44</v>
      </c>
      <c r="O16" s="25"/>
      <c r="P16" s="26">
        <v>44743</v>
      </c>
      <c r="Q16" s="13" t="s">
        <v>171</v>
      </c>
      <c r="R16" s="16" t="s">
        <v>526</v>
      </c>
    </row>
    <row r="17" spans="1:18" ht="26" hidden="1" x14ac:dyDescent="0.35">
      <c r="A17" s="11"/>
      <c r="B17" s="12">
        <v>1490025790</v>
      </c>
      <c r="C17" s="13" t="s">
        <v>1114</v>
      </c>
      <c r="D17" s="13" t="s">
        <v>541</v>
      </c>
      <c r="E17" s="13" t="s">
        <v>541</v>
      </c>
      <c r="F17" s="13">
        <v>508329</v>
      </c>
      <c r="G17" s="13" t="s">
        <v>1115</v>
      </c>
      <c r="H17" s="13" t="s">
        <v>1116</v>
      </c>
      <c r="I17" s="13" t="s">
        <v>34</v>
      </c>
      <c r="J17" s="13" t="s">
        <v>24</v>
      </c>
      <c r="K17" s="13" t="s">
        <v>1117</v>
      </c>
      <c r="L17" s="13" t="s">
        <v>1118</v>
      </c>
      <c r="M17" s="13"/>
      <c r="N17" s="89">
        <v>423.73</v>
      </c>
      <c r="O17" s="25"/>
      <c r="P17" s="26">
        <v>44743</v>
      </c>
      <c r="Q17" s="13" t="s">
        <v>171</v>
      </c>
      <c r="R17" s="16" t="s">
        <v>526</v>
      </c>
    </row>
    <row r="18" spans="1:18" ht="38.5" hidden="1" x14ac:dyDescent="0.35">
      <c r="A18" s="17"/>
      <c r="B18" s="18">
        <v>1490026447</v>
      </c>
      <c r="C18" s="30" t="s">
        <v>44</v>
      </c>
      <c r="D18" s="19" t="s">
        <v>38</v>
      </c>
      <c r="E18" s="19" t="s">
        <v>45</v>
      </c>
      <c r="F18" s="19">
        <v>608629</v>
      </c>
      <c r="G18" s="30" t="s">
        <v>46</v>
      </c>
      <c r="H18" s="19" t="s">
        <v>47</v>
      </c>
      <c r="I18" s="19" t="s">
        <v>34</v>
      </c>
      <c r="J18" s="19">
        <v>4500231110</v>
      </c>
      <c r="K18" s="19" t="s">
        <v>48</v>
      </c>
      <c r="L18" s="19" t="s">
        <v>1525</v>
      </c>
      <c r="M18" s="19"/>
      <c r="N18" s="88">
        <v>491.57</v>
      </c>
      <c r="O18" s="23"/>
      <c r="P18" s="24">
        <v>44874</v>
      </c>
      <c r="Q18" s="19" t="s">
        <v>328</v>
      </c>
      <c r="R18" s="22" t="s">
        <v>526</v>
      </c>
    </row>
    <row r="19" spans="1:18" ht="38.5" hidden="1" x14ac:dyDescent="0.35">
      <c r="A19" s="17"/>
      <c r="B19" s="18">
        <v>1490026503</v>
      </c>
      <c r="C19" s="19" t="s">
        <v>44</v>
      </c>
      <c r="D19" s="19" t="s">
        <v>38</v>
      </c>
      <c r="E19" s="19" t="s">
        <v>45</v>
      </c>
      <c r="F19" s="19">
        <v>608629</v>
      </c>
      <c r="G19" s="19" t="s">
        <v>46</v>
      </c>
      <c r="H19" s="19" t="s">
        <v>47</v>
      </c>
      <c r="I19" s="19" t="s">
        <v>34</v>
      </c>
      <c r="J19" s="19">
        <v>4500231110</v>
      </c>
      <c r="K19" s="19" t="s">
        <v>48</v>
      </c>
      <c r="L19" s="19" t="s">
        <v>1525</v>
      </c>
      <c r="M19" s="19"/>
      <c r="N19" s="88">
        <v>491.57</v>
      </c>
      <c r="O19" s="23"/>
      <c r="P19" s="24">
        <v>44887</v>
      </c>
      <c r="Q19" s="19" t="s">
        <v>328</v>
      </c>
      <c r="R19" s="22" t="s">
        <v>526</v>
      </c>
    </row>
    <row r="20" spans="1:18" ht="38.5" hidden="1" x14ac:dyDescent="0.35">
      <c r="A20" s="11"/>
      <c r="B20" s="12">
        <v>1490026278</v>
      </c>
      <c r="C20" s="13" t="s">
        <v>1388</v>
      </c>
      <c r="D20" s="13" t="s">
        <v>19</v>
      </c>
      <c r="E20" s="13" t="s">
        <v>181</v>
      </c>
      <c r="F20" s="13">
        <v>608748</v>
      </c>
      <c r="G20" s="13" t="s">
        <v>1389</v>
      </c>
      <c r="H20" s="13" t="s">
        <v>1390</v>
      </c>
      <c r="I20" s="13" t="s">
        <v>34</v>
      </c>
      <c r="J20" s="13" t="s">
        <v>24</v>
      </c>
      <c r="K20" s="13" t="s">
        <v>1391</v>
      </c>
      <c r="L20" s="13" t="s">
        <v>1398</v>
      </c>
      <c r="M20" s="13"/>
      <c r="N20" s="89">
        <v>554.25</v>
      </c>
      <c r="O20" s="25"/>
      <c r="P20" s="26">
        <v>44825</v>
      </c>
      <c r="Q20" s="13" t="s">
        <v>171</v>
      </c>
      <c r="R20" s="16" t="s">
        <v>526</v>
      </c>
    </row>
    <row r="21" spans="1:18" ht="38.5" hidden="1" x14ac:dyDescent="0.35">
      <c r="A21" s="17"/>
      <c r="B21" s="18">
        <v>1490026557</v>
      </c>
      <c r="C21" s="19" t="s">
        <v>350</v>
      </c>
      <c r="D21" s="19" t="s">
        <v>38</v>
      </c>
      <c r="E21" s="19" t="s">
        <v>39</v>
      </c>
      <c r="F21" s="19">
        <v>608642</v>
      </c>
      <c r="G21" s="19" t="s">
        <v>351</v>
      </c>
      <c r="H21" s="19" t="s">
        <v>41</v>
      </c>
      <c r="I21" s="19" t="s">
        <v>34</v>
      </c>
      <c r="J21" s="19" t="s">
        <v>24</v>
      </c>
      <c r="K21" s="19" t="s">
        <v>65</v>
      </c>
      <c r="L21" s="19" t="s">
        <v>1622</v>
      </c>
      <c r="M21" s="88"/>
      <c r="N21" s="88">
        <v>609.41</v>
      </c>
      <c r="O21" s="23"/>
      <c r="P21" s="24">
        <v>44900</v>
      </c>
      <c r="Q21" s="19" t="s">
        <v>328</v>
      </c>
      <c r="R21" s="22" t="s">
        <v>526</v>
      </c>
    </row>
    <row r="22" spans="1:18" ht="38.5" hidden="1" x14ac:dyDescent="0.35">
      <c r="A22" s="11"/>
      <c r="B22" s="12">
        <v>1490026423</v>
      </c>
      <c r="C22" s="13" t="s">
        <v>1477</v>
      </c>
      <c r="D22" s="13" t="s">
        <v>535</v>
      </c>
      <c r="E22" s="13" t="s">
        <v>535</v>
      </c>
      <c r="F22" s="13">
        <v>508446</v>
      </c>
      <c r="G22" s="13" t="s">
        <v>1478</v>
      </c>
      <c r="H22" s="13" t="s">
        <v>538</v>
      </c>
      <c r="I22" s="13" t="s">
        <v>880</v>
      </c>
      <c r="J22" s="13" t="s">
        <v>24</v>
      </c>
      <c r="K22" s="13" t="s">
        <v>1479</v>
      </c>
      <c r="L22" s="13" t="s">
        <v>1480</v>
      </c>
      <c r="M22" s="13"/>
      <c r="N22" s="89">
        <v>846.71</v>
      </c>
      <c r="O22" s="25"/>
      <c r="P22" s="26">
        <v>44866</v>
      </c>
      <c r="Q22" s="13" t="s">
        <v>328</v>
      </c>
      <c r="R22" s="16" t="s">
        <v>526</v>
      </c>
    </row>
    <row r="23" spans="1:18" ht="26" hidden="1" x14ac:dyDescent="0.35">
      <c r="A23" s="11"/>
      <c r="B23" s="12">
        <v>1490026139</v>
      </c>
      <c r="C23" s="13" t="s">
        <v>1238</v>
      </c>
      <c r="D23" s="13" t="s">
        <v>578</v>
      </c>
      <c r="E23" s="13" t="s">
        <v>536</v>
      </c>
      <c r="F23" s="13">
        <v>208113</v>
      </c>
      <c r="G23" s="13" t="s">
        <v>1239</v>
      </c>
      <c r="H23" s="13" t="s">
        <v>1240</v>
      </c>
      <c r="I23" s="13" t="s">
        <v>23</v>
      </c>
      <c r="J23" s="13">
        <v>60398386</v>
      </c>
      <c r="K23" s="13" t="s">
        <v>898</v>
      </c>
      <c r="L23" s="13" t="s">
        <v>1292</v>
      </c>
      <c r="M23" s="13"/>
      <c r="N23" s="89">
        <v>859</v>
      </c>
      <c r="O23" s="25"/>
      <c r="P23" s="26">
        <v>44788</v>
      </c>
      <c r="Q23" s="13" t="s">
        <v>171</v>
      </c>
      <c r="R23" s="16" t="s">
        <v>526</v>
      </c>
    </row>
    <row r="24" spans="1:18" ht="51" hidden="1" x14ac:dyDescent="0.35">
      <c r="A24" s="11"/>
      <c r="B24" s="12">
        <v>1490023603</v>
      </c>
      <c r="C24" s="13" t="s">
        <v>29</v>
      </c>
      <c r="D24" s="13" t="s">
        <v>30</v>
      </c>
      <c r="E24" s="13" t="s">
        <v>31</v>
      </c>
      <c r="F24" s="13">
        <v>802171</v>
      </c>
      <c r="G24" s="13" t="s">
        <v>32</v>
      </c>
      <c r="H24" s="13" t="s">
        <v>33</v>
      </c>
      <c r="I24" s="13" t="s">
        <v>34</v>
      </c>
      <c r="J24" s="13" t="s">
        <v>24</v>
      </c>
      <c r="K24" s="13" t="s">
        <v>35</v>
      </c>
      <c r="L24" s="13" t="s">
        <v>105</v>
      </c>
      <c r="M24" s="13"/>
      <c r="N24" s="89">
        <v>915.64</v>
      </c>
      <c r="O24" s="25"/>
      <c r="P24" s="26">
        <v>44340</v>
      </c>
      <c r="Q24" s="13" t="s">
        <v>27</v>
      </c>
      <c r="R24" s="16" t="s">
        <v>28</v>
      </c>
    </row>
    <row r="25" spans="1:18" ht="26" x14ac:dyDescent="0.35">
      <c r="A25" s="17"/>
      <c r="B25" s="18">
        <v>1490024052</v>
      </c>
      <c r="C25" s="19" t="s">
        <v>200</v>
      </c>
      <c r="D25" s="19" t="s">
        <v>38</v>
      </c>
      <c r="E25" s="19" t="s">
        <v>139</v>
      </c>
      <c r="F25" s="19">
        <v>608673</v>
      </c>
      <c r="G25" s="19" t="s">
        <v>201</v>
      </c>
      <c r="H25" s="19" t="s">
        <v>202</v>
      </c>
      <c r="I25" s="19" t="s">
        <v>34</v>
      </c>
      <c r="J25" s="19" t="s">
        <v>24</v>
      </c>
      <c r="K25" s="19" t="s">
        <v>70</v>
      </c>
      <c r="L25" s="19" t="s">
        <v>220</v>
      </c>
      <c r="M25" s="19"/>
      <c r="N25" s="88">
        <v>916.96</v>
      </c>
      <c r="O25" s="23"/>
      <c r="P25" s="24">
        <v>44413</v>
      </c>
      <c r="Q25" s="19" t="s">
        <v>171</v>
      </c>
      <c r="R25" s="22" t="s">
        <v>28</v>
      </c>
    </row>
    <row r="26" spans="1:18" ht="26" x14ac:dyDescent="0.35">
      <c r="A26" s="11"/>
      <c r="B26" s="12">
        <v>1490024113</v>
      </c>
      <c r="C26" s="13" t="s">
        <v>200</v>
      </c>
      <c r="D26" s="13" t="s">
        <v>38</v>
      </c>
      <c r="E26" s="13" t="s">
        <v>139</v>
      </c>
      <c r="F26" s="13">
        <v>608673</v>
      </c>
      <c r="G26" s="13" t="s">
        <v>201</v>
      </c>
      <c r="H26" s="13" t="s">
        <v>202</v>
      </c>
      <c r="I26" s="13" t="s">
        <v>34</v>
      </c>
      <c r="J26" s="13" t="s">
        <v>24</v>
      </c>
      <c r="K26" s="13" t="s">
        <v>70</v>
      </c>
      <c r="L26" s="13" t="s">
        <v>234</v>
      </c>
      <c r="M26" s="13"/>
      <c r="N26" s="89">
        <v>916.96</v>
      </c>
      <c r="O26" s="25"/>
      <c r="P26" s="26">
        <v>44420</v>
      </c>
      <c r="Q26" s="13" t="s">
        <v>171</v>
      </c>
      <c r="R26" s="16" t="s">
        <v>28</v>
      </c>
    </row>
    <row r="27" spans="1:18" ht="26" x14ac:dyDescent="0.35">
      <c r="A27" s="17"/>
      <c r="B27" s="18">
        <v>1490024160</v>
      </c>
      <c r="C27" s="19" t="s">
        <v>200</v>
      </c>
      <c r="D27" s="19" t="s">
        <v>38</v>
      </c>
      <c r="E27" s="19" t="s">
        <v>139</v>
      </c>
      <c r="F27" s="19">
        <v>608673</v>
      </c>
      <c r="G27" s="19" t="s">
        <v>201</v>
      </c>
      <c r="H27" s="19" t="s">
        <v>202</v>
      </c>
      <c r="I27" s="19" t="s">
        <v>34</v>
      </c>
      <c r="J27" s="19" t="s">
        <v>24</v>
      </c>
      <c r="K27" s="19" t="s">
        <v>70</v>
      </c>
      <c r="L27" s="19" t="s">
        <v>276</v>
      </c>
      <c r="M27" s="19"/>
      <c r="N27" s="88">
        <v>916.96</v>
      </c>
      <c r="O27" s="23"/>
      <c r="P27" s="24">
        <v>44442</v>
      </c>
      <c r="Q27" s="19" t="s">
        <v>171</v>
      </c>
      <c r="R27" s="22" t="s">
        <v>28</v>
      </c>
    </row>
    <row r="28" spans="1:18" ht="26" x14ac:dyDescent="0.35">
      <c r="A28" s="11"/>
      <c r="B28" s="12">
        <v>1490024161</v>
      </c>
      <c r="C28" s="13" t="s">
        <v>200</v>
      </c>
      <c r="D28" s="13" t="s">
        <v>38</v>
      </c>
      <c r="E28" s="13" t="s">
        <v>139</v>
      </c>
      <c r="F28" s="13">
        <v>608673</v>
      </c>
      <c r="G28" s="13" t="s">
        <v>201</v>
      </c>
      <c r="H28" s="13" t="s">
        <v>202</v>
      </c>
      <c r="I28" s="13" t="s">
        <v>34</v>
      </c>
      <c r="J28" s="13" t="s">
        <v>24</v>
      </c>
      <c r="K28" s="13" t="s">
        <v>70</v>
      </c>
      <c r="L28" s="13" t="s">
        <v>277</v>
      </c>
      <c r="M28" s="13"/>
      <c r="N28" s="89">
        <v>916.96</v>
      </c>
      <c r="O28" s="25"/>
      <c r="P28" s="26">
        <v>44442</v>
      </c>
      <c r="Q28" s="13" t="s">
        <v>171</v>
      </c>
      <c r="R28" s="16" t="s">
        <v>28</v>
      </c>
    </row>
    <row r="29" spans="1:18" ht="26" hidden="1" x14ac:dyDescent="0.35">
      <c r="A29" s="17"/>
      <c r="B29" s="18">
        <v>1490025791</v>
      </c>
      <c r="C29" s="19" t="s">
        <v>1114</v>
      </c>
      <c r="D29" s="19" t="s">
        <v>541</v>
      </c>
      <c r="E29" s="19" t="s">
        <v>541</v>
      </c>
      <c r="F29" s="19">
        <v>508329</v>
      </c>
      <c r="G29" s="19" t="s">
        <v>1115</v>
      </c>
      <c r="H29" s="19" t="s">
        <v>1116</v>
      </c>
      <c r="I29" s="19" t="s">
        <v>34</v>
      </c>
      <c r="J29" s="19" t="s">
        <v>24</v>
      </c>
      <c r="K29" s="19" t="s">
        <v>1117</v>
      </c>
      <c r="L29" s="19" t="s">
        <v>1118</v>
      </c>
      <c r="M29" s="19"/>
      <c r="N29" s="88">
        <v>1080.73</v>
      </c>
      <c r="O29" s="23"/>
      <c r="P29" s="24">
        <v>44743</v>
      </c>
      <c r="Q29" s="19" t="s">
        <v>171</v>
      </c>
      <c r="R29" s="22" t="s">
        <v>526</v>
      </c>
    </row>
    <row r="30" spans="1:18" ht="38.5" hidden="1" x14ac:dyDescent="0.35">
      <c r="A30" s="17"/>
      <c r="B30" s="18">
        <v>1490026144</v>
      </c>
      <c r="C30" s="19" t="s">
        <v>227</v>
      </c>
      <c r="D30" s="19" t="s">
        <v>38</v>
      </c>
      <c r="E30" s="19" t="s">
        <v>139</v>
      </c>
      <c r="F30" s="19">
        <v>608688</v>
      </c>
      <c r="G30" s="19" t="s">
        <v>228</v>
      </c>
      <c r="H30" s="19" t="s">
        <v>229</v>
      </c>
      <c r="I30" s="19" t="s">
        <v>23</v>
      </c>
      <c r="J30" s="19" t="s">
        <v>230</v>
      </c>
      <c r="K30" s="19" t="s">
        <v>231</v>
      </c>
      <c r="L30" s="19" t="s">
        <v>1297</v>
      </c>
      <c r="M30" s="19"/>
      <c r="N30" s="88">
        <v>1085</v>
      </c>
      <c r="O30" s="23"/>
      <c r="P30" s="24">
        <v>44790</v>
      </c>
      <c r="Q30" s="19" t="s">
        <v>171</v>
      </c>
      <c r="R30" s="22" t="s">
        <v>526</v>
      </c>
    </row>
    <row r="31" spans="1:18" ht="26" hidden="1" x14ac:dyDescent="0.35">
      <c r="A31" s="17"/>
      <c r="B31" s="18">
        <v>1490026424</v>
      </c>
      <c r="C31" s="19" t="s">
        <v>557</v>
      </c>
      <c r="D31" s="19" t="s">
        <v>541</v>
      </c>
      <c r="E31" s="19" t="s">
        <v>542</v>
      </c>
      <c r="F31" s="19">
        <v>508425</v>
      </c>
      <c r="G31" s="19" t="s">
        <v>558</v>
      </c>
      <c r="H31" s="19" t="s">
        <v>559</v>
      </c>
      <c r="I31" s="19" t="s">
        <v>23</v>
      </c>
      <c r="J31" s="19" t="s">
        <v>24</v>
      </c>
      <c r="K31" s="19" t="s">
        <v>560</v>
      </c>
      <c r="L31" s="19" t="s">
        <v>1520</v>
      </c>
      <c r="M31" s="19"/>
      <c r="N31" s="88">
        <v>1305</v>
      </c>
      <c r="O31" s="23"/>
      <c r="P31" s="24">
        <v>44866</v>
      </c>
      <c r="Q31" s="19" t="s">
        <v>328</v>
      </c>
      <c r="R31" s="22" t="s">
        <v>526</v>
      </c>
    </row>
    <row r="32" spans="1:18" ht="26" hidden="1" x14ac:dyDescent="0.35">
      <c r="A32" s="11"/>
      <c r="B32" s="12">
        <v>1490023942</v>
      </c>
      <c r="C32" s="13" t="s">
        <v>150</v>
      </c>
      <c r="D32" s="13" t="s">
        <v>38</v>
      </c>
      <c r="E32" s="13" t="s">
        <v>125</v>
      </c>
      <c r="F32" s="13">
        <v>606150</v>
      </c>
      <c r="G32" s="13" t="s">
        <v>151</v>
      </c>
      <c r="H32" s="13" t="s">
        <v>83</v>
      </c>
      <c r="I32" s="13" t="s">
        <v>23</v>
      </c>
      <c r="J32" s="13" t="s">
        <v>152</v>
      </c>
      <c r="K32" s="13" t="s">
        <v>153</v>
      </c>
      <c r="L32" s="13" t="s">
        <v>166</v>
      </c>
      <c r="M32" s="13"/>
      <c r="N32" s="89">
        <v>1326.88</v>
      </c>
      <c r="O32" s="25"/>
      <c r="P32" s="26">
        <v>44377</v>
      </c>
      <c r="Q32" s="13" t="s">
        <v>27</v>
      </c>
      <c r="R32" s="16" t="s">
        <v>28</v>
      </c>
    </row>
    <row r="33" spans="1:18" ht="38.5" hidden="1" x14ac:dyDescent="0.35">
      <c r="A33" s="17"/>
      <c r="B33" s="18">
        <v>1490026277</v>
      </c>
      <c r="C33" s="19" t="s">
        <v>1388</v>
      </c>
      <c r="D33" s="19" t="s">
        <v>19</v>
      </c>
      <c r="E33" s="19" t="s">
        <v>181</v>
      </c>
      <c r="F33" s="19">
        <v>608748</v>
      </c>
      <c r="G33" s="19" t="s">
        <v>1389</v>
      </c>
      <c r="H33" s="19" t="s">
        <v>1390</v>
      </c>
      <c r="I33" s="19" t="s">
        <v>34</v>
      </c>
      <c r="J33" s="19" t="s">
        <v>24</v>
      </c>
      <c r="K33" s="19" t="s">
        <v>1391</v>
      </c>
      <c r="L33" s="19" t="s">
        <v>1397</v>
      </c>
      <c r="M33" s="19"/>
      <c r="N33" s="88">
        <v>1385.7</v>
      </c>
      <c r="O33" s="23"/>
      <c r="P33" s="24">
        <v>44825</v>
      </c>
      <c r="Q33" s="19" t="s">
        <v>171</v>
      </c>
      <c r="R33" s="22" t="s">
        <v>526</v>
      </c>
    </row>
    <row r="34" spans="1:18" ht="38.5" hidden="1" x14ac:dyDescent="0.35">
      <c r="A34" s="17"/>
      <c r="B34" s="18">
        <v>1490026475</v>
      </c>
      <c r="C34" s="19" t="s">
        <v>1458</v>
      </c>
      <c r="D34" s="19" t="s">
        <v>110</v>
      </c>
      <c r="E34" s="19" t="s">
        <v>111</v>
      </c>
      <c r="F34" s="19">
        <v>802514</v>
      </c>
      <c r="G34" s="19" t="s">
        <v>1459</v>
      </c>
      <c r="H34" s="19" t="s">
        <v>243</v>
      </c>
      <c r="I34" s="19" t="s">
        <v>34</v>
      </c>
      <c r="J34" s="19" t="s">
        <v>24</v>
      </c>
      <c r="K34" s="19" t="s">
        <v>1460</v>
      </c>
      <c r="L34" s="19" t="s">
        <v>1533</v>
      </c>
      <c r="M34" s="19"/>
      <c r="N34" s="88">
        <v>1454.88</v>
      </c>
      <c r="O34" s="23"/>
      <c r="P34" s="24">
        <v>44876</v>
      </c>
      <c r="Q34" s="19" t="s">
        <v>328</v>
      </c>
      <c r="R34" s="22" t="s">
        <v>526</v>
      </c>
    </row>
    <row r="35" spans="1:18" ht="26" hidden="1" x14ac:dyDescent="0.35">
      <c r="A35" s="11"/>
      <c r="B35" s="12">
        <v>1490026170</v>
      </c>
      <c r="C35" s="13" t="s">
        <v>1025</v>
      </c>
      <c r="D35" s="13" t="s">
        <v>38</v>
      </c>
      <c r="E35" s="13" t="s">
        <v>1011</v>
      </c>
      <c r="F35" s="13">
        <v>802138</v>
      </c>
      <c r="G35" s="13" t="s">
        <v>1026</v>
      </c>
      <c r="H35" s="13" t="s">
        <v>57</v>
      </c>
      <c r="I35" s="13" t="s">
        <v>34</v>
      </c>
      <c r="J35" s="13">
        <v>3600239404</v>
      </c>
      <c r="K35" s="13" t="s">
        <v>158</v>
      </c>
      <c r="L35" s="13" t="s">
        <v>1305</v>
      </c>
      <c r="M35" s="13"/>
      <c r="N35" s="89">
        <v>1457</v>
      </c>
      <c r="O35" s="25"/>
      <c r="P35" s="26">
        <v>44805</v>
      </c>
      <c r="Q35" s="13" t="s">
        <v>171</v>
      </c>
      <c r="R35" s="16" t="s">
        <v>526</v>
      </c>
    </row>
    <row r="36" spans="1:18" ht="26" hidden="1" x14ac:dyDescent="0.35">
      <c r="A36" s="17"/>
      <c r="B36" s="18">
        <v>1490024673</v>
      </c>
      <c r="C36" s="19" t="s">
        <v>344</v>
      </c>
      <c r="D36" s="19" t="s">
        <v>38</v>
      </c>
      <c r="E36" s="19" t="s">
        <v>92</v>
      </c>
      <c r="F36" s="19">
        <v>606157</v>
      </c>
      <c r="G36" s="19" t="s">
        <v>345</v>
      </c>
      <c r="H36" s="19" t="s">
        <v>94</v>
      </c>
      <c r="I36" s="19" t="s">
        <v>34</v>
      </c>
      <c r="J36" s="19" t="s">
        <v>24</v>
      </c>
      <c r="K36" s="19" t="s">
        <v>346</v>
      </c>
      <c r="L36" s="19" t="s">
        <v>398</v>
      </c>
      <c r="M36" s="19"/>
      <c r="N36" s="88">
        <v>1459.64</v>
      </c>
      <c r="O36" s="23"/>
      <c r="P36" s="24">
        <v>44529</v>
      </c>
      <c r="Q36" s="19" t="s">
        <v>328</v>
      </c>
      <c r="R36" s="22" t="s">
        <v>28</v>
      </c>
    </row>
    <row r="37" spans="1:18" ht="26" hidden="1" x14ac:dyDescent="0.35">
      <c r="A37" s="17"/>
      <c r="B37" s="18">
        <v>1490025793</v>
      </c>
      <c r="C37" s="19" t="s">
        <v>1114</v>
      </c>
      <c r="D37" s="19" t="s">
        <v>541</v>
      </c>
      <c r="E37" s="19" t="s">
        <v>541</v>
      </c>
      <c r="F37" s="19">
        <v>920000</v>
      </c>
      <c r="G37" s="19" t="s">
        <v>1115</v>
      </c>
      <c r="H37" s="19" t="s">
        <v>1116</v>
      </c>
      <c r="I37" s="19" t="s">
        <v>34</v>
      </c>
      <c r="J37" s="19" t="s">
        <v>24</v>
      </c>
      <c r="K37" s="19" t="s">
        <v>1117</v>
      </c>
      <c r="L37" s="19" t="s">
        <v>1118</v>
      </c>
      <c r="M37" s="19"/>
      <c r="N37" s="88">
        <v>1464.54</v>
      </c>
      <c r="O37" s="23"/>
      <c r="P37" s="24">
        <v>44743</v>
      </c>
      <c r="Q37" s="19" t="s">
        <v>171</v>
      </c>
      <c r="R37" s="22" t="s">
        <v>526</v>
      </c>
    </row>
    <row r="38" spans="1:18" ht="38.5" hidden="1" x14ac:dyDescent="0.35">
      <c r="A38" s="11"/>
      <c r="B38" s="12">
        <v>1490024668</v>
      </c>
      <c r="C38" s="13" t="s">
        <v>37</v>
      </c>
      <c r="D38" s="13" t="s">
        <v>38</v>
      </c>
      <c r="E38" s="13" t="s">
        <v>39</v>
      </c>
      <c r="F38" s="13">
        <v>608668</v>
      </c>
      <c r="G38" s="13" t="s">
        <v>40</v>
      </c>
      <c r="H38" s="13" t="s">
        <v>41</v>
      </c>
      <c r="I38" s="13" t="s">
        <v>34</v>
      </c>
      <c r="J38" s="13" t="s">
        <v>24</v>
      </c>
      <c r="K38" s="13" t="s">
        <v>396</v>
      </c>
      <c r="L38" s="13" t="s">
        <v>397</v>
      </c>
      <c r="M38" s="89"/>
      <c r="N38" s="89">
        <v>1468.8</v>
      </c>
      <c r="O38" s="25"/>
      <c r="P38" s="26">
        <v>44525</v>
      </c>
      <c r="Q38" s="13" t="s">
        <v>328</v>
      </c>
      <c r="R38" s="16" t="s">
        <v>28</v>
      </c>
    </row>
    <row r="39" spans="1:18" ht="38.5" hidden="1" x14ac:dyDescent="0.35">
      <c r="A39" s="17"/>
      <c r="B39" s="18">
        <v>1490026185</v>
      </c>
      <c r="C39" s="19" t="s">
        <v>344</v>
      </c>
      <c r="D39" s="19" t="s">
        <v>38</v>
      </c>
      <c r="E39" s="19" t="s">
        <v>92</v>
      </c>
      <c r="F39" s="19">
        <v>606157</v>
      </c>
      <c r="G39" s="19" t="s">
        <v>345</v>
      </c>
      <c r="H39" s="19" t="s">
        <v>94</v>
      </c>
      <c r="I39" s="19" t="s">
        <v>34</v>
      </c>
      <c r="J39" s="19" t="s">
        <v>24</v>
      </c>
      <c r="K39" s="19" t="s">
        <v>346</v>
      </c>
      <c r="L39" s="19" t="s">
        <v>1353</v>
      </c>
      <c r="M39" s="19"/>
      <c r="N39" s="88">
        <v>1535.7</v>
      </c>
      <c r="O39" s="23"/>
      <c r="P39" s="24">
        <v>44813</v>
      </c>
      <c r="Q39" s="19" t="s">
        <v>171</v>
      </c>
      <c r="R39" s="22" t="s">
        <v>526</v>
      </c>
    </row>
    <row r="40" spans="1:18" ht="38.5" hidden="1" x14ac:dyDescent="0.35">
      <c r="A40" s="11"/>
      <c r="B40" s="12">
        <v>1490025198</v>
      </c>
      <c r="C40" s="13">
        <v>1199.248</v>
      </c>
      <c r="D40" s="13" t="s">
        <v>535</v>
      </c>
      <c r="E40" s="13" t="s">
        <v>536</v>
      </c>
      <c r="F40" s="13">
        <v>508380</v>
      </c>
      <c r="G40" s="13" t="s">
        <v>537</v>
      </c>
      <c r="H40" s="13" t="s">
        <v>538</v>
      </c>
      <c r="I40" s="13" t="s">
        <v>34</v>
      </c>
      <c r="J40" s="13" t="s">
        <v>24</v>
      </c>
      <c r="K40" s="13" t="s">
        <v>539</v>
      </c>
      <c r="L40" s="13" t="s">
        <v>574</v>
      </c>
      <c r="M40" s="13"/>
      <c r="N40" s="89">
        <v>1618</v>
      </c>
      <c r="O40" s="25"/>
      <c r="P40" s="26">
        <v>44652</v>
      </c>
      <c r="Q40" s="13" t="s">
        <v>27</v>
      </c>
      <c r="R40" s="16" t="s">
        <v>526</v>
      </c>
    </row>
    <row r="41" spans="1:18" ht="26" hidden="1" x14ac:dyDescent="0.35">
      <c r="A41" s="17"/>
      <c r="B41" s="18">
        <v>1490025674</v>
      </c>
      <c r="C41" s="19">
        <v>1199.248</v>
      </c>
      <c r="D41" s="19" t="s">
        <v>535</v>
      </c>
      <c r="E41" s="19" t="s">
        <v>535</v>
      </c>
      <c r="F41" s="19">
        <v>508380</v>
      </c>
      <c r="G41" s="19" t="s">
        <v>537</v>
      </c>
      <c r="H41" s="19" t="s">
        <v>538</v>
      </c>
      <c r="I41" s="19" t="s">
        <v>34</v>
      </c>
      <c r="J41" s="19" t="s">
        <v>24</v>
      </c>
      <c r="K41" s="19" t="s">
        <v>899</v>
      </c>
      <c r="L41" s="19" t="s">
        <v>911</v>
      </c>
      <c r="M41" s="19"/>
      <c r="N41" s="88">
        <v>1618</v>
      </c>
      <c r="O41" s="23"/>
      <c r="P41" s="24">
        <v>44704</v>
      </c>
      <c r="Q41" s="19" t="s">
        <v>27</v>
      </c>
      <c r="R41" s="22" t="s">
        <v>526</v>
      </c>
    </row>
    <row r="42" spans="1:18" ht="38.5" hidden="1" x14ac:dyDescent="0.35">
      <c r="A42" s="17"/>
      <c r="B42" s="18">
        <v>1490026282</v>
      </c>
      <c r="C42" s="19" t="s">
        <v>1100</v>
      </c>
      <c r="D42" s="19" t="s">
        <v>661</v>
      </c>
      <c r="E42" s="19" t="s">
        <v>1101</v>
      </c>
      <c r="F42" s="19">
        <v>508349</v>
      </c>
      <c r="G42" s="19" t="s">
        <v>1102</v>
      </c>
      <c r="H42" s="19" t="s">
        <v>891</v>
      </c>
      <c r="I42" s="19" t="s">
        <v>34</v>
      </c>
      <c r="J42" s="19">
        <v>4500231625</v>
      </c>
      <c r="K42" s="19" t="s">
        <v>1103</v>
      </c>
      <c r="L42" s="19" t="s">
        <v>836</v>
      </c>
      <c r="M42" s="19"/>
      <c r="N42" s="88">
        <v>1623.89</v>
      </c>
      <c r="O42" s="21">
        <v>44826</v>
      </c>
      <c r="P42" s="19"/>
      <c r="Q42" s="19" t="s">
        <v>171</v>
      </c>
      <c r="R42" s="22" t="s">
        <v>526</v>
      </c>
    </row>
    <row r="43" spans="1:18" ht="51" hidden="1" x14ac:dyDescent="0.35">
      <c r="A43" s="17"/>
      <c r="B43" s="18">
        <v>1490023133</v>
      </c>
      <c r="C43" s="19" t="s">
        <v>44</v>
      </c>
      <c r="D43" s="19" t="s">
        <v>38</v>
      </c>
      <c r="E43" s="19" t="s">
        <v>45</v>
      </c>
      <c r="F43" s="19">
        <v>608629</v>
      </c>
      <c r="G43" s="19" t="s">
        <v>46</v>
      </c>
      <c r="H43" s="19" t="s">
        <v>47</v>
      </c>
      <c r="I43" s="19" t="s">
        <v>34</v>
      </c>
      <c r="J43" s="19">
        <v>4500231110</v>
      </c>
      <c r="K43" s="19" t="s">
        <v>48</v>
      </c>
      <c r="L43" s="19" t="s">
        <v>50</v>
      </c>
      <c r="M43" s="19"/>
      <c r="N43" s="88">
        <v>1648.06</v>
      </c>
      <c r="O43" s="23"/>
      <c r="P43" s="24">
        <v>44312</v>
      </c>
      <c r="Q43" s="19" t="s">
        <v>27</v>
      </c>
      <c r="R43" s="22" t="s">
        <v>28</v>
      </c>
    </row>
    <row r="44" spans="1:18" ht="51" hidden="1" x14ac:dyDescent="0.35">
      <c r="A44" s="11"/>
      <c r="B44" s="12">
        <v>1490023133</v>
      </c>
      <c r="C44" s="13" t="s">
        <v>44</v>
      </c>
      <c r="D44" s="13" t="s">
        <v>38</v>
      </c>
      <c r="E44" s="13" t="s">
        <v>45</v>
      </c>
      <c r="F44" s="13">
        <v>608629</v>
      </c>
      <c r="G44" s="13" t="s">
        <v>46</v>
      </c>
      <c r="H44" s="13" t="s">
        <v>47</v>
      </c>
      <c r="I44" s="13" t="s">
        <v>34</v>
      </c>
      <c r="J44" s="13">
        <v>4500231110</v>
      </c>
      <c r="K44" s="13" t="s">
        <v>48</v>
      </c>
      <c r="L44" s="13" t="s">
        <v>51</v>
      </c>
      <c r="M44" s="13"/>
      <c r="N44" s="89">
        <v>1648.06</v>
      </c>
      <c r="O44" s="25"/>
      <c r="P44" s="26">
        <v>44312</v>
      </c>
      <c r="Q44" s="13" t="s">
        <v>27</v>
      </c>
      <c r="R44" s="16" t="s">
        <v>28</v>
      </c>
    </row>
    <row r="45" spans="1:18" hidden="1" x14ac:dyDescent="0.35">
      <c r="A45" s="17"/>
      <c r="B45" s="18">
        <v>1490026266</v>
      </c>
      <c r="C45" s="19" t="s">
        <v>1323</v>
      </c>
      <c r="D45" s="19" t="s">
        <v>1318</v>
      </c>
      <c r="E45" s="19" t="s">
        <v>1318</v>
      </c>
      <c r="F45" s="19">
        <v>309832</v>
      </c>
      <c r="G45" s="19" t="s">
        <v>1324</v>
      </c>
      <c r="H45" s="19" t="s">
        <v>1320</v>
      </c>
      <c r="I45" s="19" t="s">
        <v>34</v>
      </c>
      <c r="J45" s="19" t="s">
        <v>1325</v>
      </c>
      <c r="K45" s="19" t="s">
        <v>1326</v>
      </c>
      <c r="L45" s="19" t="s">
        <v>199</v>
      </c>
      <c r="M45" s="19"/>
      <c r="N45" s="88">
        <v>1744</v>
      </c>
      <c r="O45" s="23"/>
      <c r="P45" s="24">
        <v>44826</v>
      </c>
      <c r="Q45" s="19" t="s">
        <v>171</v>
      </c>
      <c r="R45" s="22" t="s">
        <v>526</v>
      </c>
    </row>
    <row r="46" spans="1:18" ht="51" hidden="1" x14ac:dyDescent="0.35">
      <c r="A46" s="11"/>
      <c r="B46" s="12">
        <v>1490025723</v>
      </c>
      <c r="C46" s="13" t="s">
        <v>484</v>
      </c>
      <c r="D46" s="13" t="s">
        <v>38</v>
      </c>
      <c r="E46" s="13" t="s">
        <v>98</v>
      </c>
      <c r="F46" s="13">
        <v>606190</v>
      </c>
      <c r="G46" s="13" t="s">
        <v>485</v>
      </c>
      <c r="H46" s="13" t="s">
        <v>100</v>
      </c>
      <c r="I46" s="13" t="s">
        <v>23</v>
      </c>
      <c r="J46" s="13" t="s">
        <v>24</v>
      </c>
      <c r="K46" s="13" t="s">
        <v>263</v>
      </c>
      <c r="L46" s="13" t="s">
        <v>983</v>
      </c>
      <c r="M46" s="13"/>
      <c r="N46" s="89">
        <v>2000.41</v>
      </c>
      <c r="O46" s="25"/>
      <c r="P46" s="26">
        <v>44713</v>
      </c>
      <c r="Q46" s="13" t="s">
        <v>27</v>
      </c>
      <c r="R46" s="16" t="s">
        <v>526</v>
      </c>
    </row>
    <row r="47" spans="1:18" ht="38.5" hidden="1" x14ac:dyDescent="0.35">
      <c r="A47" s="17"/>
      <c r="B47" s="18"/>
      <c r="C47" s="19" t="s">
        <v>603</v>
      </c>
      <c r="D47" s="19" t="s">
        <v>578</v>
      </c>
      <c r="E47" s="19" t="s">
        <v>536</v>
      </c>
      <c r="F47" s="19">
        <v>208108</v>
      </c>
      <c r="G47" s="19" t="s">
        <v>604</v>
      </c>
      <c r="H47" s="19" t="s">
        <v>605</v>
      </c>
      <c r="I47" s="19" t="s">
        <v>23</v>
      </c>
      <c r="J47" s="19" t="s">
        <v>24</v>
      </c>
      <c r="K47" s="19" t="s">
        <v>606</v>
      </c>
      <c r="L47" s="19" t="s">
        <v>630</v>
      </c>
      <c r="M47" s="19"/>
      <c r="N47" s="88">
        <v>2328.8000000000002</v>
      </c>
      <c r="O47" s="23"/>
      <c r="P47" s="24">
        <v>44663</v>
      </c>
      <c r="Q47" s="19" t="s">
        <v>27</v>
      </c>
      <c r="R47" s="22" t="s">
        <v>526</v>
      </c>
    </row>
    <row r="48" spans="1:18" ht="26" hidden="1" x14ac:dyDescent="0.35">
      <c r="A48" s="17"/>
      <c r="B48" s="18">
        <v>1490024172</v>
      </c>
      <c r="C48" s="19" t="s">
        <v>271</v>
      </c>
      <c r="D48" s="19" t="s">
        <v>73</v>
      </c>
      <c r="E48" s="19" t="s">
        <v>74</v>
      </c>
      <c r="F48" s="19">
        <v>309731</v>
      </c>
      <c r="G48" s="19" t="s">
        <v>272</v>
      </c>
      <c r="H48" s="19" t="s">
        <v>76</v>
      </c>
      <c r="I48" s="19" t="s">
        <v>34</v>
      </c>
      <c r="J48" s="19" t="s">
        <v>24</v>
      </c>
      <c r="K48" s="19" t="s">
        <v>88</v>
      </c>
      <c r="L48" s="19" t="s">
        <v>299</v>
      </c>
      <c r="M48" s="19"/>
      <c r="N48" s="88">
        <v>2348.6</v>
      </c>
      <c r="O48" s="23"/>
      <c r="P48" s="24">
        <v>44448</v>
      </c>
      <c r="Q48" s="19" t="s">
        <v>171</v>
      </c>
      <c r="R48" s="22" t="s">
        <v>28</v>
      </c>
    </row>
    <row r="49" spans="1:18" ht="38.5" hidden="1" x14ac:dyDescent="0.35">
      <c r="A49" s="11"/>
      <c r="B49" s="12">
        <v>57061</v>
      </c>
      <c r="C49" s="13" t="s">
        <v>216</v>
      </c>
      <c r="D49" s="13" t="s">
        <v>19</v>
      </c>
      <c r="E49" s="13" t="s">
        <v>20</v>
      </c>
      <c r="F49" s="13">
        <v>608832</v>
      </c>
      <c r="G49" s="13" t="s">
        <v>217</v>
      </c>
      <c r="H49" s="13" t="s">
        <v>218</v>
      </c>
      <c r="I49" s="13" t="s">
        <v>1543</v>
      </c>
      <c r="J49" s="13" t="s">
        <v>1633</v>
      </c>
      <c r="K49" s="13" t="s">
        <v>1601</v>
      </c>
      <c r="L49" s="13" t="s">
        <v>1634</v>
      </c>
      <c r="M49" s="13"/>
      <c r="N49" s="89">
        <v>2700</v>
      </c>
      <c r="O49" s="25"/>
      <c r="P49" s="26">
        <v>44902</v>
      </c>
      <c r="Q49" s="13" t="s">
        <v>328</v>
      </c>
      <c r="R49" s="16" t="s">
        <v>526</v>
      </c>
    </row>
    <row r="50" spans="1:18" ht="26" hidden="1" x14ac:dyDescent="0.35">
      <c r="A50" s="17"/>
      <c r="B50" s="18">
        <v>1490025762</v>
      </c>
      <c r="C50" s="19" t="s">
        <v>568</v>
      </c>
      <c r="D50" s="19" t="s">
        <v>73</v>
      </c>
      <c r="E50" s="19" t="s">
        <v>74</v>
      </c>
      <c r="F50" s="19">
        <v>309739</v>
      </c>
      <c r="G50" s="19" t="s">
        <v>569</v>
      </c>
      <c r="H50" s="19" t="s">
        <v>133</v>
      </c>
      <c r="I50" s="19" t="s">
        <v>34</v>
      </c>
      <c r="J50" s="19" t="s">
        <v>24</v>
      </c>
      <c r="K50" s="19" t="s">
        <v>570</v>
      </c>
      <c r="L50" s="19" t="s">
        <v>1055</v>
      </c>
      <c r="M50" s="19"/>
      <c r="N50" s="88">
        <v>3172.2</v>
      </c>
      <c r="O50" s="23"/>
      <c r="P50" s="24">
        <v>44728</v>
      </c>
      <c r="Q50" s="19" t="s">
        <v>27</v>
      </c>
      <c r="R50" s="22" t="s">
        <v>526</v>
      </c>
    </row>
    <row r="51" spans="1:18" ht="26" hidden="1" x14ac:dyDescent="0.35">
      <c r="A51" s="11"/>
      <c r="B51" s="12">
        <v>1490025195</v>
      </c>
      <c r="C51" s="13" t="s">
        <v>557</v>
      </c>
      <c r="D51" s="13" t="s">
        <v>541</v>
      </c>
      <c r="E51" s="13" t="s">
        <v>542</v>
      </c>
      <c r="F51" s="13">
        <v>508425</v>
      </c>
      <c r="G51" s="13" t="s">
        <v>558</v>
      </c>
      <c r="H51" s="13" t="s">
        <v>559</v>
      </c>
      <c r="I51" s="13" t="s">
        <v>23</v>
      </c>
      <c r="J51" s="13" t="s">
        <v>24</v>
      </c>
      <c r="K51" s="13" t="s">
        <v>560</v>
      </c>
      <c r="L51" s="13" t="s">
        <v>576</v>
      </c>
      <c r="M51" s="13"/>
      <c r="N51" s="89">
        <v>3456</v>
      </c>
      <c r="O51" s="25"/>
      <c r="P51" s="26">
        <v>44655</v>
      </c>
      <c r="Q51" s="13" t="s">
        <v>27</v>
      </c>
      <c r="R51" s="16" t="s">
        <v>526</v>
      </c>
    </row>
    <row r="52" spans="1:18" ht="26" hidden="1" x14ac:dyDescent="0.35">
      <c r="A52" s="11"/>
      <c r="B52" s="12">
        <v>1490025729</v>
      </c>
      <c r="C52" s="13" t="s">
        <v>997</v>
      </c>
      <c r="D52" s="13" t="s">
        <v>832</v>
      </c>
      <c r="E52" s="13" t="s">
        <v>536</v>
      </c>
      <c r="F52" s="13">
        <v>309856</v>
      </c>
      <c r="G52" s="13" t="s">
        <v>998</v>
      </c>
      <c r="H52" s="13" t="s">
        <v>907</v>
      </c>
      <c r="I52" s="13" t="s">
        <v>34</v>
      </c>
      <c r="J52" s="13" t="s">
        <v>24</v>
      </c>
      <c r="K52" s="13" t="s">
        <v>999</v>
      </c>
      <c r="L52" s="13" t="s">
        <v>1000</v>
      </c>
      <c r="M52" s="13"/>
      <c r="N52" s="89">
        <v>3548.57</v>
      </c>
      <c r="O52" s="25"/>
      <c r="P52" s="26">
        <v>44719</v>
      </c>
      <c r="Q52" s="13" t="s">
        <v>27</v>
      </c>
      <c r="R52" s="16" t="s">
        <v>526</v>
      </c>
    </row>
    <row r="53" spans="1:18" ht="26" hidden="1" x14ac:dyDescent="0.35">
      <c r="A53" s="11"/>
      <c r="B53" s="12">
        <v>1490025213</v>
      </c>
      <c r="C53" s="13" t="s">
        <v>696</v>
      </c>
      <c r="D53" s="13" t="s">
        <v>541</v>
      </c>
      <c r="E53" s="13" t="s">
        <v>542</v>
      </c>
      <c r="F53" s="13">
        <v>508370</v>
      </c>
      <c r="G53" s="13" t="s">
        <v>697</v>
      </c>
      <c r="H53" s="13" t="s">
        <v>698</v>
      </c>
      <c r="I53" s="13" t="s">
        <v>23</v>
      </c>
      <c r="J53" s="13" t="s">
        <v>24</v>
      </c>
      <c r="K53" s="13" t="s">
        <v>699</v>
      </c>
      <c r="L53" s="13" t="s">
        <v>700</v>
      </c>
      <c r="M53" s="13"/>
      <c r="N53" s="89">
        <v>3740</v>
      </c>
      <c r="O53" s="25"/>
      <c r="P53" s="26">
        <v>44663</v>
      </c>
      <c r="Q53" s="13" t="s">
        <v>27</v>
      </c>
      <c r="R53" s="16" t="s">
        <v>526</v>
      </c>
    </row>
    <row r="54" spans="1:18" ht="26" hidden="1" x14ac:dyDescent="0.35">
      <c r="A54" s="11"/>
      <c r="B54" s="12">
        <v>1490026150</v>
      </c>
      <c r="C54" s="13" t="s">
        <v>816</v>
      </c>
      <c r="D54" s="13" t="s">
        <v>817</v>
      </c>
      <c r="E54" s="13" t="s">
        <v>818</v>
      </c>
      <c r="F54" s="13">
        <v>508424</v>
      </c>
      <c r="G54" s="13" t="s">
        <v>819</v>
      </c>
      <c r="H54" s="13" t="s">
        <v>820</v>
      </c>
      <c r="I54" s="13" t="s">
        <v>34</v>
      </c>
      <c r="J54" s="13" t="s">
        <v>24</v>
      </c>
      <c r="K54" s="13" t="s">
        <v>814</v>
      </c>
      <c r="L54" s="13" t="s">
        <v>1302</v>
      </c>
      <c r="M54" s="13"/>
      <c r="N54" s="89">
        <v>3799.29</v>
      </c>
      <c r="O54" s="25"/>
      <c r="P54" s="26">
        <v>44795</v>
      </c>
      <c r="Q54" s="13" t="s">
        <v>171</v>
      </c>
      <c r="R54" s="16" t="s">
        <v>526</v>
      </c>
    </row>
    <row r="55" spans="1:18" ht="51" hidden="1" x14ac:dyDescent="0.35">
      <c r="A55" s="17"/>
      <c r="B55" s="18">
        <v>1490023611</v>
      </c>
      <c r="C55" s="19" t="s">
        <v>97</v>
      </c>
      <c r="D55" s="19" t="s">
        <v>38</v>
      </c>
      <c r="E55" s="19" t="s">
        <v>98</v>
      </c>
      <c r="F55" s="19">
        <v>608659</v>
      </c>
      <c r="G55" s="19" t="s">
        <v>99</v>
      </c>
      <c r="H55" s="19" t="s">
        <v>100</v>
      </c>
      <c r="I55" s="19" t="s">
        <v>34</v>
      </c>
      <c r="J55" s="19" t="s">
        <v>24</v>
      </c>
      <c r="K55" s="19" t="s">
        <v>101</v>
      </c>
      <c r="L55" s="19" t="s">
        <v>108</v>
      </c>
      <c r="M55" s="19"/>
      <c r="N55" s="88">
        <v>3892</v>
      </c>
      <c r="O55" s="23"/>
      <c r="P55" s="24">
        <v>44343</v>
      </c>
      <c r="Q55" s="19" t="s">
        <v>27</v>
      </c>
      <c r="R55" s="22" t="s">
        <v>28</v>
      </c>
    </row>
    <row r="56" spans="1:18" ht="26" hidden="1" x14ac:dyDescent="0.35">
      <c r="A56" s="17"/>
      <c r="B56" s="18">
        <v>1490025815</v>
      </c>
      <c r="C56" s="19" t="s">
        <v>1074</v>
      </c>
      <c r="D56" s="19" t="s">
        <v>597</v>
      </c>
      <c r="E56" s="19" t="s">
        <v>598</v>
      </c>
      <c r="F56" s="19">
        <v>309875</v>
      </c>
      <c r="G56" s="19" t="s">
        <v>1075</v>
      </c>
      <c r="H56" s="19" t="s">
        <v>684</v>
      </c>
      <c r="I56" s="19" t="s">
        <v>23</v>
      </c>
      <c r="J56" s="19" t="s">
        <v>1076</v>
      </c>
      <c r="K56" s="19" t="s">
        <v>403</v>
      </c>
      <c r="L56" s="19" t="s">
        <v>1077</v>
      </c>
      <c r="M56" s="19"/>
      <c r="N56" s="88">
        <v>3980</v>
      </c>
      <c r="O56" s="23"/>
      <c r="P56" s="24">
        <v>44734</v>
      </c>
      <c r="Q56" s="19" t="s">
        <v>27</v>
      </c>
      <c r="R56" s="22" t="s">
        <v>526</v>
      </c>
    </row>
    <row r="57" spans="1:18" ht="26" hidden="1" x14ac:dyDescent="0.35">
      <c r="A57" s="11"/>
      <c r="B57" s="12">
        <v>1490025671</v>
      </c>
      <c r="C57" s="13" t="s">
        <v>878</v>
      </c>
      <c r="D57" s="13" t="s">
        <v>541</v>
      </c>
      <c r="E57" s="13" t="s">
        <v>636</v>
      </c>
      <c r="F57" s="13">
        <v>508386</v>
      </c>
      <c r="G57" s="13" t="s">
        <v>879</v>
      </c>
      <c r="H57" s="13" t="s">
        <v>669</v>
      </c>
      <c r="I57" s="13" t="s">
        <v>880</v>
      </c>
      <c r="J57" s="13" t="s">
        <v>881</v>
      </c>
      <c r="K57" s="13" t="s">
        <v>882</v>
      </c>
      <c r="L57" s="13" t="s">
        <v>883</v>
      </c>
      <c r="M57" s="13"/>
      <c r="N57" s="89">
        <v>4154.97</v>
      </c>
      <c r="O57" s="25"/>
      <c r="P57" s="26">
        <v>44701</v>
      </c>
      <c r="Q57" s="13" t="s">
        <v>27</v>
      </c>
      <c r="R57" s="16" t="s">
        <v>526</v>
      </c>
    </row>
    <row r="58" spans="1:18" ht="26" hidden="1" x14ac:dyDescent="0.35">
      <c r="A58" s="17"/>
      <c r="B58" s="18">
        <v>1490024593</v>
      </c>
      <c r="C58" s="19" t="s">
        <v>252</v>
      </c>
      <c r="D58" s="19" t="s">
        <v>38</v>
      </c>
      <c r="E58" s="19" t="s">
        <v>139</v>
      </c>
      <c r="F58" s="19">
        <v>804048</v>
      </c>
      <c r="G58" s="19" t="s">
        <v>253</v>
      </c>
      <c r="H58" s="19" t="s">
        <v>254</v>
      </c>
      <c r="I58" s="19" t="s">
        <v>23</v>
      </c>
      <c r="J58" s="19" t="s">
        <v>255</v>
      </c>
      <c r="K58" s="19" t="s">
        <v>25</v>
      </c>
      <c r="L58" s="19" t="s">
        <v>376</v>
      </c>
      <c r="M58" s="19"/>
      <c r="N58" s="88">
        <v>4486.38</v>
      </c>
      <c r="O58" s="23"/>
      <c r="P58" s="24">
        <v>44510</v>
      </c>
      <c r="Q58" s="19" t="s">
        <v>328</v>
      </c>
      <c r="R58" s="22" t="s">
        <v>28</v>
      </c>
    </row>
    <row r="59" spans="1:18" hidden="1" x14ac:dyDescent="0.35">
      <c r="A59" s="11"/>
      <c r="B59" s="12">
        <v>1490026005</v>
      </c>
      <c r="C59" s="13" t="s">
        <v>1105</v>
      </c>
      <c r="D59" s="13" t="s">
        <v>661</v>
      </c>
      <c r="E59" s="13" t="s">
        <v>1101</v>
      </c>
      <c r="F59" s="13">
        <v>508433</v>
      </c>
      <c r="G59" s="13" t="s">
        <v>1106</v>
      </c>
      <c r="H59" s="13" t="s">
        <v>891</v>
      </c>
      <c r="I59" s="13" t="s">
        <v>34</v>
      </c>
      <c r="J59" s="13" t="s">
        <v>24</v>
      </c>
      <c r="K59" s="13" t="s">
        <v>35</v>
      </c>
      <c r="L59" s="13" t="s">
        <v>1107</v>
      </c>
      <c r="M59" s="13"/>
      <c r="N59" s="89">
        <v>4660.47</v>
      </c>
      <c r="O59" s="25"/>
      <c r="P59" s="26">
        <v>44774</v>
      </c>
      <c r="Q59" s="13" t="s">
        <v>171</v>
      </c>
      <c r="R59" s="16" t="s">
        <v>526</v>
      </c>
    </row>
    <row r="60" spans="1:18" ht="51" hidden="1" x14ac:dyDescent="0.35">
      <c r="A60" s="17"/>
      <c r="B60" s="18">
        <v>1490025670</v>
      </c>
      <c r="C60" s="19" t="s">
        <v>29</v>
      </c>
      <c r="D60" s="19" t="s">
        <v>30</v>
      </c>
      <c r="E60" s="19" t="s">
        <v>31</v>
      </c>
      <c r="F60" s="19">
        <v>802173</v>
      </c>
      <c r="G60" s="19" t="s">
        <v>643</v>
      </c>
      <c r="H60" s="19" t="s">
        <v>33</v>
      </c>
      <c r="I60" s="19" t="s">
        <v>34</v>
      </c>
      <c r="J60" s="19" t="s">
        <v>24</v>
      </c>
      <c r="K60" s="19" t="s">
        <v>35</v>
      </c>
      <c r="L60" s="19" t="s">
        <v>868</v>
      </c>
      <c r="M60" s="19"/>
      <c r="N60" s="88">
        <v>4665.88</v>
      </c>
      <c r="O60" s="23"/>
      <c r="P60" s="24">
        <v>44700</v>
      </c>
      <c r="Q60" s="19" t="s">
        <v>27</v>
      </c>
      <c r="R60" s="22" t="s">
        <v>526</v>
      </c>
    </row>
    <row r="61" spans="1:18" ht="26" hidden="1" x14ac:dyDescent="0.35">
      <c r="A61" s="11"/>
      <c r="B61" s="12">
        <v>1490025654</v>
      </c>
      <c r="C61" s="13" t="s">
        <v>831</v>
      </c>
      <c r="D61" s="13" t="s">
        <v>832</v>
      </c>
      <c r="E61" s="13" t="s">
        <v>536</v>
      </c>
      <c r="F61" s="13">
        <v>309869</v>
      </c>
      <c r="G61" s="13" t="s">
        <v>833</v>
      </c>
      <c r="H61" s="13" t="s">
        <v>834</v>
      </c>
      <c r="I61" s="13" t="s">
        <v>34</v>
      </c>
      <c r="J61" s="13" t="s">
        <v>24</v>
      </c>
      <c r="K61" s="13" t="s">
        <v>835</v>
      </c>
      <c r="L61" s="13" t="s">
        <v>836</v>
      </c>
      <c r="M61" s="13"/>
      <c r="N61" s="89">
        <v>5895.2</v>
      </c>
      <c r="O61" s="25"/>
      <c r="P61" s="26">
        <v>44693</v>
      </c>
      <c r="Q61" s="13" t="s">
        <v>27</v>
      </c>
      <c r="R61" s="16" t="s">
        <v>526</v>
      </c>
    </row>
    <row r="62" spans="1:18" ht="26" hidden="1" x14ac:dyDescent="0.35">
      <c r="A62" s="11"/>
      <c r="B62" s="12">
        <v>1490026502</v>
      </c>
      <c r="C62" s="13" t="s">
        <v>816</v>
      </c>
      <c r="D62" s="13" t="s">
        <v>817</v>
      </c>
      <c r="E62" s="13" t="s">
        <v>818</v>
      </c>
      <c r="F62" s="13">
        <v>508424</v>
      </c>
      <c r="G62" s="13" t="s">
        <v>819</v>
      </c>
      <c r="H62" s="13" t="s">
        <v>820</v>
      </c>
      <c r="I62" s="13" t="s">
        <v>34</v>
      </c>
      <c r="J62" s="13" t="s">
        <v>24</v>
      </c>
      <c r="K62" s="13" t="s">
        <v>814</v>
      </c>
      <c r="L62" s="13" t="s">
        <v>1519</v>
      </c>
      <c r="M62" s="13"/>
      <c r="N62" s="89">
        <v>6138.79</v>
      </c>
      <c r="O62" s="25"/>
      <c r="P62" s="15">
        <v>44886</v>
      </c>
      <c r="Q62" s="13" t="s">
        <v>328</v>
      </c>
      <c r="R62" s="16" t="s">
        <v>526</v>
      </c>
    </row>
    <row r="63" spans="1:18" ht="76" hidden="1" x14ac:dyDescent="0.35">
      <c r="A63" s="11"/>
      <c r="B63" s="12">
        <v>1490024002</v>
      </c>
      <c r="C63" s="13" t="s">
        <v>145</v>
      </c>
      <c r="D63" s="13" t="s">
        <v>110</v>
      </c>
      <c r="E63" s="13" t="s">
        <v>111</v>
      </c>
      <c r="F63" s="13">
        <v>606156</v>
      </c>
      <c r="G63" s="13" t="s">
        <v>146</v>
      </c>
      <c r="H63" s="13" t="s">
        <v>118</v>
      </c>
      <c r="I63" s="13" t="s">
        <v>34</v>
      </c>
      <c r="J63" s="13" t="s">
        <v>24</v>
      </c>
      <c r="K63" s="13" t="s">
        <v>147</v>
      </c>
      <c r="L63" s="13" t="s">
        <v>148</v>
      </c>
      <c r="M63" s="13"/>
      <c r="N63" s="89">
        <v>6316</v>
      </c>
      <c r="O63" s="25"/>
      <c r="P63" s="26">
        <v>44386</v>
      </c>
      <c r="Q63" s="13" t="s">
        <v>171</v>
      </c>
      <c r="R63" s="16" t="s">
        <v>28</v>
      </c>
    </row>
    <row r="64" spans="1:18" ht="26" x14ac:dyDescent="0.35">
      <c r="A64" s="11"/>
      <c r="B64" s="12">
        <v>1490025764</v>
      </c>
      <c r="C64" s="13" t="s">
        <v>962</v>
      </c>
      <c r="D64" s="13" t="s">
        <v>38</v>
      </c>
      <c r="E64" s="13" t="s">
        <v>92</v>
      </c>
      <c r="F64" s="13">
        <v>608651</v>
      </c>
      <c r="G64" s="13" t="s">
        <v>963</v>
      </c>
      <c r="H64" s="13" t="s">
        <v>964</v>
      </c>
      <c r="I64" s="13" t="s">
        <v>34</v>
      </c>
      <c r="J64" s="13" t="s">
        <v>24</v>
      </c>
      <c r="K64" s="13" t="s">
        <v>70</v>
      </c>
      <c r="L64" s="13" t="s">
        <v>1056</v>
      </c>
      <c r="M64" s="13"/>
      <c r="N64" s="89">
        <v>6377.4</v>
      </c>
      <c r="O64" s="25"/>
      <c r="P64" s="26">
        <v>44729</v>
      </c>
      <c r="Q64" s="13" t="s">
        <v>27</v>
      </c>
      <c r="R64" s="16" t="s">
        <v>526</v>
      </c>
    </row>
    <row r="65" spans="1:18" hidden="1" x14ac:dyDescent="0.35">
      <c r="A65" s="17"/>
      <c r="B65" s="18">
        <v>1490026343</v>
      </c>
      <c r="C65" s="19" t="s">
        <v>1105</v>
      </c>
      <c r="D65" s="19" t="s">
        <v>661</v>
      </c>
      <c r="E65" s="19" t="s">
        <v>1101</v>
      </c>
      <c r="F65" s="19">
        <v>508433</v>
      </c>
      <c r="G65" s="19" t="s">
        <v>1106</v>
      </c>
      <c r="H65" s="19" t="s">
        <v>891</v>
      </c>
      <c r="I65" s="19" t="s">
        <v>34</v>
      </c>
      <c r="J65" s="19" t="s">
        <v>24</v>
      </c>
      <c r="K65" s="19" t="s">
        <v>35</v>
      </c>
      <c r="L65" s="19" t="s">
        <v>1108</v>
      </c>
      <c r="M65" s="19"/>
      <c r="N65" s="88">
        <v>6495.2</v>
      </c>
      <c r="O65" s="23"/>
      <c r="P65" s="24">
        <v>44851</v>
      </c>
      <c r="Q65" s="19" t="s">
        <v>328</v>
      </c>
      <c r="R65" s="22" t="s">
        <v>526</v>
      </c>
    </row>
    <row r="66" spans="1:18" ht="76" hidden="1" x14ac:dyDescent="0.35">
      <c r="A66" s="17"/>
      <c r="B66" s="18">
        <v>1490026012</v>
      </c>
      <c r="C66" s="19" t="s">
        <v>392</v>
      </c>
      <c r="D66" s="19" t="s">
        <v>110</v>
      </c>
      <c r="E66" s="19" t="s">
        <v>111</v>
      </c>
      <c r="F66" s="19">
        <v>802505</v>
      </c>
      <c r="G66" s="19" t="s">
        <v>393</v>
      </c>
      <c r="H66" s="19" t="s">
        <v>243</v>
      </c>
      <c r="I66" s="19" t="s">
        <v>34</v>
      </c>
      <c r="J66" s="19" t="s">
        <v>24</v>
      </c>
      <c r="K66" s="19" t="s">
        <v>95</v>
      </c>
      <c r="L66" s="19" t="s">
        <v>1228</v>
      </c>
      <c r="M66" s="19"/>
      <c r="N66" s="88">
        <v>8546.4599999999991</v>
      </c>
      <c r="O66" s="23"/>
      <c r="P66" s="24">
        <v>44774</v>
      </c>
      <c r="Q66" s="19" t="s">
        <v>171</v>
      </c>
      <c r="R66" s="22" t="s">
        <v>526</v>
      </c>
    </row>
    <row r="67" spans="1:18" ht="51" hidden="1" x14ac:dyDescent="0.35">
      <c r="A67" s="11"/>
      <c r="B67" s="12">
        <v>1490026214</v>
      </c>
      <c r="C67" s="13" t="s">
        <v>1165</v>
      </c>
      <c r="D67" s="13" t="s">
        <v>38</v>
      </c>
      <c r="E67" s="13" t="s">
        <v>81</v>
      </c>
      <c r="F67" s="13">
        <v>608400</v>
      </c>
      <c r="G67" s="13" t="s">
        <v>1166</v>
      </c>
      <c r="H67" s="13" t="s">
        <v>1167</v>
      </c>
      <c r="I67" s="13" t="s">
        <v>34</v>
      </c>
      <c r="J67" s="13" t="s">
        <v>24</v>
      </c>
      <c r="K67" s="13" t="s">
        <v>250</v>
      </c>
      <c r="L67" s="13" t="s">
        <v>1386</v>
      </c>
      <c r="M67" s="13"/>
      <c r="N67" s="89">
        <v>8623.49</v>
      </c>
      <c r="O67" s="25"/>
      <c r="P67" s="26">
        <v>44820</v>
      </c>
      <c r="Q67" s="13" t="s">
        <v>171</v>
      </c>
      <c r="R67" s="16" t="s">
        <v>526</v>
      </c>
    </row>
    <row r="68" spans="1:18" ht="26" hidden="1" x14ac:dyDescent="0.35">
      <c r="A68" s="17"/>
      <c r="B68" s="18">
        <v>1490024605</v>
      </c>
      <c r="C68" s="19" t="s">
        <v>247</v>
      </c>
      <c r="D68" s="19" t="s">
        <v>38</v>
      </c>
      <c r="E68" s="19" t="s">
        <v>92</v>
      </c>
      <c r="F68" s="19">
        <v>606134</v>
      </c>
      <c r="G68" s="19" t="s">
        <v>248</v>
      </c>
      <c r="H68" s="19" t="s">
        <v>249</v>
      </c>
      <c r="I68" s="19" t="s">
        <v>34</v>
      </c>
      <c r="J68" s="19" t="s">
        <v>24</v>
      </c>
      <c r="K68" s="19" t="s">
        <v>250</v>
      </c>
      <c r="L68" s="19" t="s">
        <v>385</v>
      </c>
      <c r="M68" s="19"/>
      <c r="N68" s="88">
        <v>8791.76</v>
      </c>
      <c r="O68" s="23"/>
      <c r="P68" s="24">
        <v>44516</v>
      </c>
      <c r="Q68" s="19" t="s">
        <v>328</v>
      </c>
      <c r="R68" s="22" t="s">
        <v>28</v>
      </c>
    </row>
    <row r="69" spans="1:18" ht="26" hidden="1" x14ac:dyDescent="0.35">
      <c r="A69" s="17"/>
      <c r="B69" s="18">
        <v>1490025211</v>
      </c>
      <c r="C69" s="19" t="s">
        <v>448</v>
      </c>
      <c r="D69" s="19" t="s">
        <v>73</v>
      </c>
      <c r="E69" s="19" t="s">
        <v>74</v>
      </c>
      <c r="F69" s="19">
        <v>309732</v>
      </c>
      <c r="G69" s="19" t="s">
        <v>449</v>
      </c>
      <c r="H69" s="19" t="s">
        <v>133</v>
      </c>
      <c r="I69" s="19" t="s">
        <v>34</v>
      </c>
      <c r="J69" s="19" t="s">
        <v>24</v>
      </c>
      <c r="K69" s="19" t="s">
        <v>450</v>
      </c>
      <c r="L69" s="19" t="s">
        <v>575</v>
      </c>
      <c r="M69" s="19"/>
      <c r="N69" s="88">
        <v>8820.83</v>
      </c>
      <c r="O69" s="23"/>
      <c r="P69" s="24">
        <v>44652</v>
      </c>
      <c r="Q69" s="19" t="s">
        <v>27</v>
      </c>
      <c r="R69" s="22" t="s">
        <v>526</v>
      </c>
    </row>
    <row r="70" spans="1:18" ht="51" hidden="1" x14ac:dyDescent="0.35">
      <c r="A70" s="11"/>
      <c r="B70" s="12">
        <v>1490023145</v>
      </c>
      <c r="C70" s="13" t="s">
        <v>37</v>
      </c>
      <c r="D70" s="13" t="s">
        <v>38</v>
      </c>
      <c r="E70" s="13" t="s">
        <v>39</v>
      </c>
      <c r="F70" s="13">
        <v>608668</v>
      </c>
      <c r="G70" s="13" t="s">
        <v>40</v>
      </c>
      <c r="H70" s="13" t="s">
        <v>41</v>
      </c>
      <c r="I70" s="13" t="s">
        <v>34</v>
      </c>
      <c r="J70" s="13" t="s">
        <v>24</v>
      </c>
      <c r="K70" s="13" t="s">
        <v>42</v>
      </c>
      <c r="L70" s="13" t="s">
        <v>53</v>
      </c>
      <c r="M70" s="89"/>
      <c r="N70" s="89">
        <v>10468.040000000001</v>
      </c>
      <c r="O70" s="25"/>
      <c r="P70" s="26">
        <v>44314</v>
      </c>
      <c r="Q70" s="13" t="s">
        <v>27</v>
      </c>
      <c r="R70" s="16" t="s">
        <v>28</v>
      </c>
    </row>
    <row r="71" spans="1:18" ht="26" hidden="1" x14ac:dyDescent="0.35">
      <c r="A71" s="17"/>
      <c r="B71" s="18">
        <v>1490025209</v>
      </c>
      <c r="C71" s="19" t="s">
        <v>660</v>
      </c>
      <c r="D71" s="19" t="s">
        <v>661</v>
      </c>
      <c r="E71" s="19" t="s">
        <v>536</v>
      </c>
      <c r="F71" s="19">
        <v>508414</v>
      </c>
      <c r="G71" s="19" t="s">
        <v>662</v>
      </c>
      <c r="H71" s="19" t="s">
        <v>402</v>
      </c>
      <c r="I71" s="19" t="s">
        <v>34</v>
      </c>
      <c r="J71" s="19" t="s">
        <v>24</v>
      </c>
      <c r="K71" s="19" t="s">
        <v>663</v>
      </c>
      <c r="L71" s="19" t="s">
        <v>695</v>
      </c>
      <c r="M71" s="19"/>
      <c r="N71" s="88">
        <v>10926</v>
      </c>
      <c r="O71" s="23"/>
      <c r="P71" s="24">
        <v>44662</v>
      </c>
      <c r="Q71" s="19" t="s">
        <v>27</v>
      </c>
      <c r="R71" s="22" t="s">
        <v>526</v>
      </c>
    </row>
    <row r="72" spans="1:18" ht="26" hidden="1" x14ac:dyDescent="0.35">
      <c r="A72" s="17">
        <v>1490026125</v>
      </c>
      <c r="B72" s="18"/>
      <c r="C72" s="19" t="s">
        <v>1165</v>
      </c>
      <c r="D72" s="19" t="s">
        <v>38</v>
      </c>
      <c r="E72" s="19" t="s">
        <v>81</v>
      </c>
      <c r="F72" s="19">
        <v>608400</v>
      </c>
      <c r="G72" s="19" t="s">
        <v>1166</v>
      </c>
      <c r="H72" s="19" t="s">
        <v>1167</v>
      </c>
      <c r="I72" s="19" t="s">
        <v>34</v>
      </c>
      <c r="J72" s="19" t="s">
        <v>24</v>
      </c>
      <c r="K72" s="19" t="s">
        <v>250</v>
      </c>
      <c r="L72" s="19" t="s">
        <v>1278</v>
      </c>
      <c r="M72" s="19"/>
      <c r="N72" s="88">
        <v>11873.51</v>
      </c>
      <c r="O72" s="23"/>
      <c r="P72" s="24">
        <v>44782</v>
      </c>
      <c r="Q72" s="19" t="s">
        <v>171</v>
      </c>
      <c r="R72" s="22" t="s">
        <v>526</v>
      </c>
    </row>
    <row r="73" spans="1:18" ht="38.5" hidden="1" x14ac:dyDescent="0.35">
      <c r="A73" s="11"/>
      <c r="B73" s="12">
        <v>56932</v>
      </c>
      <c r="C73" s="13" t="s">
        <v>1225</v>
      </c>
      <c r="D73" s="13" t="s">
        <v>110</v>
      </c>
      <c r="E73" s="13" t="s">
        <v>111</v>
      </c>
      <c r="F73" s="13">
        <v>608619</v>
      </c>
      <c r="G73" s="13" t="s">
        <v>1226</v>
      </c>
      <c r="H73" s="13" t="s">
        <v>141</v>
      </c>
      <c r="I73" s="13" t="s">
        <v>34</v>
      </c>
      <c r="J73" s="13" t="s">
        <v>24</v>
      </c>
      <c r="K73" s="13" t="s">
        <v>297</v>
      </c>
      <c r="L73" s="13" t="s">
        <v>1612</v>
      </c>
      <c r="M73" s="13"/>
      <c r="N73" s="89">
        <v>11924.77</v>
      </c>
      <c r="O73" s="25"/>
      <c r="P73" s="26">
        <v>44897</v>
      </c>
      <c r="Q73" s="13" t="s">
        <v>328</v>
      </c>
      <c r="R73" s="16" t="s">
        <v>526</v>
      </c>
    </row>
    <row r="74" spans="1:18" ht="51" hidden="1" x14ac:dyDescent="0.35">
      <c r="A74" s="11"/>
      <c r="B74" s="12">
        <v>1490024706</v>
      </c>
      <c r="C74" s="13" t="s">
        <v>247</v>
      </c>
      <c r="D74" s="13" t="s">
        <v>38</v>
      </c>
      <c r="E74" s="13" t="s">
        <v>92</v>
      </c>
      <c r="F74" s="13">
        <v>606134</v>
      </c>
      <c r="G74" s="13" t="s">
        <v>248</v>
      </c>
      <c r="H74" s="13" t="s">
        <v>249</v>
      </c>
      <c r="I74" s="13" t="s">
        <v>34</v>
      </c>
      <c r="J74" s="13" t="s">
        <v>24</v>
      </c>
      <c r="K74" s="13" t="s">
        <v>250</v>
      </c>
      <c r="L74" s="13" t="s">
        <v>424</v>
      </c>
      <c r="M74" s="13"/>
      <c r="N74" s="89">
        <v>13358.8</v>
      </c>
      <c r="O74" s="25"/>
      <c r="P74" s="26">
        <v>44543</v>
      </c>
      <c r="Q74" s="13" t="s">
        <v>328</v>
      </c>
      <c r="R74" s="16" t="s">
        <v>28</v>
      </c>
    </row>
    <row r="75" spans="1:18" ht="38.5" hidden="1" x14ac:dyDescent="0.35">
      <c r="A75" s="11"/>
      <c r="B75" s="12">
        <v>1490025678</v>
      </c>
      <c r="C75" s="13" t="s">
        <v>344</v>
      </c>
      <c r="D75" s="13" t="s">
        <v>38</v>
      </c>
      <c r="E75" s="13" t="s">
        <v>92</v>
      </c>
      <c r="F75" s="13">
        <v>606157</v>
      </c>
      <c r="G75" s="13" t="s">
        <v>345</v>
      </c>
      <c r="H75" s="13" t="s">
        <v>94</v>
      </c>
      <c r="I75" s="13" t="s">
        <v>34</v>
      </c>
      <c r="J75" s="13" t="s">
        <v>24</v>
      </c>
      <c r="K75" s="13" t="s">
        <v>346</v>
      </c>
      <c r="L75" s="13" t="s">
        <v>465</v>
      </c>
      <c r="M75" s="13"/>
      <c r="N75" s="89">
        <v>14159.11</v>
      </c>
      <c r="O75" s="25"/>
      <c r="P75" s="26">
        <v>44582</v>
      </c>
      <c r="Q75" s="13" t="s">
        <v>447</v>
      </c>
      <c r="R75" s="16" t="s">
        <v>28</v>
      </c>
    </row>
    <row r="76" spans="1:18" ht="26" hidden="1" x14ac:dyDescent="0.35">
      <c r="A76" s="17"/>
      <c r="B76" s="18">
        <v>1490025190</v>
      </c>
      <c r="C76" s="19" t="s">
        <v>437</v>
      </c>
      <c r="D76" s="19" t="s">
        <v>38</v>
      </c>
      <c r="E76" s="19" t="s">
        <v>81</v>
      </c>
      <c r="F76" s="19">
        <v>606176</v>
      </c>
      <c r="G76" s="19" t="s">
        <v>438</v>
      </c>
      <c r="H76" s="19" t="s">
        <v>439</v>
      </c>
      <c r="I76" s="19" t="s">
        <v>34</v>
      </c>
      <c r="J76" s="19" t="s">
        <v>24</v>
      </c>
      <c r="K76" s="19" t="s">
        <v>250</v>
      </c>
      <c r="L76" s="19" t="s">
        <v>573</v>
      </c>
      <c r="M76" s="19"/>
      <c r="N76" s="88">
        <v>15332.54</v>
      </c>
      <c r="O76" s="23"/>
      <c r="P76" s="24">
        <v>44652</v>
      </c>
      <c r="Q76" s="19" t="s">
        <v>27</v>
      </c>
      <c r="R76" s="22" t="s">
        <v>526</v>
      </c>
    </row>
    <row r="77" spans="1:18" ht="26" hidden="1" x14ac:dyDescent="0.35">
      <c r="A77" s="17"/>
      <c r="B77" s="18">
        <v>1490025214</v>
      </c>
      <c r="C77" s="19" t="s">
        <v>625</v>
      </c>
      <c r="D77" s="19" t="s">
        <v>541</v>
      </c>
      <c r="E77" s="19" t="s">
        <v>626</v>
      </c>
      <c r="F77" s="19">
        <v>508176</v>
      </c>
      <c r="G77" s="19" t="s">
        <v>627</v>
      </c>
      <c r="H77" s="19" t="s">
        <v>628</v>
      </c>
      <c r="I77" s="19" t="s">
        <v>23</v>
      </c>
      <c r="J77" s="19">
        <v>5002592318</v>
      </c>
      <c r="K77" s="19" t="s">
        <v>629</v>
      </c>
      <c r="L77" s="19" t="s">
        <v>630</v>
      </c>
      <c r="M77" s="19"/>
      <c r="N77" s="88">
        <v>15914.41</v>
      </c>
      <c r="O77" s="23"/>
      <c r="P77" s="24">
        <v>44657</v>
      </c>
      <c r="Q77" s="19" t="s">
        <v>27</v>
      </c>
      <c r="R77" s="22" t="s">
        <v>526</v>
      </c>
    </row>
    <row r="78" spans="1:18" ht="76" hidden="1" x14ac:dyDescent="0.35">
      <c r="A78" s="17"/>
      <c r="B78" s="18">
        <v>1490024834</v>
      </c>
      <c r="C78" s="19" t="s">
        <v>29</v>
      </c>
      <c r="D78" s="19" t="s">
        <v>30</v>
      </c>
      <c r="E78" s="19" t="s">
        <v>31</v>
      </c>
      <c r="F78" s="19">
        <v>802171</v>
      </c>
      <c r="G78" s="19" t="s">
        <v>32</v>
      </c>
      <c r="H78" s="19" t="s">
        <v>33</v>
      </c>
      <c r="I78" s="19" t="s">
        <v>34</v>
      </c>
      <c r="J78" s="19" t="s">
        <v>24</v>
      </c>
      <c r="K78" s="19" t="s">
        <v>35</v>
      </c>
      <c r="L78" s="19" t="s">
        <v>464</v>
      </c>
      <c r="M78" s="19"/>
      <c r="N78" s="88">
        <v>17414.82</v>
      </c>
      <c r="O78" s="23"/>
      <c r="P78" s="24">
        <v>44579</v>
      </c>
      <c r="Q78" s="19" t="s">
        <v>447</v>
      </c>
      <c r="R78" s="22" t="s">
        <v>28</v>
      </c>
    </row>
    <row r="79" spans="1:18" ht="38.5" hidden="1" x14ac:dyDescent="0.35">
      <c r="A79" s="17"/>
      <c r="B79" s="18">
        <v>1490024803</v>
      </c>
      <c r="C79" s="19" t="s">
        <v>116</v>
      </c>
      <c r="D79" s="19" t="s">
        <v>110</v>
      </c>
      <c r="E79" s="19" t="s">
        <v>111</v>
      </c>
      <c r="F79" s="19">
        <v>608636</v>
      </c>
      <c r="G79" s="19" t="s">
        <v>117</v>
      </c>
      <c r="H79" s="19" t="s">
        <v>118</v>
      </c>
      <c r="I79" s="19" t="s">
        <v>34</v>
      </c>
      <c r="J79" s="19" t="s">
        <v>24</v>
      </c>
      <c r="K79" s="19" t="s">
        <v>119</v>
      </c>
      <c r="L79" s="19" t="s">
        <v>460</v>
      </c>
      <c r="M79" s="19"/>
      <c r="N79" s="88">
        <v>18032.41</v>
      </c>
      <c r="O79" s="23"/>
      <c r="P79" s="24">
        <v>44575</v>
      </c>
      <c r="Q79" s="19" t="s">
        <v>447</v>
      </c>
      <c r="R79" s="22" t="s">
        <v>28</v>
      </c>
    </row>
    <row r="80" spans="1:18" ht="26" hidden="1" x14ac:dyDescent="0.35">
      <c r="A80" s="17"/>
      <c r="B80" s="18">
        <v>1490025662</v>
      </c>
      <c r="C80" s="19" t="s">
        <v>553</v>
      </c>
      <c r="D80" s="19" t="s">
        <v>541</v>
      </c>
      <c r="E80" s="19" t="s">
        <v>542</v>
      </c>
      <c r="F80" s="19">
        <v>508396</v>
      </c>
      <c r="G80" s="19" t="s">
        <v>554</v>
      </c>
      <c r="H80" s="19" t="s">
        <v>544</v>
      </c>
      <c r="I80" s="19" t="s">
        <v>34</v>
      </c>
      <c r="J80" s="19" t="s">
        <v>24</v>
      </c>
      <c r="K80" s="19" t="s">
        <v>555</v>
      </c>
      <c r="L80" s="19" t="s">
        <v>851</v>
      </c>
      <c r="M80" s="19"/>
      <c r="N80" s="88">
        <v>19468</v>
      </c>
      <c r="O80" s="23"/>
      <c r="P80" s="24">
        <v>44698</v>
      </c>
      <c r="Q80" s="19" t="s">
        <v>27</v>
      </c>
      <c r="R80" s="22" t="s">
        <v>526</v>
      </c>
    </row>
    <row r="81" spans="1:18" ht="26" hidden="1" x14ac:dyDescent="0.35">
      <c r="A81" s="17"/>
      <c r="B81" s="18">
        <v>1490025721</v>
      </c>
      <c r="C81" s="19" t="s">
        <v>900</v>
      </c>
      <c r="D81" s="19" t="s">
        <v>541</v>
      </c>
      <c r="E81" s="19" t="s">
        <v>901</v>
      </c>
      <c r="F81" s="19">
        <v>508421</v>
      </c>
      <c r="G81" s="19" t="s">
        <v>902</v>
      </c>
      <c r="H81" s="19" t="s">
        <v>903</v>
      </c>
      <c r="I81" s="19" t="s">
        <v>34</v>
      </c>
      <c r="J81" s="19" t="s">
        <v>24</v>
      </c>
      <c r="K81" s="19" t="s">
        <v>904</v>
      </c>
      <c r="L81" s="19" t="s">
        <v>915</v>
      </c>
      <c r="M81" s="19"/>
      <c r="N81" s="88">
        <v>21984</v>
      </c>
      <c r="O81" s="23"/>
      <c r="P81" s="24">
        <v>44704</v>
      </c>
      <c r="Q81" s="19" t="s">
        <v>27</v>
      </c>
      <c r="R81" s="22" t="s">
        <v>526</v>
      </c>
    </row>
    <row r="82" spans="1:18" ht="26" hidden="1" x14ac:dyDescent="0.35">
      <c r="A82" s="17"/>
      <c r="B82" s="18">
        <v>1490025726</v>
      </c>
      <c r="C82" s="19" t="s">
        <v>984</v>
      </c>
      <c r="D82" s="19" t="s">
        <v>541</v>
      </c>
      <c r="E82" s="19" t="s">
        <v>985</v>
      </c>
      <c r="F82" s="19">
        <v>508428</v>
      </c>
      <c r="G82" s="19" t="s">
        <v>549</v>
      </c>
      <c r="H82" s="19" t="s">
        <v>628</v>
      </c>
      <c r="I82" s="19" t="s">
        <v>23</v>
      </c>
      <c r="J82" s="19" t="s">
        <v>24</v>
      </c>
      <c r="K82" s="19" t="s">
        <v>639</v>
      </c>
      <c r="L82" s="19" t="s">
        <v>996</v>
      </c>
      <c r="M82" s="19"/>
      <c r="N82" s="88">
        <v>25300</v>
      </c>
      <c r="O82" s="23"/>
      <c r="P82" s="24">
        <v>44718</v>
      </c>
      <c r="Q82" s="19" t="s">
        <v>27</v>
      </c>
      <c r="R82" s="22" t="s">
        <v>526</v>
      </c>
    </row>
    <row r="83" spans="1:18" ht="38.5" hidden="1" x14ac:dyDescent="0.35">
      <c r="A83" s="17"/>
      <c r="B83" s="18">
        <v>1490025774</v>
      </c>
      <c r="C83" s="19" t="s">
        <v>29</v>
      </c>
      <c r="D83" s="19" t="s">
        <v>30</v>
      </c>
      <c r="E83" s="19" t="s">
        <v>31</v>
      </c>
      <c r="F83" s="19">
        <v>802173</v>
      </c>
      <c r="G83" s="19" t="s">
        <v>643</v>
      </c>
      <c r="H83" s="19" t="s">
        <v>33</v>
      </c>
      <c r="I83" s="19" t="s">
        <v>34</v>
      </c>
      <c r="J83" s="19" t="s">
        <v>24</v>
      </c>
      <c r="K83" s="19" t="s">
        <v>35</v>
      </c>
      <c r="L83" s="19" t="s">
        <v>1066</v>
      </c>
      <c r="M83" s="19"/>
      <c r="N83" s="88">
        <v>49265.13</v>
      </c>
      <c r="O83" s="23"/>
      <c r="P83" s="24">
        <v>44732</v>
      </c>
      <c r="Q83" s="19" t="s">
        <v>27</v>
      </c>
      <c r="R83" s="22" t="s">
        <v>526</v>
      </c>
    </row>
    <row r="84" spans="1:18" ht="51" hidden="1" x14ac:dyDescent="0.35">
      <c r="A84" s="11"/>
      <c r="B84" s="12">
        <v>1490023849</v>
      </c>
      <c r="C84" s="13" t="s">
        <v>29</v>
      </c>
      <c r="D84" s="13" t="s">
        <v>30</v>
      </c>
      <c r="E84" s="13" t="s">
        <v>31</v>
      </c>
      <c r="F84" s="13">
        <v>802171</v>
      </c>
      <c r="G84" s="13" t="s">
        <v>32</v>
      </c>
      <c r="H84" s="13" t="s">
        <v>33</v>
      </c>
      <c r="I84" s="13" t="s">
        <v>34</v>
      </c>
      <c r="J84" s="13" t="s">
        <v>24</v>
      </c>
      <c r="K84" s="13" t="s">
        <v>35</v>
      </c>
      <c r="L84" s="13" t="s">
        <v>144</v>
      </c>
      <c r="M84" s="13"/>
      <c r="N84" s="89">
        <v>83814</v>
      </c>
      <c r="O84" s="25"/>
      <c r="P84" s="26">
        <v>44368</v>
      </c>
      <c r="Q84" s="13" t="s">
        <v>27</v>
      </c>
      <c r="R84" s="16" t="s">
        <v>28</v>
      </c>
    </row>
    <row r="85" spans="1:18" ht="51" hidden="1" x14ac:dyDescent="0.35">
      <c r="A85" s="17"/>
      <c r="B85" s="18">
        <v>1490024719</v>
      </c>
      <c r="C85" s="19" t="s">
        <v>121</v>
      </c>
      <c r="D85" s="19" t="s">
        <v>110</v>
      </c>
      <c r="E85" s="19" t="s">
        <v>111</v>
      </c>
      <c r="F85" s="19">
        <v>606130</v>
      </c>
      <c r="G85" s="19" t="s">
        <v>122</v>
      </c>
      <c r="H85" s="19" t="s">
        <v>118</v>
      </c>
      <c r="I85" s="19" t="s">
        <v>23</v>
      </c>
      <c r="J85" s="19">
        <v>4600025819</v>
      </c>
      <c r="K85" s="19" t="s">
        <v>25</v>
      </c>
      <c r="L85" s="19" t="s">
        <v>430</v>
      </c>
      <c r="M85" s="19"/>
      <c r="N85" s="88">
        <v>241132.99</v>
      </c>
      <c r="O85" s="23"/>
      <c r="P85" s="24">
        <v>44545</v>
      </c>
      <c r="Q85" s="19" t="s">
        <v>328</v>
      </c>
      <c r="R85" s="22" t="s">
        <v>28</v>
      </c>
    </row>
    <row r="86" spans="1:18" ht="38.5" hidden="1" x14ac:dyDescent="0.35">
      <c r="A86" s="17">
        <v>1410192946</v>
      </c>
      <c r="B86" s="18"/>
      <c r="C86" s="19" t="s">
        <v>978</v>
      </c>
      <c r="D86" s="19" t="s">
        <v>655</v>
      </c>
      <c r="E86" s="19" t="s">
        <v>536</v>
      </c>
      <c r="F86" s="19">
        <v>109557</v>
      </c>
      <c r="G86" s="19" t="s">
        <v>979</v>
      </c>
      <c r="H86" s="19" t="s">
        <v>980</v>
      </c>
      <c r="I86" s="19" t="s">
        <v>880</v>
      </c>
      <c r="J86" s="19" t="s">
        <v>981</v>
      </c>
      <c r="K86" s="19" t="s">
        <v>982</v>
      </c>
      <c r="L86" s="19" t="s">
        <v>199</v>
      </c>
      <c r="M86" s="20">
        <v>520.07000000000005</v>
      </c>
      <c r="N86" s="88"/>
      <c r="O86" s="21">
        <v>44713</v>
      </c>
      <c r="P86" s="19"/>
      <c r="Q86" s="19" t="s">
        <v>27</v>
      </c>
      <c r="R86" s="22" t="s">
        <v>526</v>
      </c>
    </row>
    <row r="87" spans="1:18" ht="26" hidden="1" x14ac:dyDescent="0.35">
      <c r="A87" s="11">
        <v>1410188801</v>
      </c>
      <c r="B87" s="12"/>
      <c r="C87" s="13" t="s">
        <v>654</v>
      </c>
      <c r="D87" s="13" t="s">
        <v>655</v>
      </c>
      <c r="E87" s="13" t="s">
        <v>536</v>
      </c>
      <c r="F87" s="13">
        <v>109553</v>
      </c>
      <c r="G87" s="13" t="s">
        <v>656</v>
      </c>
      <c r="H87" s="13" t="s">
        <v>657</v>
      </c>
      <c r="I87" s="13" t="s">
        <v>658</v>
      </c>
      <c r="J87" s="13" t="s">
        <v>24</v>
      </c>
      <c r="K87" s="13" t="s">
        <v>153</v>
      </c>
      <c r="L87" s="13" t="s">
        <v>659</v>
      </c>
      <c r="M87" s="14">
        <v>850</v>
      </c>
      <c r="N87" s="89"/>
      <c r="O87" s="15">
        <v>44659</v>
      </c>
      <c r="P87" s="13"/>
      <c r="Q87" s="13" t="s">
        <v>27</v>
      </c>
      <c r="R87" s="16" t="s">
        <v>526</v>
      </c>
    </row>
    <row r="88" spans="1:18" ht="26" hidden="1" x14ac:dyDescent="0.35">
      <c r="A88" s="11">
        <v>1410190108</v>
      </c>
      <c r="B88" s="12"/>
      <c r="C88" s="13" t="s">
        <v>852</v>
      </c>
      <c r="D88" s="13" t="s">
        <v>655</v>
      </c>
      <c r="E88" s="13" t="s">
        <v>536</v>
      </c>
      <c r="F88" s="13">
        <v>109555</v>
      </c>
      <c r="G88" s="13" t="s">
        <v>853</v>
      </c>
      <c r="H88" s="13" t="s">
        <v>657</v>
      </c>
      <c r="I88" s="13" t="s">
        <v>23</v>
      </c>
      <c r="J88" s="13" t="s">
        <v>24</v>
      </c>
      <c r="K88" s="13" t="s">
        <v>854</v>
      </c>
      <c r="L88" s="13" t="s">
        <v>199</v>
      </c>
      <c r="M88" s="14">
        <v>8010</v>
      </c>
      <c r="N88" s="89"/>
      <c r="O88" s="15">
        <v>44699</v>
      </c>
      <c r="P88" s="13"/>
      <c r="Q88" s="13" t="s">
        <v>27</v>
      </c>
      <c r="R88" s="16" t="s">
        <v>526</v>
      </c>
    </row>
    <row r="89" spans="1:18" ht="26" hidden="1" x14ac:dyDescent="0.35">
      <c r="A89" s="11">
        <v>1410190913</v>
      </c>
      <c r="B89" s="12"/>
      <c r="C89" s="13" t="s">
        <v>1132</v>
      </c>
      <c r="D89" s="13" t="s">
        <v>655</v>
      </c>
      <c r="E89" s="13" t="s">
        <v>655</v>
      </c>
      <c r="F89" s="13">
        <v>109556</v>
      </c>
      <c r="G89" s="29" t="s">
        <v>1133</v>
      </c>
      <c r="H89" s="13" t="s">
        <v>1134</v>
      </c>
      <c r="I89" s="13" t="s">
        <v>23</v>
      </c>
      <c r="J89" s="13" t="s">
        <v>24</v>
      </c>
      <c r="K89" s="13" t="s">
        <v>1135</v>
      </c>
      <c r="L89" s="13" t="s">
        <v>1136</v>
      </c>
      <c r="M89" s="14">
        <v>2255</v>
      </c>
      <c r="N89" s="90"/>
      <c r="O89" s="15">
        <v>44743</v>
      </c>
      <c r="P89" s="13"/>
      <c r="Q89" s="13" t="s">
        <v>171</v>
      </c>
      <c r="R89" s="16" t="s">
        <v>526</v>
      </c>
    </row>
    <row r="90" spans="1:18" ht="26" hidden="1" x14ac:dyDescent="0.35">
      <c r="A90" s="17">
        <v>56462</v>
      </c>
      <c r="B90" s="18"/>
      <c r="C90" s="19" t="s">
        <v>1537</v>
      </c>
      <c r="D90" s="19" t="s">
        <v>655</v>
      </c>
      <c r="E90" s="19" t="s">
        <v>655</v>
      </c>
      <c r="F90" s="19">
        <v>109559</v>
      </c>
      <c r="G90" s="19" t="s">
        <v>1538</v>
      </c>
      <c r="H90" s="19" t="s">
        <v>1539</v>
      </c>
      <c r="I90" s="19" t="s">
        <v>23</v>
      </c>
      <c r="J90" s="19">
        <v>9403</v>
      </c>
      <c r="K90" s="19" t="s">
        <v>1540</v>
      </c>
      <c r="L90" s="19" t="s">
        <v>687</v>
      </c>
      <c r="M90" s="20">
        <v>3520</v>
      </c>
      <c r="N90" s="88"/>
      <c r="O90" s="21">
        <v>44881</v>
      </c>
      <c r="P90" s="19"/>
      <c r="Q90" s="19" t="s">
        <v>328</v>
      </c>
      <c r="R90" s="22" t="s">
        <v>526</v>
      </c>
    </row>
    <row r="91" spans="1:18" ht="26" hidden="1" x14ac:dyDescent="0.35">
      <c r="A91" s="17">
        <v>1410192069</v>
      </c>
      <c r="B91" s="18"/>
      <c r="C91" s="19" t="s">
        <v>1137</v>
      </c>
      <c r="D91" s="19" t="s">
        <v>655</v>
      </c>
      <c r="E91" s="19" t="s">
        <v>655</v>
      </c>
      <c r="F91" s="19">
        <v>109560</v>
      </c>
      <c r="G91" s="19" t="s">
        <v>1138</v>
      </c>
      <c r="H91" s="19" t="s">
        <v>1139</v>
      </c>
      <c r="I91" s="19" t="s">
        <v>23</v>
      </c>
      <c r="J91" s="19" t="s">
        <v>1140</v>
      </c>
      <c r="K91" s="19" t="s">
        <v>892</v>
      </c>
      <c r="L91" s="19" t="s">
        <v>1141</v>
      </c>
      <c r="M91" s="20">
        <v>589</v>
      </c>
      <c r="N91" s="88"/>
      <c r="O91" s="21">
        <v>44743</v>
      </c>
      <c r="P91" s="19"/>
      <c r="Q91" s="19" t="s">
        <v>171</v>
      </c>
      <c r="R91" s="22" t="s">
        <v>526</v>
      </c>
    </row>
    <row r="92" spans="1:18" ht="26" hidden="1" x14ac:dyDescent="0.35">
      <c r="A92" s="11">
        <v>1410199117</v>
      </c>
      <c r="B92" s="12"/>
      <c r="C92" s="13" t="s">
        <v>1137</v>
      </c>
      <c r="D92" s="13" t="s">
        <v>655</v>
      </c>
      <c r="E92" s="13" t="s">
        <v>655</v>
      </c>
      <c r="F92" s="13">
        <v>109560</v>
      </c>
      <c r="G92" s="13" t="s">
        <v>1138</v>
      </c>
      <c r="H92" s="13" t="s">
        <v>1139</v>
      </c>
      <c r="I92" s="13" t="s">
        <v>23</v>
      </c>
      <c r="J92" s="13" t="s">
        <v>1140</v>
      </c>
      <c r="K92" s="13" t="s">
        <v>892</v>
      </c>
      <c r="L92" s="13" t="s">
        <v>1037</v>
      </c>
      <c r="M92" s="14">
        <v>54</v>
      </c>
      <c r="N92" s="89"/>
      <c r="O92" s="15">
        <v>44882</v>
      </c>
      <c r="P92" s="13"/>
      <c r="Q92" s="13" t="s">
        <v>328</v>
      </c>
      <c r="R92" s="16" t="s">
        <v>526</v>
      </c>
    </row>
    <row r="93" spans="1:18" ht="51" hidden="1" x14ac:dyDescent="0.35">
      <c r="A93" s="11">
        <v>57144</v>
      </c>
      <c r="B93" s="12"/>
      <c r="C93" s="13" t="s">
        <v>1647</v>
      </c>
      <c r="D93" s="13" t="s">
        <v>1638</v>
      </c>
      <c r="E93" s="13" t="s">
        <v>1639</v>
      </c>
      <c r="F93" s="13">
        <v>103972</v>
      </c>
      <c r="G93" s="13" t="s">
        <v>1648</v>
      </c>
      <c r="H93" s="13" t="s">
        <v>1641</v>
      </c>
      <c r="I93" s="13" t="s">
        <v>1543</v>
      </c>
      <c r="J93" s="13">
        <v>9797982</v>
      </c>
      <c r="K93" s="13" t="s">
        <v>1649</v>
      </c>
      <c r="L93" s="13" t="s">
        <v>1650</v>
      </c>
      <c r="M93" s="14">
        <v>100</v>
      </c>
      <c r="N93" s="89"/>
      <c r="O93" s="15">
        <v>44903</v>
      </c>
      <c r="P93" s="13"/>
      <c r="Q93" s="13" t="s">
        <v>328</v>
      </c>
      <c r="R93" s="16" t="s">
        <v>526</v>
      </c>
    </row>
    <row r="94" spans="1:18" ht="51" hidden="1" x14ac:dyDescent="0.35">
      <c r="A94" s="11">
        <v>57067</v>
      </c>
      <c r="B94" s="12"/>
      <c r="C94" s="13" t="s">
        <v>1637</v>
      </c>
      <c r="D94" s="13" t="s">
        <v>1638</v>
      </c>
      <c r="E94" s="13" t="s">
        <v>1639</v>
      </c>
      <c r="F94" s="13">
        <v>103974</v>
      </c>
      <c r="G94" s="13" t="s">
        <v>1640</v>
      </c>
      <c r="H94" s="13" t="s">
        <v>1641</v>
      </c>
      <c r="I94" s="13" t="s">
        <v>1543</v>
      </c>
      <c r="J94" s="13" t="s">
        <v>24</v>
      </c>
      <c r="K94" s="13" t="s">
        <v>1642</v>
      </c>
      <c r="L94" s="13" t="s">
        <v>1643</v>
      </c>
      <c r="M94" s="14">
        <v>500</v>
      </c>
      <c r="N94" s="89"/>
      <c r="O94" s="15">
        <v>44902</v>
      </c>
      <c r="P94" s="13"/>
      <c r="Q94" s="13" t="s">
        <v>328</v>
      </c>
      <c r="R94" s="16" t="s">
        <v>526</v>
      </c>
    </row>
    <row r="95" spans="1:18" ht="26" hidden="1" x14ac:dyDescent="0.35">
      <c r="A95" s="17">
        <v>1410190751</v>
      </c>
      <c r="B95" s="18"/>
      <c r="C95" s="19" t="s">
        <v>1071</v>
      </c>
      <c r="D95" s="19" t="s">
        <v>541</v>
      </c>
      <c r="E95" s="19" t="s">
        <v>542</v>
      </c>
      <c r="F95" s="19">
        <v>508177</v>
      </c>
      <c r="G95" s="19" t="s">
        <v>1072</v>
      </c>
      <c r="H95" s="19" t="s">
        <v>1008</v>
      </c>
      <c r="I95" s="19" t="s">
        <v>23</v>
      </c>
      <c r="J95" s="19">
        <v>60368675</v>
      </c>
      <c r="K95" s="19" t="s">
        <v>1073</v>
      </c>
      <c r="L95" s="19" t="s">
        <v>1037</v>
      </c>
      <c r="M95" s="20">
        <v>6599.24</v>
      </c>
      <c r="N95" s="88"/>
      <c r="O95" s="21">
        <v>44732</v>
      </c>
      <c r="P95" s="19"/>
      <c r="Q95" s="19" t="s">
        <v>27</v>
      </c>
      <c r="R95" s="22" t="s">
        <v>526</v>
      </c>
    </row>
    <row r="96" spans="1:18" ht="26" hidden="1" x14ac:dyDescent="0.35">
      <c r="A96" s="11">
        <v>1410188747</v>
      </c>
      <c r="B96" s="12"/>
      <c r="C96" s="13" t="s">
        <v>635</v>
      </c>
      <c r="D96" s="13" t="s">
        <v>541</v>
      </c>
      <c r="E96" s="13" t="s">
        <v>636</v>
      </c>
      <c r="F96" s="13">
        <v>508087</v>
      </c>
      <c r="G96" s="13" t="s">
        <v>637</v>
      </c>
      <c r="H96" s="13" t="s">
        <v>638</v>
      </c>
      <c r="I96" s="13" t="s">
        <v>23</v>
      </c>
      <c r="J96" s="13">
        <v>4100244216</v>
      </c>
      <c r="K96" s="13" t="s">
        <v>639</v>
      </c>
      <c r="L96" s="13" t="s">
        <v>640</v>
      </c>
      <c r="M96" s="14">
        <v>200</v>
      </c>
      <c r="N96" s="89"/>
      <c r="O96" s="15">
        <v>44658</v>
      </c>
      <c r="P96" s="13"/>
      <c r="Q96" s="13" t="s">
        <v>27</v>
      </c>
      <c r="R96" s="16" t="s">
        <v>526</v>
      </c>
    </row>
    <row r="97" spans="1:18" ht="26" hidden="1" x14ac:dyDescent="0.35">
      <c r="A97" s="17">
        <v>57063</v>
      </c>
      <c r="B97" s="18"/>
      <c r="C97" s="19" t="s">
        <v>635</v>
      </c>
      <c r="D97" s="19" t="s">
        <v>541</v>
      </c>
      <c r="E97" s="19" t="s">
        <v>636</v>
      </c>
      <c r="F97" s="19">
        <v>508087</v>
      </c>
      <c r="G97" s="19" t="s">
        <v>637</v>
      </c>
      <c r="H97" s="19" t="s">
        <v>638</v>
      </c>
      <c r="I97" s="19" t="s">
        <v>23</v>
      </c>
      <c r="J97" s="19" t="s">
        <v>1635</v>
      </c>
      <c r="K97" s="19" t="s">
        <v>639</v>
      </c>
      <c r="L97" s="19" t="s">
        <v>1636</v>
      </c>
      <c r="M97" s="20">
        <v>400</v>
      </c>
      <c r="N97" s="88"/>
      <c r="O97" s="21">
        <v>44902</v>
      </c>
      <c r="P97" s="19"/>
      <c r="Q97" s="19" t="s">
        <v>328</v>
      </c>
      <c r="R97" s="22" t="s">
        <v>526</v>
      </c>
    </row>
    <row r="98" spans="1:18" ht="26" hidden="1" x14ac:dyDescent="0.35">
      <c r="A98" s="11">
        <v>1410189987</v>
      </c>
      <c r="B98" s="12"/>
      <c r="C98" s="13" t="s">
        <v>625</v>
      </c>
      <c r="D98" s="13" t="s">
        <v>541</v>
      </c>
      <c r="E98" s="13" t="s">
        <v>626</v>
      </c>
      <c r="F98" s="13">
        <v>508176</v>
      </c>
      <c r="G98" s="13" t="s">
        <v>627</v>
      </c>
      <c r="H98" s="13" t="s">
        <v>628</v>
      </c>
      <c r="I98" s="13" t="s">
        <v>23</v>
      </c>
      <c r="J98" s="13">
        <v>5002592318</v>
      </c>
      <c r="K98" s="13" t="s">
        <v>629</v>
      </c>
      <c r="L98" s="13" t="s">
        <v>199</v>
      </c>
      <c r="M98" s="14">
        <v>10843.12</v>
      </c>
      <c r="N98" s="89"/>
      <c r="O98" s="15">
        <v>44694</v>
      </c>
      <c r="P98" s="13"/>
      <c r="Q98" s="13" t="s">
        <v>27</v>
      </c>
      <c r="R98" s="16" t="s">
        <v>526</v>
      </c>
    </row>
    <row r="99" spans="1:18" ht="26" hidden="1" x14ac:dyDescent="0.35">
      <c r="A99" s="17">
        <v>1410195764</v>
      </c>
      <c r="B99" s="18"/>
      <c r="C99" s="19" t="s">
        <v>625</v>
      </c>
      <c r="D99" s="19" t="s">
        <v>541</v>
      </c>
      <c r="E99" s="19" t="s">
        <v>626</v>
      </c>
      <c r="F99" s="19">
        <v>508176</v>
      </c>
      <c r="G99" s="19" t="s">
        <v>627</v>
      </c>
      <c r="H99" s="19" t="s">
        <v>628</v>
      </c>
      <c r="I99" s="19" t="s">
        <v>23</v>
      </c>
      <c r="J99" s="19">
        <v>5002592318</v>
      </c>
      <c r="K99" s="19" t="s">
        <v>629</v>
      </c>
      <c r="L99" s="19" t="s">
        <v>199</v>
      </c>
      <c r="M99" s="20">
        <v>12149.12</v>
      </c>
      <c r="N99" s="88"/>
      <c r="O99" s="23"/>
      <c r="P99" s="24">
        <v>44796</v>
      </c>
      <c r="Q99" s="19" t="s">
        <v>171</v>
      </c>
      <c r="R99" s="22" t="s">
        <v>526</v>
      </c>
    </row>
    <row r="100" spans="1:18" ht="26" hidden="1" x14ac:dyDescent="0.35">
      <c r="A100" s="11">
        <v>1410196373</v>
      </c>
      <c r="B100" s="12"/>
      <c r="C100" s="13" t="s">
        <v>1382</v>
      </c>
      <c r="D100" s="13" t="s">
        <v>541</v>
      </c>
      <c r="E100" s="13" t="s">
        <v>612</v>
      </c>
      <c r="F100" s="13">
        <v>508321</v>
      </c>
      <c r="G100" s="29" t="s">
        <v>1383</v>
      </c>
      <c r="H100" s="13" t="s">
        <v>1384</v>
      </c>
      <c r="I100" s="13" t="s">
        <v>34</v>
      </c>
      <c r="J100" s="13" t="s">
        <v>24</v>
      </c>
      <c r="K100" s="13" t="s">
        <v>1385</v>
      </c>
      <c r="L100" s="13" t="s">
        <v>1037</v>
      </c>
      <c r="M100" s="14">
        <v>2730</v>
      </c>
      <c r="N100" s="89"/>
      <c r="O100" s="15">
        <v>44820</v>
      </c>
      <c r="P100" s="13"/>
      <c r="Q100" s="13" t="s">
        <v>171</v>
      </c>
      <c r="R100" s="16" t="s">
        <v>526</v>
      </c>
    </row>
    <row r="101" spans="1:18" hidden="1" x14ac:dyDescent="0.35">
      <c r="A101" s="17">
        <v>1410192621</v>
      </c>
      <c r="B101" s="18"/>
      <c r="C101" s="19" t="s">
        <v>1114</v>
      </c>
      <c r="D101" s="19" t="s">
        <v>541</v>
      </c>
      <c r="E101" s="19" t="s">
        <v>541</v>
      </c>
      <c r="F101" s="19">
        <v>508329</v>
      </c>
      <c r="G101" s="19" t="s">
        <v>1115</v>
      </c>
      <c r="H101" s="19" t="s">
        <v>1116</v>
      </c>
      <c r="I101" s="19" t="s">
        <v>34</v>
      </c>
      <c r="J101" s="19" t="s">
        <v>24</v>
      </c>
      <c r="K101" s="19" t="s">
        <v>1117</v>
      </c>
      <c r="L101" s="19" t="s">
        <v>730</v>
      </c>
      <c r="M101" s="20">
        <v>418.44</v>
      </c>
      <c r="N101" s="88"/>
      <c r="O101" s="21">
        <v>44747</v>
      </c>
      <c r="P101" s="19"/>
      <c r="Q101" s="19" t="s">
        <v>171</v>
      </c>
      <c r="R101" s="22" t="s">
        <v>526</v>
      </c>
    </row>
    <row r="102" spans="1:18" hidden="1" x14ac:dyDescent="0.35">
      <c r="A102" s="11">
        <v>1410192622</v>
      </c>
      <c r="B102" s="12"/>
      <c r="C102" s="13" t="s">
        <v>1114</v>
      </c>
      <c r="D102" s="13" t="s">
        <v>541</v>
      </c>
      <c r="E102" s="13" t="s">
        <v>541</v>
      </c>
      <c r="F102" s="13">
        <v>508329</v>
      </c>
      <c r="G102" s="13" t="s">
        <v>1115</v>
      </c>
      <c r="H102" s="13" t="s">
        <v>1116</v>
      </c>
      <c r="I102" s="13" t="s">
        <v>34</v>
      </c>
      <c r="J102" s="13" t="s">
        <v>24</v>
      </c>
      <c r="K102" s="13" t="s">
        <v>1117</v>
      </c>
      <c r="L102" s="13" t="s">
        <v>1142</v>
      </c>
      <c r="M102" s="14">
        <v>1464.54</v>
      </c>
      <c r="N102" s="89"/>
      <c r="O102" s="15">
        <v>44747</v>
      </c>
      <c r="P102" s="13"/>
      <c r="Q102" s="13" t="s">
        <v>171</v>
      </c>
      <c r="R102" s="16" t="s">
        <v>526</v>
      </c>
    </row>
    <row r="103" spans="1:18" hidden="1" x14ac:dyDescent="0.35">
      <c r="A103" s="17">
        <v>1410192623</v>
      </c>
      <c r="B103" s="18"/>
      <c r="C103" s="19" t="s">
        <v>1114</v>
      </c>
      <c r="D103" s="19" t="s">
        <v>541</v>
      </c>
      <c r="E103" s="19" t="s">
        <v>541</v>
      </c>
      <c r="F103" s="19">
        <v>508329</v>
      </c>
      <c r="G103" s="19" t="s">
        <v>1115</v>
      </c>
      <c r="H103" s="19" t="s">
        <v>1116</v>
      </c>
      <c r="I103" s="19" t="s">
        <v>34</v>
      </c>
      <c r="J103" s="19" t="s">
        <v>24</v>
      </c>
      <c r="K103" s="19" t="s">
        <v>1117</v>
      </c>
      <c r="L103" s="19" t="s">
        <v>1143</v>
      </c>
      <c r="M103" s="20">
        <v>1504.46</v>
      </c>
      <c r="N103" s="88"/>
      <c r="O103" s="21">
        <v>44747</v>
      </c>
      <c r="P103" s="19"/>
      <c r="Q103" s="19" t="s">
        <v>171</v>
      </c>
      <c r="R103" s="22" t="s">
        <v>526</v>
      </c>
    </row>
    <row r="104" spans="1:18" ht="38.5" hidden="1" x14ac:dyDescent="0.35">
      <c r="A104" s="11">
        <v>1410188745</v>
      </c>
      <c r="B104" s="12"/>
      <c r="C104" s="13" t="s">
        <v>631</v>
      </c>
      <c r="D104" s="13" t="s">
        <v>541</v>
      </c>
      <c r="E104" s="13" t="s">
        <v>542</v>
      </c>
      <c r="F104" s="13">
        <v>508348</v>
      </c>
      <c r="G104" s="13" t="s">
        <v>632</v>
      </c>
      <c r="H104" s="13" t="s">
        <v>544</v>
      </c>
      <c r="I104" s="13" t="s">
        <v>23</v>
      </c>
      <c r="J104" s="13" t="s">
        <v>24</v>
      </c>
      <c r="K104" s="13" t="s">
        <v>633</v>
      </c>
      <c r="L104" s="13" t="s">
        <v>634</v>
      </c>
      <c r="M104" s="14">
        <v>5784</v>
      </c>
      <c r="N104" s="89"/>
      <c r="O104" s="15">
        <v>44658</v>
      </c>
      <c r="P104" s="13"/>
      <c r="Q104" s="13" t="s">
        <v>27</v>
      </c>
      <c r="R104" s="16" t="s">
        <v>526</v>
      </c>
    </row>
    <row r="105" spans="1:18" ht="26" hidden="1" x14ac:dyDescent="0.35">
      <c r="A105" s="11">
        <v>1410200079</v>
      </c>
      <c r="B105" s="12"/>
      <c r="C105" s="13" t="s">
        <v>1613</v>
      </c>
      <c r="D105" s="13" t="s">
        <v>541</v>
      </c>
      <c r="E105" s="13" t="s">
        <v>844</v>
      </c>
      <c r="F105" s="13">
        <v>508371</v>
      </c>
      <c r="G105" s="13" t="s">
        <v>1614</v>
      </c>
      <c r="H105" s="13" t="s">
        <v>559</v>
      </c>
      <c r="I105" s="13" t="s">
        <v>880</v>
      </c>
      <c r="J105" s="13">
        <v>4200627533</v>
      </c>
      <c r="K105" s="13" t="s">
        <v>892</v>
      </c>
      <c r="L105" s="13" t="s">
        <v>199</v>
      </c>
      <c r="M105" s="14">
        <v>2176.8000000000002</v>
      </c>
      <c r="N105" s="89"/>
      <c r="O105" s="15">
        <v>44867</v>
      </c>
      <c r="P105" s="13"/>
      <c r="Q105" s="13" t="s">
        <v>328</v>
      </c>
      <c r="R105" s="16" t="s">
        <v>526</v>
      </c>
    </row>
    <row r="106" spans="1:18" ht="38.5" hidden="1" x14ac:dyDescent="0.35">
      <c r="A106" s="11">
        <v>1410188722</v>
      </c>
      <c r="B106" s="12"/>
      <c r="C106" s="13" t="s">
        <v>611</v>
      </c>
      <c r="D106" s="13" t="s">
        <v>541</v>
      </c>
      <c r="E106" s="13" t="s">
        <v>612</v>
      </c>
      <c r="F106" s="13">
        <v>508374</v>
      </c>
      <c r="G106" s="13" t="s">
        <v>613</v>
      </c>
      <c r="H106" s="13" t="s">
        <v>614</v>
      </c>
      <c r="I106" s="13" t="s">
        <v>23</v>
      </c>
      <c r="J106" s="13">
        <v>124201851</v>
      </c>
      <c r="K106" s="13" t="s">
        <v>615</v>
      </c>
      <c r="L106" s="13" t="s">
        <v>616</v>
      </c>
      <c r="M106" s="14">
        <v>250</v>
      </c>
      <c r="N106" s="89"/>
      <c r="O106" s="15">
        <v>44657</v>
      </c>
      <c r="P106" s="13"/>
      <c r="Q106" s="13" t="s">
        <v>27</v>
      </c>
      <c r="R106" s="16" t="s">
        <v>526</v>
      </c>
    </row>
    <row r="107" spans="1:18" ht="38.5" hidden="1" x14ac:dyDescent="0.35">
      <c r="A107" s="17">
        <v>1410188723</v>
      </c>
      <c r="B107" s="18"/>
      <c r="C107" s="19" t="s">
        <v>611</v>
      </c>
      <c r="D107" s="19" t="s">
        <v>541</v>
      </c>
      <c r="E107" s="19" t="s">
        <v>612</v>
      </c>
      <c r="F107" s="19">
        <v>508374</v>
      </c>
      <c r="G107" s="19" t="s">
        <v>613</v>
      </c>
      <c r="H107" s="19" t="s">
        <v>614</v>
      </c>
      <c r="I107" s="19" t="s">
        <v>23</v>
      </c>
      <c r="J107" s="19">
        <v>124201852</v>
      </c>
      <c r="K107" s="19" t="s">
        <v>615</v>
      </c>
      <c r="L107" s="19" t="s">
        <v>617</v>
      </c>
      <c r="M107" s="20">
        <v>250</v>
      </c>
      <c r="N107" s="88"/>
      <c r="O107" s="21">
        <v>44657</v>
      </c>
      <c r="P107" s="19"/>
      <c r="Q107" s="19" t="s">
        <v>27</v>
      </c>
      <c r="R107" s="22" t="s">
        <v>526</v>
      </c>
    </row>
    <row r="108" spans="1:18" ht="38.5" hidden="1" x14ac:dyDescent="0.35">
      <c r="A108" s="11">
        <v>1410199029</v>
      </c>
      <c r="B108" s="12"/>
      <c r="C108" s="13" t="s">
        <v>611</v>
      </c>
      <c r="D108" s="13" t="s">
        <v>541</v>
      </c>
      <c r="E108" s="13" t="s">
        <v>612</v>
      </c>
      <c r="F108" s="13">
        <v>508374</v>
      </c>
      <c r="G108" s="13" t="s">
        <v>613</v>
      </c>
      <c r="H108" s="13" t="s">
        <v>614</v>
      </c>
      <c r="I108" s="13" t="s">
        <v>23</v>
      </c>
      <c r="J108" s="13">
        <v>124206226</v>
      </c>
      <c r="K108" s="13" t="s">
        <v>615</v>
      </c>
      <c r="L108" s="13" t="s">
        <v>1381</v>
      </c>
      <c r="M108" s="14">
        <v>150</v>
      </c>
      <c r="N108" s="89"/>
      <c r="O108" s="15">
        <v>44820</v>
      </c>
      <c r="P108" s="13"/>
      <c r="Q108" s="13" t="s">
        <v>171</v>
      </c>
      <c r="R108" s="16" t="s">
        <v>526</v>
      </c>
    </row>
    <row r="109" spans="1:18" ht="38.5" hidden="1" x14ac:dyDescent="0.35">
      <c r="A109" s="17">
        <v>1410196372</v>
      </c>
      <c r="B109" s="18"/>
      <c r="C109" s="19" t="s">
        <v>611</v>
      </c>
      <c r="D109" s="19" t="s">
        <v>541</v>
      </c>
      <c r="E109" s="19" t="s">
        <v>612</v>
      </c>
      <c r="F109" s="19">
        <v>508374</v>
      </c>
      <c r="G109" s="19" t="s">
        <v>613</v>
      </c>
      <c r="H109" s="19" t="s">
        <v>614</v>
      </c>
      <c r="I109" s="19" t="s">
        <v>23</v>
      </c>
      <c r="J109" s="19">
        <v>124205754</v>
      </c>
      <c r="K109" s="19" t="s">
        <v>615</v>
      </c>
      <c r="L109" s="19" t="s">
        <v>1381</v>
      </c>
      <c r="M109" s="20">
        <v>50</v>
      </c>
      <c r="N109" s="88"/>
      <c r="O109" s="21">
        <v>44820</v>
      </c>
      <c r="P109" s="19"/>
      <c r="Q109" s="19" t="s">
        <v>171</v>
      </c>
      <c r="R109" s="22" t="s">
        <v>526</v>
      </c>
    </row>
    <row r="110" spans="1:18" ht="26" hidden="1" x14ac:dyDescent="0.35">
      <c r="A110" s="17">
        <v>1410188669</v>
      </c>
      <c r="B110" s="18"/>
      <c r="C110" s="19" t="s">
        <v>553</v>
      </c>
      <c r="D110" s="19" t="s">
        <v>541</v>
      </c>
      <c r="E110" s="19" t="s">
        <v>542</v>
      </c>
      <c r="F110" s="19">
        <v>508396</v>
      </c>
      <c r="G110" s="19" t="s">
        <v>554</v>
      </c>
      <c r="H110" s="19" t="s">
        <v>544</v>
      </c>
      <c r="I110" s="19" t="s">
        <v>34</v>
      </c>
      <c r="J110" s="19" t="s">
        <v>24</v>
      </c>
      <c r="K110" s="19" t="s">
        <v>555</v>
      </c>
      <c r="L110" s="19" t="s">
        <v>556</v>
      </c>
      <c r="M110" s="20">
        <v>330.68</v>
      </c>
      <c r="N110" s="88"/>
      <c r="O110" s="21">
        <v>44652</v>
      </c>
      <c r="P110" s="19"/>
      <c r="Q110" s="19" t="s">
        <v>27</v>
      </c>
      <c r="R110" s="22" t="s">
        <v>526</v>
      </c>
    </row>
    <row r="111" spans="1:18" ht="26" hidden="1" x14ac:dyDescent="0.35">
      <c r="A111" s="11">
        <v>1410188975</v>
      </c>
      <c r="B111" s="12"/>
      <c r="C111" s="13" t="s">
        <v>553</v>
      </c>
      <c r="D111" s="13" t="s">
        <v>541</v>
      </c>
      <c r="E111" s="13" t="s">
        <v>542</v>
      </c>
      <c r="F111" s="13">
        <v>508396</v>
      </c>
      <c r="G111" s="13" t="s">
        <v>554</v>
      </c>
      <c r="H111" s="13" t="s">
        <v>544</v>
      </c>
      <c r="I111" s="13" t="s">
        <v>34</v>
      </c>
      <c r="J111" s="13" t="s">
        <v>24</v>
      </c>
      <c r="K111" s="13" t="s">
        <v>555</v>
      </c>
      <c r="L111" s="13" t="s">
        <v>199</v>
      </c>
      <c r="M111" s="14">
        <v>19468</v>
      </c>
      <c r="N111" s="89"/>
      <c r="O111" s="15">
        <v>44671</v>
      </c>
      <c r="P111" s="13"/>
      <c r="Q111" s="13" t="s">
        <v>27</v>
      </c>
      <c r="R111" s="16" t="s">
        <v>526</v>
      </c>
    </row>
    <row r="112" spans="1:18" ht="26" hidden="1" x14ac:dyDescent="0.35">
      <c r="A112" s="17">
        <v>1410189986</v>
      </c>
      <c r="B112" s="18"/>
      <c r="C112" s="19" t="s">
        <v>553</v>
      </c>
      <c r="D112" s="19" t="s">
        <v>541</v>
      </c>
      <c r="E112" s="19" t="s">
        <v>542</v>
      </c>
      <c r="F112" s="19">
        <v>508396</v>
      </c>
      <c r="G112" s="19" t="s">
        <v>554</v>
      </c>
      <c r="H112" s="19" t="s">
        <v>544</v>
      </c>
      <c r="I112" s="19" t="s">
        <v>34</v>
      </c>
      <c r="J112" s="19" t="s">
        <v>24</v>
      </c>
      <c r="K112" s="19" t="s">
        <v>555</v>
      </c>
      <c r="L112" s="19" t="s">
        <v>199</v>
      </c>
      <c r="M112" s="20">
        <v>19468</v>
      </c>
      <c r="N112" s="88"/>
      <c r="O112" s="21">
        <v>44694</v>
      </c>
      <c r="P112" s="19"/>
      <c r="Q112" s="19" t="s">
        <v>27</v>
      </c>
      <c r="R112" s="22" t="s">
        <v>526</v>
      </c>
    </row>
    <row r="113" spans="1:18" ht="26" hidden="1" x14ac:dyDescent="0.35">
      <c r="A113" s="17">
        <v>1410193687</v>
      </c>
      <c r="B113" s="18"/>
      <c r="C113" s="19" t="s">
        <v>553</v>
      </c>
      <c r="D113" s="19" t="s">
        <v>541</v>
      </c>
      <c r="E113" s="19" t="s">
        <v>542</v>
      </c>
      <c r="F113" s="19">
        <v>508396</v>
      </c>
      <c r="G113" s="19" t="s">
        <v>554</v>
      </c>
      <c r="H113" s="19" t="s">
        <v>544</v>
      </c>
      <c r="I113" s="19" t="s">
        <v>34</v>
      </c>
      <c r="J113" s="19" t="s">
        <v>24</v>
      </c>
      <c r="K113" s="19" t="s">
        <v>555</v>
      </c>
      <c r="L113" s="19" t="s">
        <v>199</v>
      </c>
      <c r="M113" s="20">
        <v>6732</v>
      </c>
      <c r="N113" s="88"/>
      <c r="O113" s="21">
        <v>44764</v>
      </c>
      <c r="P113" s="19"/>
      <c r="Q113" s="19" t="s">
        <v>171</v>
      </c>
      <c r="R113" s="22" t="s">
        <v>526</v>
      </c>
    </row>
    <row r="114" spans="1:18" ht="26" hidden="1" x14ac:dyDescent="0.35">
      <c r="A114" s="17">
        <v>1410188667</v>
      </c>
      <c r="B114" s="18"/>
      <c r="C114" s="19" t="s">
        <v>540</v>
      </c>
      <c r="D114" s="19" t="s">
        <v>541</v>
      </c>
      <c r="E114" s="19" t="s">
        <v>542</v>
      </c>
      <c r="F114" s="19">
        <v>508395</v>
      </c>
      <c r="G114" s="19" t="s">
        <v>543</v>
      </c>
      <c r="H114" s="19" t="s">
        <v>544</v>
      </c>
      <c r="I114" s="19" t="s">
        <v>34</v>
      </c>
      <c r="J114" s="19" t="s">
        <v>24</v>
      </c>
      <c r="K114" s="19" t="s">
        <v>545</v>
      </c>
      <c r="L114" s="19" t="s">
        <v>546</v>
      </c>
      <c r="M114" s="20">
        <v>2178</v>
      </c>
      <c r="N114" s="88"/>
      <c r="O114" s="21">
        <v>44652</v>
      </c>
      <c r="P114" s="19"/>
      <c r="Q114" s="19" t="s">
        <v>27</v>
      </c>
      <c r="R114" s="22" t="s">
        <v>526</v>
      </c>
    </row>
    <row r="115" spans="1:18" ht="26" hidden="1" x14ac:dyDescent="0.35">
      <c r="A115" s="17">
        <v>1410193726</v>
      </c>
      <c r="B115" s="18"/>
      <c r="C115" s="19" t="s">
        <v>540</v>
      </c>
      <c r="D115" s="19" t="s">
        <v>541</v>
      </c>
      <c r="E115" s="19" t="s">
        <v>542</v>
      </c>
      <c r="F115" s="19">
        <v>508395</v>
      </c>
      <c r="G115" s="19" t="s">
        <v>543</v>
      </c>
      <c r="H115" s="19" t="s">
        <v>544</v>
      </c>
      <c r="I115" s="19" t="s">
        <v>34</v>
      </c>
      <c r="J115" s="19" t="s">
        <v>24</v>
      </c>
      <c r="K115" s="19" t="s">
        <v>545</v>
      </c>
      <c r="L115" s="19" t="s">
        <v>546</v>
      </c>
      <c r="M115" s="20">
        <v>1974</v>
      </c>
      <c r="N115" s="88"/>
      <c r="O115" s="21">
        <v>44774</v>
      </c>
      <c r="P115" s="19"/>
      <c r="Q115" s="19" t="s">
        <v>171</v>
      </c>
      <c r="R115" s="22" t="s">
        <v>526</v>
      </c>
    </row>
    <row r="116" spans="1:18" ht="26" hidden="1" x14ac:dyDescent="0.35">
      <c r="A116" s="17">
        <v>57060</v>
      </c>
      <c r="B116" s="18"/>
      <c r="C116" s="19" t="s">
        <v>540</v>
      </c>
      <c r="D116" s="19" t="s">
        <v>541</v>
      </c>
      <c r="E116" s="19" t="s">
        <v>542</v>
      </c>
      <c r="F116" s="19">
        <v>508395</v>
      </c>
      <c r="G116" s="19" t="s">
        <v>543</v>
      </c>
      <c r="H116" s="19" t="s">
        <v>544</v>
      </c>
      <c r="I116" s="19" t="s">
        <v>34</v>
      </c>
      <c r="J116" s="19" t="s">
        <v>24</v>
      </c>
      <c r="K116" s="19" t="s">
        <v>545</v>
      </c>
      <c r="L116" s="19" t="s">
        <v>750</v>
      </c>
      <c r="M116" s="20">
        <v>523</v>
      </c>
      <c r="N116" s="88"/>
      <c r="O116" s="21">
        <v>44902</v>
      </c>
      <c r="P116" s="19"/>
      <c r="Q116" s="19" t="s">
        <v>328</v>
      </c>
      <c r="R116" s="22" t="s">
        <v>526</v>
      </c>
    </row>
    <row r="117" spans="1:18" ht="26" hidden="1" x14ac:dyDescent="0.35">
      <c r="A117" s="11">
        <v>1410188802</v>
      </c>
      <c r="B117" s="12"/>
      <c r="C117" s="13" t="s">
        <v>696</v>
      </c>
      <c r="D117" s="13" t="s">
        <v>541</v>
      </c>
      <c r="E117" s="13" t="s">
        <v>542</v>
      </c>
      <c r="F117" s="13">
        <v>508370</v>
      </c>
      <c r="G117" s="13" t="s">
        <v>697</v>
      </c>
      <c r="H117" s="13" t="s">
        <v>698</v>
      </c>
      <c r="I117" s="13" t="s">
        <v>23</v>
      </c>
      <c r="J117" s="13" t="s">
        <v>24</v>
      </c>
      <c r="K117" s="13" t="s">
        <v>699</v>
      </c>
      <c r="L117" s="13" t="s">
        <v>701</v>
      </c>
      <c r="M117" s="14">
        <v>3485</v>
      </c>
      <c r="N117" s="89"/>
      <c r="O117" s="15">
        <v>44663</v>
      </c>
      <c r="P117" s="13"/>
      <c r="Q117" s="13" t="s">
        <v>27</v>
      </c>
      <c r="R117" s="16" t="s">
        <v>526</v>
      </c>
    </row>
    <row r="118" spans="1:18" ht="26" hidden="1" x14ac:dyDescent="0.35">
      <c r="A118" s="17">
        <v>1410190168</v>
      </c>
      <c r="B118" s="18"/>
      <c r="C118" s="19" t="s">
        <v>878</v>
      </c>
      <c r="D118" s="19" t="s">
        <v>541</v>
      </c>
      <c r="E118" s="19" t="s">
        <v>636</v>
      </c>
      <c r="F118" s="19">
        <v>508386</v>
      </c>
      <c r="G118" s="19" t="s">
        <v>879</v>
      </c>
      <c r="H118" s="19" t="s">
        <v>669</v>
      </c>
      <c r="I118" s="19" t="s">
        <v>880</v>
      </c>
      <c r="J118" s="19" t="s">
        <v>884</v>
      </c>
      <c r="K118" s="19" t="s">
        <v>882</v>
      </c>
      <c r="L118" s="19" t="s">
        <v>199</v>
      </c>
      <c r="M118" s="20">
        <v>3128.17</v>
      </c>
      <c r="N118" s="88"/>
      <c r="O118" s="21">
        <v>44701</v>
      </c>
      <c r="P118" s="19"/>
      <c r="Q118" s="19" t="s">
        <v>27</v>
      </c>
      <c r="R118" s="22" t="s">
        <v>526</v>
      </c>
    </row>
    <row r="119" spans="1:18" ht="26" hidden="1" x14ac:dyDescent="0.35">
      <c r="A119" s="11">
        <v>1410179752</v>
      </c>
      <c r="B119" s="12"/>
      <c r="C119" s="13" t="s">
        <v>646</v>
      </c>
      <c r="D119" s="13" t="s">
        <v>541</v>
      </c>
      <c r="E119" s="13" t="s">
        <v>542</v>
      </c>
      <c r="F119" s="13">
        <v>508409</v>
      </c>
      <c r="G119" s="13" t="s">
        <v>647</v>
      </c>
      <c r="H119" s="13" t="s">
        <v>544</v>
      </c>
      <c r="I119" s="13" t="s">
        <v>23</v>
      </c>
      <c r="J119" s="13" t="s">
        <v>24</v>
      </c>
      <c r="K119" s="13" t="s">
        <v>648</v>
      </c>
      <c r="L119" s="13" t="s">
        <v>649</v>
      </c>
      <c r="M119" s="14">
        <v>8130</v>
      </c>
      <c r="N119" s="89"/>
      <c r="O119" s="15">
        <v>44658</v>
      </c>
      <c r="P119" s="13"/>
      <c r="Q119" s="13" t="s">
        <v>27</v>
      </c>
      <c r="R119" s="16" t="s">
        <v>526</v>
      </c>
    </row>
    <row r="120" spans="1:18" ht="26" hidden="1" x14ac:dyDescent="0.35">
      <c r="A120" s="17">
        <v>1410198566</v>
      </c>
      <c r="B120" s="18"/>
      <c r="C120" s="19" t="s">
        <v>646</v>
      </c>
      <c r="D120" s="19" t="s">
        <v>541</v>
      </c>
      <c r="E120" s="19" t="s">
        <v>542</v>
      </c>
      <c r="F120" s="19">
        <v>508409</v>
      </c>
      <c r="G120" s="19" t="s">
        <v>647</v>
      </c>
      <c r="H120" s="19" t="s">
        <v>544</v>
      </c>
      <c r="I120" s="19" t="s">
        <v>23</v>
      </c>
      <c r="J120" s="19">
        <v>20330079</v>
      </c>
      <c r="K120" s="19" t="s">
        <v>648</v>
      </c>
      <c r="L120" s="19" t="s">
        <v>1512</v>
      </c>
      <c r="M120" s="20">
        <v>7534.1</v>
      </c>
      <c r="N120" s="88"/>
      <c r="O120" s="21">
        <v>44867</v>
      </c>
      <c r="P120" s="19"/>
      <c r="Q120" s="19" t="s">
        <v>328</v>
      </c>
      <c r="R120" s="22" t="s">
        <v>526</v>
      </c>
    </row>
    <row r="121" spans="1:18" ht="26" hidden="1" x14ac:dyDescent="0.35">
      <c r="A121" s="17">
        <v>1410200044</v>
      </c>
      <c r="B121" s="18"/>
      <c r="C121" s="19" t="s">
        <v>1603</v>
      </c>
      <c r="D121" s="19" t="s">
        <v>541</v>
      </c>
      <c r="E121" s="19" t="s">
        <v>542</v>
      </c>
      <c r="F121" s="19">
        <v>508416</v>
      </c>
      <c r="G121" s="19" t="s">
        <v>1604</v>
      </c>
      <c r="H121" s="19" t="s">
        <v>1605</v>
      </c>
      <c r="I121" s="19" t="s">
        <v>34</v>
      </c>
      <c r="J121" s="19" t="s">
        <v>24</v>
      </c>
      <c r="K121" s="19" t="s">
        <v>1606</v>
      </c>
      <c r="L121" s="19" t="s">
        <v>199</v>
      </c>
      <c r="M121" s="20">
        <v>7740</v>
      </c>
      <c r="N121" s="88"/>
      <c r="O121" s="21">
        <v>44897</v>
      </c>
      <c r="P121" s="19"/>
      <c r="Q121" s="19" t="s">
        <v>328</v>
      </c>
      <c r="R121" s="22" t="s">
        <v>526</v>
      </c>
    </row>
    <row r="122" spans="1:18" ht="26" hidden="1" x14ac:dyDescent="0.35">
      <c r="A122" s="17">
        <v>1410189988</v>
      </c>
      <c r="B122" s="18"/>
      <c r="C122" s="19" t="s">
        <v>843</v>
      </c>
      <c r="D122" s="19" t="s">
        <v>541</v>
      </c>
      <c r="E122" s="19" t="s">
        <v>844</v>
      </c>
      <c r="F122" s="19">
        <v>508418</v>
      </c>
      <c r="G122" s="19" t="s">
        <v>845</v>
      </c>
      <c r="H122" s="19" t="s">
        <v>669</v>
      </c>
      <c r="I122" s="19" t="s">
        <v>23</v>
      </c>
      <c r="J122" s="19" t="s">
        <v>846</v>
      </c>
      <c r="K122" s="19" t="s">
        <v>693</v>
      </c>
      <c r="L122" s="19" t="s">
        <v>199</v>
      </c>
      <c r="M122" s="20">
        <v>9345</v>
      </c>
      <c r="N122" s="88"/>
      <c r="O122" s="21">
        <v>44694</v>
      </c>
      <c r="P122" s="19"/>
      <c r="Q122" s="19" t="s">
        <v>27</v>
      </c>
      <c r="R122" s="22" t="s">
        <v>526</v>
      </c>
    </row>
    <row r="123" spans="1:18" ht="26" hidden="1" x14ac:dyDescent="0.35">
      <c r="A123" s="17">
        <v>1410195053</v>
      </c>
      <c r="B123" s="18"/>
      <c r="C123" s="19" t="s">
        <v>843</v>
      </c>
      <c r="D123" s="19" t="s">
        <v>541</v>
      </c>
      <c r="E123" s="19" t="s">
        <v>844</v>
      </c>
      <c r="F123" s="19">
        <v>508418</v>
      </c>
      <c r="G123" s="19" t="s">
        <v>845</v>
      </c>
      <c r="H123" s="19" t="s">
        <v>669</v>
      </c>
      <c r="I123" s="19" t="s">
        <v>23</v>
      </c>
      <c r="J123" s="19" t="s">
        <v>1295</v>
      </c>
      <c r="K123" s="19" t="s">
        <v>693</v>
      </c>
      <c r="L123" s="19" t="s">
        <v>199</v>
      </c>
      <c r="M123" s="20">
        <v>7425</v>
      </c>
      <c r="N123" s="88"/>
      <c r="O123" s="21">
        <v>44789</v>
      </c>
      <c r="P123" s="19"/>
      <c r="Q123" s="19" t="s">
        <v>171</v>
      </c>
      <c r="R123" s="22" t="s">
        <v>526</v>
      </c>
    </row>
    <row r="124" spans="1:18" ht="26" hidden="1" x14ac:dyDescent="0.35">
      <c r="A124" s="17">
        <v>1410198573</v>
      </c>
      <c r="B124" s="18"/>
      <c r="C124" s="19" t="s">
        <v>843</v>
      </c>
      <c r="D124" s="19" t="s">
        <v>541</v>
      </c>
      <c r="E124" s="19" t="s">
        <v>844</v>
      </c>
      <c r="F124" s="19">
        <v>508418</v>
      </c>
      <c r="G124" s="19" t="s">
        <v>845</v>
      </c>
      <c r="H124" s="19" t="s">
        <v>669</v>
      </c>
      <c r="I124" s="19" t="s">
        <v>23</v>
      </c>
      <c r="J124" s="19" t="s">
        <v>1521</v>
      </c>
      <c r="K124" s="19" t="s">
        <v>693</v>
      </c>
      <c r="L124" s="19" t="s">
        <v>199</v>
      </c>
      <c r="M124" s="20">
        <v>5360</v>
      </c>
      <c r="N124" s="88"/>
      <c r="O124" s="21">
        <v>44867</v>
      </c>
      <c r="P124" s="19"/>
      <c r="Q124" s="19" t="s">
        <v>328</v>
      </c>
      <c r="R124" s="22" t="s">
        <v>526</v>
      </c>
    </row>
    <row r="125" spans="1:18" ht="26" hidden="1" x14ac:dyDescent="0.35">
      <c r="A125" s="11">
        <v>1410188668</v>
      </c>
      <c r="B125" s="12"/>
      <c r="C125" s="13" t="s">
        <v>547</v>
      </c>
      <c r="D125" s="13" t="s">
        <v>541</v>
      </c>
      <c r="E125" s="13" t="s">
        <v>548</v>
      </c>
      <c r="F125" s="13">
        <v>508428</v>
      </c>
      <c r="G125" s="13" t="s">
        <v>549</v>
      </c>
      <c r="H125" s="13" t="s">
        <v>550</v>
      </c>
      <c r="I125" s="13" t="s">
        <v>23</v>
      </c>
      <c r="J125" s="13" t="s">
        <v>24</v>
      </c>
      <c r="K125" s="13" t="s">
        <v>551</v>
      </c>
      <c r="L125" s="13" t="s">
        <v>552</v>
      </c>
      <c r="M125" s="14">
        <v>25300</v>
      </c>
      <c r="N125" s="89"/>
      <c r="O125" s="15">
        <v>44652</v>
      </c>
      <c r="P125" s="13"/>
      <c r="Q125" s="13" t="s">
        <v>27</v>
      </c>
      <c r="R125" s="16" t="s">
        <v>526</v>
      </c>
    </row>
    <row r="126" spans="1:18" ht="26" hidden="1" x14ac:dyDescent="0.35">
      <c r="A126" s="17">
        <v>1410190433</v>
      </c>
      <c r="B126" s="18"/>
      <c r="C126" s="19" t="s">
        <v>984</v>
      </c>
      <c r="D126" s="19" t="s">
        <v>541</v>
      </c>
      <c r="E126" s="19" t="s">
        <v>985</v>
      </c>
      <c r="F126" s="19">
        <v>508428</v>
      </c>
      <c r="G126" s="19" t="s">
        <v>549</v>
      </c>
      <c r="H126" s="19" t="s">
        <v>628</v>
      </c>
      <c r="I126" s="19" t="s">
        <v>23</v>
      </c>
      <c r="J126" s="19" t="s">
        <v>24</v>
      </c>
      <c r="K126" s="19" t="s">
        <v>639</v>
      </c>
      <c r="L126" s="19" t="s">
        <v>199</v>
      </c>
      <c r="M126" s="20">
        <v>25300</v>
      </c>
      <c r="N126" s="88"/>
      <c r="O126" s="21">
        <v>44718</v>
      </c>
      <c r="P126" s="19"/>
      <c r="Q126" s="19" t="s">
        <v>27</v>
      </c>
      <c r="R126" s="22" t="s">
        <v>526</v>
      </c>
    </row>
    <row r="127" spans="1:18" ht="38.5" hidden="1" x14ac:dyDescent="0.35">
      <c r="A127" s="17">
        <v>1410190567</v>
      </c>
      <c r="B127" s="18"/>
      <c r="C127" s="19" t="s">
        <v>1006</v>
      </c>
      <c r="D127" s="19" t="s">
        <v>541</v>
      </c>
      <c r="E127" s="19" t="s">
        <v>636</v>
      </c>
      <c r="F127" s="19">
        <v>508427</v>
      </c>
      <c r="G127" s="19" t="s">
        <v>1007</v>
      </c>
      <c r="H127" s="19" t="s">
        <v>1008</v>
      </c>
      <c r="I127" s="19" t="s">
        <v>23</v>
      </c>
      <c r="J127" s="19" t="s">
        <v>24</v>
      </c>
      <c r="K127" s="19" t="s">
        <v>1009</v>
      </c>
      <c r="L127" s="19" t="s">
        <v>199</v>
      </c>
      <c r="M127" s="20">
        <v>2430</v>
      </c>
      <c r="N127" s="88"/>
      <c r="O127" s="21">
        <v>44722</v>
      </c>
      <c r="P127" s="19"/>
      <c r="Q127" s="19" t="s">
        <v>27</v>
      </c>
      <c r="R127" s="22" t="s">
        <v>526</v>
      </c>
    </row>
    <row r="128" spans="1:18" ht="38.5" hidden="1" x14ac:dyDescent="0.35">
      <c r="A128" s="11">
        <v>1410194614</v>
      </c>
      <c r="B128" s="12"/>
      <c r="C128" s="13" t="s">
        <v>1006</v>
      </c>
      <c r="D128" s="13" t="s">
        <v>541</v>
      </c>
      <c r="E128" s="13" t="s">
        <v>636</v>
      </c>
      <c r="F128" s="13">
        <v>508427</v>
      </c>
      <c r="G128" s="13" t="s">
        <v>1007</v>
      </c>
      <c r="H128" s="13" t="s">
        <v>1008</v>
      </c>
      <c r="I128" s="13" t="s">
        <v>23</v>
      </c>
      <c r="J128" s="13" t="s">
        <v>24</v>
      </c>
      <c r="K128" s="13" t="s">
        <v>1009</v>
      </c>
      <c r="L128" s="13" t="s">
        <v>199</v>
      </c>
      <c r="M128" s="14">
        <v>280</v>
      </c>
      <c r="N128" s="89"/>
      <c r="O128" s="15">
        <v>44778</v>
      </c>
      <c r="P128" s="13"/>
      <c r="Q128" s="13" t="s">
        <v>171</v>
      </c>
      <c r="R128" s="16" t="s">
        <v>526</v>
      </c>
    </row>
    <row r="129" spans="1:18" ht="38.5" hidden="1" x14ac:dyDescent="0.35">
      <c r="A129" s="17">
        <v>1410197923</v>
      </c>
      <c r="B129" s="18"/>
      <c r="C129" s="19" t="s">
        <v>1006</v>
      </c>
      <c r="D129" s="19" t="s">
        <v>541</v>
      </c>
      <c r="E129" s="19" t="s">
        <v>636</v>
      </c>
      <c r="F129" s="19">
        <v>508427</v>
      </c>
      <c r="G129" s="19" t="s">
        <v>1007</v>
      </c>
      <c r="H129" s="19" t="s">
        <v>1008</v>
      </c>
      <c r="I129" s="19" t="s">
        <v>23</v>
      </c>
      <c r="J129" s="19" t="s">
        <v>24</v>
      </c>
      <c r="K129" s="19" t="s">
        <v>1009</v>
      </c>
      <c r="L129" s="19" t="s">
        <v>199</v>
      </c>
      <c r="M129" s="20">
        <v>45</v>
      </c>
      <c r="N129" s="88"/>
      <c r="O129" s="21">
        <v>44855</v>
      </c>
      <c r="P129" s="19"/>
      <c r="Q129" s="19" t="s">
        <v>328</v>
      </c>
      <c r="R129" s="22" t="s">
        <v>526</v>
      </c>
    </row>
    <row r="130" spans="1:18" ht="26" hidden="1" x14ac:dyDescent="0.35">
      <c r="A130" s="11">
        <v>1410193723</v>
      </c>
      <c r="B130" s="12"/>
      <c r="C130" s="29" t="s">
        <v>1233</v>
      </c>
      <c r="D130" s="13" t="s">
        <v>541</v>
      </c>
      <c r="E130" s="13" t="s">
        <v>636</v>
      </c>
      <c r="F130" s="13">
        <v>508431</v>
      </c>
      <c r="G130" s="13" t="s">
        <v>1234</v>
      </c>
      <c r="H130" s="13" t="s">
        <v>669</v>
      </c>
      <c r="I130" s="13" t="s">
        <v>34</v>
      </c>
      <c r="J130" s="13" t="s">
        <v>1235</v>
      </c>
      <c r="K130" s="13" t="s">
        <v>1236</v>
      </c>
      <c r="L130" s="13" t="s">
        <v>1037</v>
      </c>
      <c r="M130" s="14">
        <v>689.8</v>
      </c>
      <c r="N130" s="89"/>
      <c r="O130" s="15">
        <v>44774</v>
      </c>
      <c r="P130" s="13"/>
      <c r="Q130" s="13" t="s">
        <v>171</v>
      </c>
      <c r="R130" s="16" t="s">
        <v>526</v>
      </c>
    </row>
    <row r="131" spans="1:18" ht="26" hidden="1" x14ac:dyDescent="0.35">
      <c r="A131" s="11">
        <v>1410190221</v>
      </c>
      <c r="B131" s="12"/>
      <c r="C131" s="13" t="s">
        <v>900</v>
      </c>
      <c r="D131" s="13" t="s">
        <v>541</v>
      </c>
      <c r="E131" s="13" t="s">
        <v>901</v>
      </c>
      <c r="F131" s="13">
        <v>508421</v>
      </c>
      <c r="G131" s="13" t="s">
        <v>902</v>
      </c>
      <c r="H131" s="13" t="s">
        <v>903</v>
      </c>
      <c r="I131" s="13" t="s">
        <v>34</v>
      </c>
      <c r="J131" s="13" t="s">
        <v>24</v>
      </c>
      <c r="K131" s="13" t="s">
        <v>904</v>
      </c>
      <c r="L131" s="13" t="s">
        <v>199</v>
      </c>
      <c r="M131" s="14">
        <v>20235</v>
      </c>
      <c r="N131" s="89"/>
      <c r="O131" s="15">
        <v>44704</v>
      </c>
      <c r="P131" s="13"/>
      <c r="Q131" s="13" t="s">
        <v>27</v>
      </c>
      <c r="R131" s="16" t="s">
        <v>526</v>
      </c>
    </row>
    <row r="132" spans="1:18" ht="26" hidden="1" x14ac:dyDescent="0.35">
      <c r="A132" s="11">
        <v>1410190376</v>
      </c>
      <c r="B132" s="12"/>
      <c r="C132" s="13" t="s">
        <v>900</v>
      </c>
      <c r="D132" s="13" t="s">
        <v>541</v>
      </c>
      <c r="E132" s="13" t="s">
        <v>901</v>
      </c>
      <c r="F132" s="13">
        <v>508421</v>
      </c>
      <c r="G132" s="13" t="s">
        <v>902</v>
      </c>
      <c r="H132" s="13" t="s">
        <v>903</v>
      </c>
      <c r="I132" s="13" t="s">
        <v>34</v>
      </c>
      <c r="J132" s="13" t="s">
        <v>24</v>
      </c>
      <c r="K132" s="13" t="s">
        <v>904</v>
      </c>
      <c r="L132" s="13" t="s">
        <v>956</v>
      </c>
      <c r="M132" s="14">
        <v>10663</v>
      </c>
      <c r="N132" s="89"/>
      <c r="O132" s="15">
        <v>44713</v>
      </c>
      <c r="P132" s="13"/>
      <c r="Q132" s="13" t="s">
        <v>27</v>
      </c>
      <c r="R132" s="16" t="s">
        <v>526</v>
      </c>
    </row>
    <row r="133" spans="1:18" ht="26" hidden="1" x14ac:dyDescent="0.35">
      <c r="A133" s="17">
        <v>1410197001</v>
      </c>
      <c r="B133" s="18"/>
      <c r="C133" s="19" t="s">
        <v>900</v>
      </c>
      <c r="D133" s="19" t="s">
        <v>541</v>
      </c>
      <c r="E133" s="19" t="s">
        <v>901</v>
      </c>
      <c r="F133" s="19">
        <v>508421</v>
      </c>
      <c r="G133" s="19" t="s">
        <v>902</v>
      </c>
      <c r="H133" s="19" t="s">
        <v>903</v>
      </c>
      <c r="I133" s="19" t="s">
        <v>34</v>
      </c>
      <c r="J133" s="19" t="s">
        <v>24</v>
      </c>
      <c r="K133" s="19" t="s">
        <v>904</v>
      </c>
      <c r="L133" s="19" t="s">
        <v>1401</v>
      </c>
      <c r="M133" s="20">
        <v>6094</v>
      </c>
      <c r="N133" s="88"/>
      <c r="O133" s="21">
        <v>44826</v>
      </c>
      <c r="P133" s="19"/>
      <c r="Q133" s="19" t="s">
        <v>171</v>
      </c>
      <c r="R133" s="22" t="s">
        <v>526</v>
      </c>
    </row>
    <row r="134" spans="1:18" ht="26" hidden="1" x14ac:dyDescent="0.35">
      <c r="A134" s="17">
        <v>1410200043</v>
      </c>
      <c r="B134" s="18"/>
      <c r="C134" s="19" t="s">
        <v>900</v>
      </c>
      <c r="D134" s="19" t="s">
        <v>541</v>
      </c>
      <c r="E134" s="19" t="s">
        <v>901</v>
      </c>
      <c r="F134" s="19">
        <v>508421</v>
      </c>
      <c r="G134" s="19" t="s">
        <v>902</v>
      </c>
      <c r="H134" s="19" t="s">
        <v>903</v>
      </c>
      <c r="I134" s="19" t="s">
        <v>34</v>
      </c>
      <c r="J134" s="19" t="s">
        <v>24</v>
      </c>
      <c r="K134" s="19" t="s">
        <v>904</v>
      </c>
      <c r="L134" s="19" t="s">
        <v>1597</v>
      </c>
      <c r="M134" s="20">
        <v>33243</v>
      </c>
      <c r="N134" s="88"/>
      <c r="O134" s="21">
        <v>44896</v>
      </c>
      <c r="P134" s="19"/>
      <c r="Q134" s="19" t="s">
        <v>328</v>
      </c>
      <c r="R134" s="22" t="s">
        <v>526</v>
      </c>
    </row>
    <row r="135" spans="1:18" ht="26" hidden="1" x14ac:dyDescent="0.35">
      <c r="A135" s="11">
        <v>1410188670</v>
      </c>
      <c r="B135" s="12"/>
      <c r="C135" s="13" t="s">
        <v>557</v>
      </c>
      <c r="D135" s="13" t="s">
        <v>541</v>
      </c>
      <c r="E135" s="13" t="s">
        <v>542</v>
      </c>
      <c r="F135" s="13">
        <v>508425</v>
      </c>
      <c r="G135" s="13" t="s">
        <v>558</v>
      </c>
      <c r="H135" s="13" t="s">
        <v>559</v>
      </c>
      <c r="I135" s="13" t="s">
        <v>23</v>
      </c>
      <c r="J135" s="13" t="s">
        <v>24</v>
      </c>
      <c r="K135" s="13" t="s">
        <v>560</v>
      </c>
      <c r="L135" s="13" t="s">
        <v>561</v>
      </c>
      <c r="M135" s="14">
        <v>2880</v>
      </c>
      <c r="N135" s="89"/>
      <c r="O135" s="15">
        <v>44652</v>
      </c>
      <c r="P135" s="13"/>
      <c r="Q135" s="13" t="s">
        <v>27</v>
      </c>
      <c r="R135" s="16" t="s">
        <v>526</v>
      </c>
    </row>
    <row r="136" spans="1:18" ht="26" hidden="1" x14ac:dyDescent="0.35">
      <c r="A136" s="17">
        <v>1410188746</v>
      </c>
      <c r="B136" s="18"/>
      <c r="C136" s="19" t="s">
        <v>557</v>
      </c>
      <c r="D136" s="19" t="s">
        <v>541</v>
      </c>
      <c r="E136" s="19" t="s">
        <v>542</v>
      </c>
      <c r="F136" s="19">
        <v>508425</v>
      </c>
      <c r="G136" s="19" t="s">
        <v>558</v>
      </c>
      <c r="H136" s="19" t="s">
        <v>559</v>
      </c>
      <c r="I136" s="19" t="s">
        <v>23</v>
      </c>
      <c r="J136" s="19" t="s">
        <v>24</v>
      </c>
      <c r="K136" s="19" t="s">
        <v>560</v>
      </c>
      <c r="L136" s="19" t="s">
        <v>561</v>
      </c>
      <c r="M136" s="20">
        <v>3690</v>
      </c>
      <c r="N136" s="88"/>
      <c r="O136" s="21">
        <v>44658</v>
      </c>
      <c r="P136" s="19"/>
      <c r="Q136" s="19" t="s">
        <v>27</v>
      </c>
      <c r="R136" s="22" t="s">
        <v>526</v>
      </c>
    </row>
    <row r="137" spans="1:18" ht="26" hidden="1" x14ac:dyDescent="0.35">
      <c r="A137" s="11">
        <v>1410197003</v>
      </c>
      <c r="B137" s="12"/>
      <c r="C137" s="13" t="s">
        <v>557</v>
      </c>
      <c r="D137" s="13" t="s">
        <v>541</v>
      </c>
      <c r="E137" s="13" t="s">
        <v>542</v>
      </c>
      <c r="F137" s="13">
        <v>508425</v>
      </c>
      <c r="G137" s="13" t="s">
        <v>558</v>
      </c>
      <c r="H137" s="13" t="s">
        <v>559</v>
      </c>
      <c r="I137" s="13" t="s">
        <v>23</v>
      </c>
      <c r="J137" s="13" t="s">
        <v>24</v>
      </c>
      <c r="K137" s="13" t="s">
        <v>560</v>
      </c>
      <c r="L137" s="13" t="s">
        <v>1183</v>
      </c>
      <c r="M137" s="14">
        <v>1305</v>
      </c>
      <c r="N137" s="89"/>
      <c r="O137" s="15">
        <v>44826</v>
      </c>
      <c r="P137" s="13"/>
      <c r="Q137" s="13" t="s">
        <v>171</v>
      </c>
      <c r="R137" s="16" t="s">
        <v>526</v>
      </c>
    </row>
    <row r="138" spans="1:18" ht="26" hidden="1" x14ac:dyDescent="0.35">
      <c r="A138" s="11">
        <v>1410198572</v>
      </c>
      <c r="B138" s="12"/>
      <c r="C138" s="13" t="s">
        <v>557</v>
      </c>
      <c r="D138" s="13" t="s">
        <v>541</v>
      </c>
      <c r="E138" s="13" t="s">
        <v>542</v>
      </c>
      <c r="F138" s="13">
        <v>508425</v>
      </c>
      <c r="G138" s="13" t="s">
        <v>558</v>
      </c>
      <c r="H138" s="13" t="s">
        <v>559</v>
      </c>
      <c r="I138" s="13" t="s">
        <v>23</v>
      </c>
      <c r="J138" s="13" t="s">
        <v>24</v>
      </c>
      <c r="K138" s="13" t="s">
        <v>560</v>
      </c>
      <c r="L138" s="13" t="s">
        <v>1183</v>
      </c>
      <c r="M138" s="14">
        <v>2430</v>
      </c>
      <c r="N138" s="89"/>
      <c r="O138" s="15">
        <v>44867</v>
      </c>
      <c r="P138" s="13"/>
      <c r="Q138" s="13" t="s">
        <v>328</v>
      </c>
      <c r="R138" s="16" t="s">
        <v>526</v>
      </c>
    </row>
    <row r="139" spans="1:18" hidden="1" x14ac:dyDescent="0.35">
      <c r="A139" s="17">
        <v>1410197002</v>
      </c>
      <c r="B139" s="18"/>
      <c r="C139" s="19" t="s">
        <v>1406</v>
      </c>
      <c r="D139" s="19" t="s">
        <v>1407</v>
      </c>
      <c r="E139" s="19" t="s">
        <v>636</v>
      </c>
      <c r="F139" s="19">
        <v>508419</v>
      </c>
      <c r="G139" s="19" t="s">
        <v>1408</v>
      </c>
      <c r="H139" s="19" t="s">
        <v>669</v>
      </c>
      <c r="I139" s="19" t="s">
        <v>34</v>
      </c>
      <c r="J139" s="19" t="s">
        <v>24</v>
      </c>
      <c r="K139" s="19" t="s">
        <v>1409</v>
      </c>
      <c r="L139" s="19" t="s">
        <v>1183</v>
      </c>
      <c r="M139" s="20">
        <v>68193</v>
      </c>
      <c r="N139" s="88"/>
      <c r="O139" s="21">
        <v>44826</v>
      </c>
      <c r="P139" s="19"/>
      <c r="Q139" s="19" t="s">
        <v>171</v>
      </c>
      <c r="R139" s="22" t="s">
        <v>526</v>
      </c>
    </row>
    <row r="140" spans="1:18" ht="26" hidden="1" x14ac:dyDescent="0.35">
      <c r="A140" s="17">
        <v>1410190377</v>
      </c>
      <c r="B140" s="18"/>
      <c r="C140" s="19" t="s">
        <v>957</v>
      </c>
      <c r="D140" s="19" t="s">
        <v>541</v>
      </c>
      <c r="E140" s="19" t="s">
        <v>636</v>
      </c>
      <c r="F140" s="19">
        <v>508438</v>
      </c>
      <c r="G140" s="19" t="s">
        <v>958</v>
      </c>
      <c r="H140" s="19" t="s">
        <v>959</v>
      </c>
      <c r="I140" s="19" t="s">
        <v>34</v>
      </c>
      <c r="J140" s="19" t="s">
        <v>24</v>
      </c>
      <c r="K140" s="19" t="s">
        <v>960</v>
      </c>
      <c r="L140" s="19" t="s">
        <v>199</v>
      </c>
      <c r="M140" s="20">
        <v>11165.69</v>
      </c>
      <c r="N140" s="88"/>
      <c r="O140" s="21">
        <v>44713</v>
      </c>
      <c r="P140" s="19"/>
      <c r="Q140" s="19" t="s">
        <v>27</v>
      </c>
      <c r="R140" s="22" t="s">
        <v>526</v>
      </c>
    </row>
    <row r="141" spans="1:18" ht="26" hidden="1" x14ac:dyDescent="0.35">
      <c r="A141" s="11">
        <v>1410190378</v>
      </c>
      <c r="B141" s="12"/>
      <c r="C141" s="13" t="s">
        <v>957</v>
      </c>
      <c r="D141" s="13" t="s">
        <v>541</v>
      </c>
      <c r="E141" s="13" t="s">
        <v>636</v>
      </c>
      <c r="F141" s="13">
        <v>508438</v>
      </c>
      <c r="G141" s="13" t="s">
        <v>958</v>
      </c>
      <c r="H141" s="13" t="s">
        <v>959</v>
      </c>
      <c r="I141" s="13" t="s">
        <v>34</v>
      </c>
      <c r="J141" s="13" t="s">
        <v>24</v>
      </c>
      <c r="K141" s="13" t="s">
        <v>960</v>
      </c>
      <c r="L141" s="13" t="s">
        <v>961</v>
      </c>
      <c r="M141" s="14">
        <v>3134.15</v>
      </c>
      <c r="N141" s="89"/>
      <c r="O141" s="15">
        <v>44713</v>
      </c>
      <c r="P141" s="13"/>
      <c r="Q141" s="13" t="s">
        <v>27</v>
      </c>
      <c r="R141" s="16" t="s">
        <v>526</v>
      </c>
    </row>
    <row r="142" spans="1:18" ht="26" hidden="1" x14ac:dyDescent="0.35">
      <c r="A142" s="11">
        <v>1410199209</v>
      </c>
      <c r="B142" s="12"/>
      <c r="C142" s="13" t="s">
        <v>957</v>
      </c>
      <c r="D142" s="13" t="s">
        <v>541</v>
      </c>
      <c r="E142" s="13" t="s">
        <v>636</v>
      </c>
      <c r="F142" s="13">
        <v>508438</v>
      </c>
      <c r="G142" s="13" t="s">
        <v>958</v>
      </c>
      <c r="H142" s="13" t="s">
        <v>959</v>
      </c>
      <c r="I142" s="13" t="s">
        <v>34</v>
      </c>
      <c r="J142" s="13" t="s">
        <v>24</v>
      </c>
      <c r="K142" s="13" t="s">
        <v>960</v>
      </c>
      <c r="L142" s="13" t="s">
        <v>199</v>
      </c>
      <c r="M142" s="14">
        <v>10624.88</v>
      </c>
      <c r="N142" s="89"/>
      <c r="O142" s="15">
        <v>44886</v>
      </c>
      <c r="P142" s="13"/>
      <c r="Q142" s="13" t="s">
        <v>328</v>
      </c>
      <c r="R142" s="16" t="s">
        <v>526</v>
      </c>
    </row>
    <row r="143" spans="1:18" hidden="1" x14ac:dyDescent="0.35">
      <c r="A143" s="17">
        <v>1410188780</v>
      </c>
      <c r="B143" s="18"/>
      <c r="C143" s="19" t="s">
        <v>667</v>
      </c>
      <c r="D143" s="19" t="s">
        <v>541</v>
      </c>
      <c r="E143" s="19" t="s">
        <v>636</v>
      </c>
      <c r="F143" s="19">
        <v>508436</v>
      </c>
      <c r="G143" s="19" t="s">
        <v>668</v>
      </c>
      <c r="H143" s="19" t="s">
        <v>669</v>
      </c>
      <c r="I143" s="19" t="s">
        <v>34</v>
      </c>
      <c r="J143" s="19" t="s">
        <v>24</v>
      </c>
      <c r="K143" s="19" t="s">
        <v>670</v>
      </c>
      <c r="L143" s="19" t="s">
        <v>671</v>
      </c>
      <c r="M143" s="20">
        <v>4942</v>
      </c>
      <c r="N143" s="88"/>
      <c r="O143" s="21">
        <v>44662</v>
      </c>
      <c r="P143" s="19"/>
      <c r="Q143" s="19" t="s">
        <v>27</v>
      </c>
      <c r="R143" s="22" t="s">
        <v>526</v>
      </c>
    </row>
    <row r="144" spans="1:18" ht="26" hidden="1" x14ac:dyDescent="0.35">
      <c r="A144" s="17" t="s">
        <v>967</v>
      </c>
      <c r="B144" s="18"/>
      <c r="C144" s="19" t="s">
        <v>968</v>
      </c>
      <c r="D144" s="19" t="s">
        <v>969</v>
      </c>
      <c r="E144" s="19" t="s">
        <v>970</v>
      </c>
      <c r="F144" s="19">
        <v>403640</v>
      </c>
      <c r="G144" s="19" t="s">
        <v>971</v>
      </c>
      <c r="H144" s="19" t="s">
        <v>972</v>
      </c>
      <c r="I144" s="19" t="s">
        <v>23</v>
      </c>
      <c r="J144" s="19" t="s">
        <v>24</v>
      </c>
      <c r="K144" s="19" t="s">
        <v>973</v>
      </c>
      <c r="L144" s="19" t="s">
        <v>199</v>
      </c>
      <c r="M144" s="20">
        <v>2567.0300000000002</v>
      </c>
      <c r="N144" s="88"/>
      <c r="O144" s="21">
        <v>44713</v>
      </c>
      <c r="P144" s="19"/>
      <c r="Q144" s="19" t="s">
        <v>27</v>
      </c>
      <c r="R144" s="22" t="s">
        <v>526</v>
      </c>
    </row>
    <row r="145" spans="1:18" ht="26" hidden="1" x14ac:dyDescent="0.35">
      <c r="A145" s="17" t="s">
        <v>967</v>
      </c>
      <c r="B145" s="18"/>
      <c r="C145" s="19" t="s">
        <v>968</v>
      </c>
      <c r="D145" s="19" t="s">
        <v>969</v>
      </c>
      <c r="E145" s="19" t="s">
        <v>970</v>
      </c>
      <c r="F145" s="19">
        <v>403640</v>
      </c>
      <c r="G145" s="19" t="s">
        <v>971</v>
      </c>
      <c r="H145" s="19" t="s">
        <v>972</v>
      </c>
      <c r="I145" s="19" t="s">
        <v>23</v>
      </c>
      <c r="J145" s="19" t="s">
        <v>24</v>
      </c>
      <c r="K145" s="19" t="s">
        <v>973</v>
      </c>
      <c r="L145" s="19" t="s">
        <v>199</v>
      </c>
      <c r="M145" s="20">
        <v>2567.0300000000002</v>
      </c>
      <c r="N145" s="88"/>
      <c r="O145" s="21">
        <v>44743</v>
      </c>
      <c r="P145" s="19"/>
      <c r="Q145" s="19" t="s">
        <v>27</v>
      </c>
      <c r="R145" s="22" t="s">
        <v>526</v>
      </c>
    </row>
    <row r="146" spans="1:18" ht="26" hidden="1" x14ac:dyDescent="0.35">
      <c r="A146" s="17" t="s">
        <v>967</v>
      </c>
      <c r="B146" s="18"/>
      <c r="C146" s="19" t="s">
        <v>968</v>
      </c>
      <c r="D146" s="19" t="s">
        <v>969</v>
      </c>
      <c r="E146" s="19" t="s">
        <v>970</v>
      </c>
      <c r="F146" s="19">
        <v>403640</v>
      </c>
      <c r="G146" s="19" t="s">
        <v>971</v>
      </c>
      <c r="H146" s="19" t="s">
        <v>972</v>
      </c>
      <c r="I146" s="19" t="s">
        <v>23</v>
      </c>
      <c r="J146" s="19" t="s">
        <v>24</v>
      </c>
      <c r="K146" s="19" t="s">
        <v>973</v>
      </c>
      <c r="L146" s="19" t="s">
        <v>199</v>
      </c>
      <c r="M146" s="20">
        <v>1017.6</v>
      </c>
      <c r="N146" s="88"/>
      <c r="O146" s="21">
        <v>44774</v>
      </c>
      <c r="P146" s="19"/>
      <c r="Q146" s="19" t="s">
        <v>171</v>
      </c>
      <c r="R146" s="22" t="s">
        <v>526</v>
      </c>
    </row>
    <row r="147" spans="1:18" ht="26" hidden="1" x14ac:dyDescent="0.35">
      <c r="A147" s="11" t="s">
        <v>967</v>
      </c>
      <c r="B147" s="12"/>
      <c r="C147" s="13" t="s">
        <v>1343</v>
      </c>
      <c r="D147" s="13" t="s">
        <v>969</v>
      </c>
      <c r="E147" s="13" t="s">
        <v>970</v>
      </c>
      <c r="F147" s="13">
        <v>403640</v>
      </c>
      <c r="G147" s="13" t="s">
        <v>971</v>
      </c>
      <c r="H147" s="13" t="s">
        <v>972</v>
      </c>
      <c r="I147" s="13" t="s">
        <v>23</v>
      </c>
      <c r="J147" s="13" t="s">
        <v>24</v>
      </c>
      <c r="K147" s="13" t="s">
        <v>1344</v>
      </c>
      <c r="L147" s="13" t="s">
        <v>199</v>
      </c>
      <c r="M147" s="14">
        <v>4994.22</v>
      </c>
      <c r="N147" s="89"/>
      <c r="O147" s="15">
        <v>44813</v>
      </c>
      <c r="P147" s="13"/>
      <c r="Q147" s="13" t="s">
        <v>171</v>
      </c>
      <c r="R147" s="16" t="s">
        <v>526</v>
      </c>
    </row>
    <row r="148" spans="1:18" ht="26" hidden="1" x14ac:dyDescent="0.35">
      <c r="A148" s="17" t="s">
        <v>967</v>
      </c>
      <c r="B148" s="18"/>
      <c r="C148" s="19" t="s">
        <v>968</v>
      </c>
      <c r="D148" s="19" t="s">
        <v>969</v>
      </c>
      <c r="E148" s="19" t="s">
        <v>970</v>
      </c>
      <c r="F148" s="19">
        <v>403640</v>
      </c>
      <c r="G148" s="19" t="s">
        <v>971</v>
      </c>
      <c r="H148" s="19" t="s">
        <v>972</v>
      </c>
      <c r="I148" s="19" t="s">
        <v>23</v>
      </c>
      <c r="J148" s="19" t="s">
        <v>24</v>
      </c>
      <c r="K148" s="19" t="s">
        <v>973</v>
      </c>
      <c r="L148" s="19" t="s">
        <v>199</v>
      </c>
      <c r="M148" s="20">
        <v>1707.75</v>
      </c>
      <c r="N148" s="88"/>
      <c r="O148" s="21">
        <v>44713</v>
      </c>
      <c r="P148" s="19"/>
      <c r="Q148" s="19" t="s">
        <v>328</v>
      </c>
      <c r="R148" s="22" t="s">
        <v>526</v>
      </c>
    </row>
    <row r="149" spans="1:18" ht="26" hidden="1" x14ac:dyDescent="0.35">
      <c r="A149" s="11" t="s">
        <v>967</v>
      </c>
      <c r="B149" s="12"/>
      <c r="C149" s="13" t="s">
        <v>968</v>
      </c>
      <c r="D149" s="13" t="s">
        <v>969</v>
      </c>
      <c r="E149" s="13" t="s">
        <v>970</v>
      </c>
      <c r="F149" s="13">
        <v>403640</v>
      </c>
      <c r="G149" s="13" t="s">
        <v>971</v>
      </c>
      <c r="H149" s="13" t="s">
        <v>972</v>
      </c>
      <c r="I149" s="13" t="s">
        <v>23</v>
      </c>
      <c r="J149" s="13" t="s">
        <v>24</v>
      </c>
      <c r="K149" s="13" t="s">
        <v>973</v>
      </c>
      <c r="L149" s="13" t="s">
        <v>199</v>
      </c>
      <c r="M149" s="14">
        <v>3240.21</v>
      </c>
      <c r="N149" s="89"/>
      <c r="O149" s="15">
        <v>44866</v>
      </c>
      <c r="P149" s="13"/>
      <c r="Q149" s="13" t="s">
        <v>328</v>
      </c>
      <c r="R149" s="16" t="s">
        <v>526</v>
      </c>
    </row>
    <row r="150" spans="1:18" ht="26" hidden="1" x14ac:dyDescent="0.35">
      <c r="A150" s="11" t="s">
        <v>967</v>
      </c>
      <c r="B150" s="12"/>
      <c r="C150" s="13" t="s">
        <v>974</v>
      </c>
      <c r="D150" s="13" t="s">
        <v>969</v>
      </c>
      <c r="E150" s="13" t="s">
        <v>970</v>
      </c>
      <c r="F150" s="13">
        <v>403791</v>
      </c>
      <c r="G150" s="13" t="s">
        <v>975</v>
      </c>
      <c r="H150" s="13" t="s">
        <v>976</v>
      </c>
      <c r="I150" s="13" t="s">
        <v>23</v>
      </c>
      <c r="J150" s="13" t="s">
        <v>24</v>
      </c>
      <c r="K150" s="13" t="s">
        <v>977</v>
      </c>
      <c r="L150" s="13" t="s">
        <v>199</v>
      </c>
      <c r="M150" s="14">
        <v>1345</v>
      </c>
      <c r="N150" s="89"/>
      <c r="O150" s="15">
        <v>44713</v>
      </c>
      <c r="P150" s="13"/>
      <c r="Q150" s="13" t="s">
        <v>27</v>
      </c>
      <c r="R150" s="16" t="s">
        <v>526</v>
      </c>
    </row>
    <row r="151" spans="1:18" ht="26" hidden="1" x14ac:dyDescent="0.35">
      <c r="A151" s="11" t="s">
        <v>967</v>
      </c>
      <c r="B151" s="12"/>
      <c r="C151" s="13" t="s">
        <v>974</v>
      </c>
      <c r="D151" s="13" t="s">
        <v>969</v>
      </c>
      <c r="E151" s="13" t="s">
        <v>970</v>
      </c>
      <c r="F151" s="13">
        <v>403791</v>
      </c>
      <c r="G151" s="13" t="s">
        <v>975</v>
      </c>
      <c r="H151" s="13" t="s">
        <v>976</v>
      </c>
      <c r="I151" s="13" t="s">
        <v>23</v>
      </c>
      <c r="J151" s="13" t="s">
        <v>24</v>
      </c>
      <c r="K151" s="13" t="s">
        <v>977</v>
      </c>
      <c r="L151" s="13" t="s">
        <v>199</v>
      </c>
      <c r="M151" s="14">
        <v>820</v>
      </c>
      <c r="N151" s="89"/>
      <c r="O151" s="15">
        <v>44774</v>
      </c>
      <c r="P151" s="13"/>
      <c r="Q151" s="13" t="s">
        <v>171</v>
      </c>
      <c r="R151" s="16" t="s">
        <v>526</v>
      </c>
    </row>
    <row r="152" spans="1:18" ht="26" hidden="1" x14ac:dyDescent="0.35">
      <c r="A152" s="11" t="s">
        <v>967</v>
      </c>
      <c r="B152" s="12"/>
      <c r="C152" s="13" t="s">
        <v>974</v>
      </c>
      <c r="D152" s="13" t="s">
        <v>969</v>
      </c>
      <c r="E152" s="13" t="s">
        <v>970</v>
      </c>
      <c r="F152" s="13">
        <v>403791</v>
      </c>
      <c r="G152" s="13" t="s">
        <v>975</v>
      </c>
      <c r="H152" s="13" t="s">
        <v>976</v>
      </c>
      <c r="I152" s="13" t="s">
        <v>23</v>
      </c>
      <c r="J152" s="13" t="s">
        <v>24</v>
      </c>
      <c r="K152" s="13" t="s">
        <v>977</v>
      </c>
      <c r="L152" s="13" t="s">
        <v>199</v>
      </c>
      <c r="M152" s="14">
        <v>737</v>
      </c>
      <c r="N152" s="89"/>
      <c r="O152" s="15">
        <v>44839</v>
      </c>
      <c r="P152" s="13"/>
      <c r="Q152" s="13" t="s">
        <v>328</v>
      </c>
      <c r="R152" s="16" t="s">
        <v>526</v>
      </c>
    </row>
    <row r="153" spans="1:18" ht="26" hidden="1" x14ac:dyDescent="0.35">
      <c r="A153" s="17" t="s">
        <v>967</v>
      </c>
      <c r="B153" s="18"/>
      <c r="C153" s="19" t="s">
        <v>974</v>
      </c>
      <c r="D153" s="19" t="s">
        <v>969</v>
      </c>
      <c r="E153" s="19" t="s">
        <v>970</v>
      </c>
      <c r="F153" s="19">
        <v>403791</v>
      </c>
      <c r="G153" s="19" t="s">
        <v>975</v>
      </c>
      <c r="H153" s="19" t="s">
        <v>976</v>
      </c>
      <c r="I153" s="19" t="s">
        <v>23</v>
      </c>
      <c r="J153" s="19" t="s">
        <v>24</v>
      </c>
      <c r="K153" s="19" t="s">
        <v>977</v>
      </c>
      <c r="L153" s="19" t="s">
        <v>199</v>
      </c>
      <c r="M153" s="20">
        <v>1510</v>
      </c>
      <c r="N153" s="88"/>
      <c r="O153" s="21">
        <v>44866</v>
      </c>
      <c r="P153" s="19"/>
      <c r="Q153" s="19" t="s">
        <v>328</v>
      </c>
      <c r="R153" s="22" t="s">
        <v>526</v>
      </c>
    </row>
    <row r="154" spans="1:18" ht="26" hidden="1" x14ac:dyDescent="0.35">
      <c r="A154" s="11" t="s">
        <v>967</v>
      </c>
      <c r="B154" s="12"/>
      <c r="C154" s="13" t="s">
        <v>974</v>
      </c>
      <c r="D154" s="13" t="s">
        <v>969</v>
      </c>
      <c r="E154" s="13" t="s">
        <v>970</v>
      </c>
      <c r="F154" s="13">
        <v>403791</v>
      </c>
      <c r="G154" s="13" t="s">
        <v>975</v>
      </c>
      <c r="H154" s="13" t="s">
        <v>976</v>
      </c>
      <c r="I154" s="13" t="s">
        <v>23</v>
      </c>
      <c r="J154" s="13" t="s">
        <v>24</v>
      </c>
      <c r="K154" s="13" t="s">
        <v>977</v>
      </c>
      <c r="L154" s="13" t="s">
        <v>199</v>
      </c>
      <c r="M154" s="14">
        <v>999</v>
      </c>
      <c r="N154" s="89"/>
      <c r="O154" s="15">
        <v>44897</v>
      </c>
      <c r="P154" s="13"/>
      <c r="Q154" s="13" t="s">
        <v>328</v>
      </c>
      <c r="R154" s="16" t="s">
        <v>526</v>
      </c>
    </row>
    <row r="155" spans="1:18" ht="26" x14ac:dyDescent="0.35">
      <c r="A155" s="17">
        <v>1410177105</v>
      </c>
      <c r="B155" s="18"/>
      <c r="C155" s="19" t="s">
        <v>200</v>
      </c>
      <c r="D155" s="19" t="s">
        <v>38</v>
      </c>
      <c r="E155" s="19" t="s">
        <v>139</v>
      </c>
      <c r="F155" s="19">
        <v>608673</v>
      </c>
      <c r="G155" s="19" t="s">
        <v>201</v>
      </c>
      <c r="H155" s="19" t="s">
        <v>202</v>
      </c>
      <c r="I155" s="19" t="s">
        <v>34</v>
      </c>
      <c r="J155" s="19" t="s">
        <v>24</v>
      </c>
      <c r="K155" s="19" t="s">
        <v>70</v>
      </c>
      <c r="L155" s="19" t="s">
        <v>203</v>
      </c>
      <c r="M155" s="20">
        <v>916.96</v>
      </c>
      <c r="N155" s="88"/>
      <c r="O155" s="21">
        <v>44397</v>
      </c>
      <c r="P155" s="19"/>
      <c r="Q155" s="19" t="s">
        <v>171</v>
      </c>
      <c r="R155" s="22" t="s">
        <v>28</v>
      </c>
    </row>
    <row r="156" spans="1:18" ht="26" x14ac:dyDescent="0.35">
      <c r="A156" s="11">
        <v>1410177270</v>
      </c>
      <c r="B156" s="12"/>
      <c r="C156" s="13" t="s">
        <v>200</v>
      </c>
      <c r="D156" s="13" t="s">
        <v>38</v>
      </c>
      <c r="E156" s="13" t="s">
        <v>139</v>
      </c>
      <c r="F156" s="13">
        <v>608673</v>
      </c>
      <c r="G156" s="13" t="s">
        <v>201</v>
      </c>
      <c r="H156" s="13" t="s">
        <v>202</v>
      </c>
      <c r="I156" s="13" t="s">
        <v>34</v>
      </c>
      <c r="J156" s="13" t="s">
        <v>24</v>
      </c>
      <c r="K156" s="13" t="s">
        <v>70</v>
      </c>
      <c r="L156" s="13" t="s">
        <v>212</v>
      </c>
      <c r="M156" s="14">
        <v>916.96</v>
      </c>
      <c r="N156" s="89"/>
      <c r="O156" s="15">
        <v>44403</v>
      </c>
      <c r="P156" s="13"/>
      <c r="Q156" s="13" t="s">
        <v>171</v>
      </c>
      <c r="R156" s="16" t="s">
        <v>28</v>
      </c>
    </row>
    <row r="157" spans="1:18" ht="38.5" x14ac:dyDescent="0.35">
      <c r="A157" s="17">
        <v>1410177603</v>
      </c>
      <c r="B157" s="18"/>
      <c r="C157" s="19" t="s">
        <v>200</v>
      </c>
      <c r="D157" s="19" t="s">
        <v>38</v>
      </c>
      <c r="E157" s="19" t="s">
        <v>139</v>
      </c>
      <c r="F157" s="19">
        <v>608673</v>
      </c>
      <c r="G157" s="19" t="s">
        <v>201</v>
      </c>
      <c r="H157" s="19" t="s">
        <v>202</v>
      </c>
      <c r="I157" s="19" t="s">
        <v>34</v>
      </c>
      <c r="J157" s="19" t="s">
        <v>24</v>
      </c>
      <c r="K157" s="19" t="s">
        <v>70</v>
      </c>
      <c r="L157" s="19" t="s">
        <v>215</v>
      </c>
      <c r="M157" s="20">
        <v>916.96</v>
      </c>
      <c r="N157" s="88"/>
      <c r="O157" s="21">
        <v>44413</v>
      </c>
      <c r="P157" s="19"/>
      <c r="Q157" s="19" t="s">
        <v>171</v>
      </c>
      <c r="R157" s="22" t="s">
        <v>28</v>
      </c>
    </row>
    <row r="158" spans="1:18" ht="38.5" x14ac:dyDescent="0.35">
      <c r="A158" s="17">
        <v>1410177784</v>
      </c>
      <c r="B158" s="18"/>
      <c r="C158" s="19" t="s">
        <v>200</v>
      </c>
      <c r="D158" s="19" t="s">
        <v>38</v>
      </c>
      <c r="E158" s="19" t="s">
        <v>139</v>
      </c>
      <c r="F158" s="19">
        <v>608673</v>
      </c>
      <c r="G158" s="19" t="s">
        <v>201</v>
      </c>
      <c r="H158" s="19" t="s">
        <v>202</v>
      </c>
      <c r="I158" s="19" t="s">
        <v>34</v>
      </c>
      <c r="J158" s="19" t="s">
        <v>24</v>
      </c>
      <c r="K158" s="19" t="s">
        <v>70</v>
      </c>
      <c r="L158" s="19" t="s">
        <v>235</v>
      </c>
      <c r="M158" s="20">
        <v>916.96</v>
      </c>
      <c r="N158" s="88"/>
      <c r="O158" s="21">
        <v>44420</v>
      </c>
      <c r="P158" s="19"/>
      <c r="Q158" s="19" t="s">
        <v>171</v>
      </c>
      <c r="R158" s="22" t="s">
        <v>28</v>
      </c>
    </row>
    <row r="159" spans="1:18" ht="51" hidden="1" x14ac:dyDescent="0.35">
      <c r="A159" s="11">
        <v>1410178870</v>
      </c>
      <c r="B159" s="12"/>
      <c r="C159" s="13" t="s">
        <v>200</v>
      </c>
      <c r="D159" s="13" t="s">
        <v>38</v>
      </c>
      <c r="E159" s="13" t="s">
        <v>139</v>
      </c>
      <c r="F159" s="13">
        <v>608673</v>
      </c>
      <c r="G159" s="13" t="s">
        <v>201</v>
      </c>
      <c r="H159" s="13" t="s">
        <v>202</v>
      </c>
      <c r="I159" s="13" t="s">
        <v>34</v>
      </c>
      <c r="J159" s="13" t="s">
        <v>24</v>
      </c>
      <c r="K159" s="13" t="s">
        <v>267</v>
      </c>
      <c r="L159" s="13" t="s">
        <v>268</v>
      </c>
      <c r="M159" s="14">
        <v>1833.92</v>
      </c>
      <c r="N159" s="89"/>
      <c r="O159" s="15">
        <v>44441</v>
      </c>
      <c r="P159" s="13"/>
      <c r="Q159" s="13" t="s">
        <v>171</v>
      </c>
      <c r="R159" s="16" t="s">
        <v>28</v>
      </c>
    </row>
    <row r="160" spans="1:18" ht="38.5" hidden="1" x14ac:dyDescent="0.35">
      <c r="A160" s="11">
        <v>1410180436</v>
      </c>
      <c r="B160" s="12"/>
      <c r="C160" s="13" t="s">
        <v>200</v>
      </c>
      <c r="D160" s="13" t="s">
        <v>38</v>
      </c>
      <c r="E160" s="13" t="s">
        <v>139</v>
      </c>
      <c r="F160" s="13">
        <v>608673</v>
      </c>
      <c r="G160" s="13" t="s">
        <v>201</v>
      </c>
      <c r="H160" s="13" t="s">
        <v>202</v>
      </c>
      <c r="I160" s="13" t="s">
        <v>34</v>
      </c>
      <c r="J160" s="13" t="s">
        <v>24</v>
      </c>
      <c r="K160" s="13" t="s">
        <v>267</v>
      </c>
      <c r="L160" s="13" t="s">
        <v>342</v>
      </c>
      <c r="M160" s="14">
        <v>100</v>
      </c>
      <c r="N160" s="89"/>
      <c r="O160" s="15">
        <v>44487</v>
      </c>
      <c r="P160" s="13"/>
      <c r="Q160" s="13" t="s">
        <v>328</v>
      </c>
      <c r="R160" s="16" t="s">
        <v>28</v>
      </c>
    </row>
    <row r="161" spans="1:18" ht="26" hidden="1" x14ac:dyDescent="0.35">
      <c r="A161" s="17">
        <v>1410183188</v>
      </c>
      <c r="B161" s="18"/>
      <c r="C161" s="19" t="s">
        <v>200</v>
      </c>
      <c r="D161" s="19" t="s">
        <v>38</v>
      </c>
      <c r="E161" s="19" t="s">
        <v>139</v>
      </c>
      <c r="F161" s="19">
        <v>608673</v>
      </c>
      <c r="G161" s="19" t="s">
        <v>201</v>
      </c>
      <c r="H161" s="19" t="s">
        <v>202</v>
      </c>
      <c r="I161" s="19" t="s">
        <v>34</v>
      </c>
      <c r="J161" s="19" t="s">
        <v>24</v>
      </c>
      <c r="K161" s="19" t="s">
        <v>267</v>
      </c>
      <c r="L161" s="19" t="s">
        <v>425</v>
      </c>
      <c r="M161" s="20">
        <v>1016.96</v>
      </c>
      <c r="N161" s="88"/>
      <c r="O161" s="21">
        <v>44544</v>
      </c>
      <c r="P161" s="19"/>
      <c r="Q161" s="19" t="s">
        <v>328</v>
      </c>
      <c r="R161" s="22" t="s">
        <v>28</v>
      </c>
    </row>
    <row r="162" spans="1:18" ht="26" hidden="1" x14ac:dyDescent="0.35">
      <c r="A162" s="11">
        <v>1410188677</v>
      </c>
      <c r="B162" s="12"/>
      <c r="C162" s="13" t="s">
        <v>200</v>
      </c>
      <c r="D162" s="13" t="s">
        <v>38</v>
      </c>
      <c r="E162" s="13" t="s">
        <v>139</v>
      </c>
      <c r="F162" s="13">
        <v>608673</v>
      </c>
      <c r="G162" s="13" t="s">
        <v>201</v>
      </c>
      <c r="H162" s="13" t="s">
        <v>202</v>
      </c>
      <c r="I162" s="13" t="s">
        <v>34</v>
      </c>
      <c r="J162" s="13" t="s">
        <v>24</v>
      </c>
      <c r="K162" s="13" t="s">
        <v>267</v>
      </c>
      <c r="L162" s="13" t="s">
        <v>563</v>
      </c>
      <c r="M162" s="14">
        <v>916.96</v>
      </c>
      <c r="N162" s="89"/>
      <c r="O162" s="15">
        <v>44652</v>
      </c>
      <c r="P162" s="13"/>
      <c r="Q162" s="13" t="s">
        <v>27</v>
      </c>
      <c r="R162" s="16" t="s">
        <v>526</v>
      </c>
    </row>
    <row r="163" spans="1:18" ht="26" hidden="1" x14ac:dyDescent="0.35">
      <c r="A163" s="17">
        <v>1410192866</v>
      </c>
      <c r="B163" s="18"/>
      <c r="C163" s="19" t="s">
        <v>200</v>
      </c>
      <c r="D163" s="19" t="s">
        <v>38</v>
      </c>
      <c r="E163" s="19" t="s">
        <v>139</v>
      </c>
      <c r="F163" s="19">
        <v>608673</v>
      </c>
      <c r="G163" s="19" t="s">
        <v>201</v>
      </c>
      <c r="H163" s="19" t="s">
        <v>202</v>
      </c>
      <c r="I163" s="19" t="s">
        <v>34</v>
      </c>
      <c r="J163" s="19" t="s">
        <v>24</v>
      </c>
      <c r="K163" s="19" t="s">
        <v>158</v>
      </c>
      <c r="L163" s="19" t="s">
        <v>307</v>
      </c>
      <c r="M163" s="20">
        <v>2607.56</v>
      </c>
      <c r="N163" s="88"/>
      <c r="O163" s="21">
        <v>44755</v>
      </c>
      <c r="P163" s="19"/>
      <c r="Q163" s="19" t="s">
        <v>171</v>
      </c>
      <c r="R163" s="22" t="s">
        <v>526</v>
      </c>
    </row>
    <row r="164" spans="1:18" ht="51" hidden="1" x14ac:dyDescent="0.35">
      <c r="A164" s="17">
        <v>1410179939</v>
      </c>
      <c r="B164" s="18"/>
      <c r="C164" s="19" t="s">
        <v>323</v>
      </c>
      <c r="D164" s="19" t="s">
        <v>38</v>
      </c>
      <c r="E164" s="19" t="s">
        <v>139</v>
      </c>
      <c r="F164" s="19">
        <v>608444</v>
      </c>
      <c r="G164" s="19" t="s">
        <v>324</v>
      </c>
      <c r="H164" s="19" t="s">
        <v>229</v>
      </c>
      <c r="I164" s="19" t="s">
        <v>23</v>
      </c>
      <c r="J164" s="19" t="s">
        <v>24</v>
      </c>
      <c r="K164" s="19" t="s">
        <v>325</v>
      </c>
      <c r="L164" s="19" t="s">
        <v>326</v>
      </c>
      <c r="M164" s="20">
        <v>525</v>
      </c>
      <c r="N164" s="88"/>
      <c r="O164" s="21">
        <v>44469</v>
      </c>
      <c r="P164" s="19"/>
      <c r="Q164" s="19" t="s">
        <v>171</v>
      </c>
      <c r="R164" s="22" t="s">
        <v>28</v>
      </c>
    </row>
    <row r="165" spans="1:18" ht="63.5" hidden="1" x14ac:dyDescent="0.35">
      <c r="A165" s="11">
        <v>1410186550</v>
      </c>
      <c r="B165" s="12"/>
      <c r="C165" s="13" t="s">
        <v>323</v>
      </c>
      <c r="D165" s="13" t="s">
        <v>38</v>
      </c>
      <c r="E165" s="13" t="s">
        <v>139</v>
      </c>
      <c r="F165" s="13">
        <v>608444</v>
      </c>
      <c r="G165" s="13" t="s">
        <v>324</v>
      </c>
      <c r="H165" s="13" t="s">
        <v>229</v>
      </c>
      <c r="I165" s="13" t="s">
        <v>23</v>
      </c>
      <c r="J165" s="13" t="s">
        <v>24</v>
      </c>
      <c r="K165" s="13" t="s">
        <v>325</v>
      </c>
      <c r="L165" s="13" t="s">
        <v>514</v>
      </c>
      <c r="M165" s="14">
        <v>400</v>
      </c>
      <c r="N165" s="89"/>
      <c r="O165" s="15">
        <v>44627</v>
      </c>
      <c r="P165" s="13"/>
      <c r="Q165" s="13" t="s">
        <v>447</v>
      </c>
      <c r="R165" s="16" t="s">
        <v>28</v>
      </c>
    </row>
    <row r="166" spans="1:18" ht="26" hidden="1" x14ac:dyDescent="0.35">
      <c r="A166" s="11">
        <v>1410183106</v>
      </c>
      <c r="B166" s="12"/>
      <c r="C166" s="13" t="s">
        <v>420</v>
      </c>
      <c r="D166" s="13" t="s">
        <v>38</v>
      </c>
      <c r="E166" s="13" t="s">
        <v>81</v>
      </c>
      <c r="F166" s="13">
        <v>602534</v>
      </c>
      <c r="G166" s="13" t="s">
        <v>421</v>
      </c>
      <c r="H166" s="13" t="s">
        <v>280</v>
      </c>
      <c r="I166" s="13" t="s">
        <v>23</v>
      </c>
      <c r="J166" s="13" t="s">
        <v>24</v>
      </c>
      <c r="K166" s="13" t="s">
        <v>128</v>
      </c>
      <c r="L166" s="13" t="s">
        <v>422</v>
      </c>
      <c r="M166" s="14">
        <v>1250</v>
      </c>
      <c r="N166" s="89"/>
      <c r="O166" s="15">
        <v>44540</v>
      </c>
      <c r="P166" s="13"/>
      <c r="Q166" s="13" t="s">
        <v>328</v>
      </c>
      <c r="R166" s="16" t="s">
        <v>28</v>
      </c>
    </row>
    <row r="167" spans="1:18" ht="26" hidden="1" x14ac:dyDescent="0.35">
      <c r="A167" s="17">
        <v>1410190744</v>
      </c>
      <c r="B167" s="18"/>
      <c r="C167" s="19" t="s">
        <v>1028</v>
      </c>
      <c r="D167" s="19" t="s">
        <v>38</v>
      </c>
      <c r="E167" s="19" t="s">
        <v>55</v>
      </c>
      <c r="F167" s="19">
        <v>606203</v>
      </c>
      <c r="G167" s="19" t="s">
        <v>1029</v>
      </c>
      <c r="H167" s="19" t="s">
        <v>1030</v>
      </c>
      <c r="I167" s="19" t="s">
        <v>34</v>
      </c>
      <c r="J167" s="19" t="s">
        <v>24</v>
      </c>
      <c r="K167" s="19" t="s">
        <v>1031</v>
      </c>
      <c r="L167" s="19" t="s">
        <v>1013</v>
      </c>
      <c r="M167" s="20">
        <v>30150.6</v>
      </c>
      <c r="N167" s="88"/>
      <c r="O167" s="21">
        <v>44726</v>
      </c>
      <c r="P167" s="19"/>
      <c r="Q167" s="19" t="s">
        <v>27</v>
      </c>
      <c r="R167" s="22" t="s">
        <v>526</v>
      </c>
    </row>
    <row r="168" spans="1:18" ht="26" hidden="1" x14ac:dyDescent="0.35">
      <c r="A168" s="11">
        <v>1410197545</v>
      </c>
      <c r="B168" s="12"/>
      <c r="C168" s="13" t="s">
        <v>1438</v>
      </c>
      <c r="D168" s="13" t="s">
        <v>38</v>
      </c>
      <c r="E168" s="13" t="s">
        <v>597</v>
      </c>
      <c r="F168" s="13">
        <v>606220</v>
      </c>
      <c r="G168" s="13" t="s">
        <v>1439</v>
      </c>
      <c r="H168" s="13" t="s">
        <v>113</v>
      </c>
      <c r="I168" s="13" t="s">
        <v>880</v>
      </c>
      <c r="J168" s="12">
        <v>20320278</v>
      </c>
      <c r="K168" s="13" t="s">
        <v>1440</v>
      </c>
      <c r="L168" s="13" t="s">
        <v>1441</v>
      </c>
      <c r="M168" s="14">
        <v>532</v>
      </c>
      <c r="N168" s="89"/>
      <c r="O168" s="15">
        <v>44844</v>
      </c>
      <c r="P168" s="13"/>
      <c r="Q168" s="13" t="s">
        <v>328</v>
      </c>
      <c r="R168" s="16" t="s">
        <v>526</v>
      </c>
    </row>
    <row r="169" spans="1:18" ht="38.5" hidden="1" x14ac:dyDescent="0.35">
      <c r="A169" s="17">
        <v>1410190368</v>
      </c>
      <c r="B169" s="18"/>
      <c r="C169" s="19" t="s">
        <v>948</v>
      </c>
      <c r="D169" s="19" t="s">
        <v>38</v>
      </c>
      <c r="E169" s="19" t="s">
        <v>125</v>
      </c>
      <c r="F169" s="19">
        <v>608391</v>
      </c>
      <c r="G169" s="19" t="s">
        <v>949</v>
      </c>
      <c r="H169" s="19" t="s">
        <v>83</v>
      </c>
      <c r="I169" s="19" t="s">
        <v>23</v>
      </c>
      <c r="J169" s="19" t="s">
        <v>950</v>
      </c>
      <c r="K169" s="19" t="s">
        <v>238</v>
      </c>
      <c r="L169" s="19" t="s">
        <v>951</v>
      </c>
      <c r="M169" s="20">
        <v>50</v>
      </c>
      <c r="N169" s="88"/>
      <c r="O169" s="21">
        <v>44713</v>
      </c>
      <c r="P169" s="19"/>
      <c r="Q169" s="19" t="s">
        <v>27</v>
      </c>
      <c r="R169" s="22" t="s">
        <v>526</v>
      </c>
    </row>
    <row r="170" spans="1:18" ht="26" hidden="1" x14ac:dyDescent="0.35">
      <c r="A170" s="11">
        <v>1410173481</v>
      </c>
      <c r="B170" s="12"/>
      <c r="C170" s="13" t="s">
        <v>124</v>
      </c>
      <c r="D170" s="13" t="s">
        <v>38</v>
      </c>
      <c r="E170" s="13" t="s">
        <v>125</v>
      </c>
      <c r="F170" s="13">
        <v>608391</v>
      </c>
      <c r="G170" s="13" t="s">
        <v>126</v>
      </c>
      <c r="H170" s="13" t="s">
        <v>127</v>
      </c>
      <c r="I170" s="13" t="s">
        <v>23</v>
      </c>
      <c r="J170" s="13" t="s">
        <v>24</v>
      </c>
      <c r="K170" s="13" t="s">
        <v>128</v>
      </c>
      <c r="L170" s="13" t="s">
        <v>129</v>
      </c>
      <c r="M170" s="14">
        <v>7.53</v>
      </c>
      <c r="N170" s="89"/>
      <c r="O170" s="15">
        <v>44358</v>
      </c>
      <c r="P170" s="13"/>
      <c r="Q170" s="13" t="s">
        <v>27</v>
      </c>
      <c r="R170" s="16" t="s">
        <v>28</v>
      </c>
    </row>
    <row r="171" spans="1:18" ht="38.5" hidden="1" x14ac:dyDescent="0.35">
      <c r="A171" s="17">
        <v>1410173482</v>
      </c>
      <c r="B171" s="18"/>
      <c r="C171" s="19" t="s">
        <v>124</v>
      </c>
      <c r="D171" s="19" t="s">
        <v>38</v>
      </c>
      <c r="E171" s="19" t="s">
        <v>125</v>
      </c>
      <c r="F171" s="19">
        <v>608391</v>
      </c>
      <c r="G171" s="19" t="s">
        <v>126</v>
      </c>
      <c r="H171" s="19" t="s">
        <v>127</v>
      </c>
      <c r="I171" s="19" t="s">
        <v>23</v>
      </c>
      <c r="J171" s="19" t="s">
        <v>24</v>
      </c>
      <c r="K171" s="19" t="s">
        <v>128</v>
      </c>
      <c r="L171" s="19" t="s">
        <v>130</v>
      </c>
      <c r="M171" s="20">
        <v>60</v>
      </c>
      <c r="N171" s="88"/>
      <c r="O171" s="21">
        <v>44358</v>
      </c>
      <c r="P171" s="19"/>
      <c r="Q171" s="19" t="s">
        <v>27</v>
      </c>
      <c r="R171" s="22" t="s">
        <v>28</v>
      </c>
    </row>
    <row r="172" spans="1:18" ht="26" hidden="1" x14ac:dyDescent="0.35">
      <c r="A172" s="17">
        <v>1410190609</v>
      </c>
      <c r="B172" s="18"/>
      <c r="C172" s="19" t="s">
        <v>124</v>
      </c>
      <c r="D172" s="19" t="s">
        <v>38</v>
      </c>
      <c r="E172" s="19" t="s">
        <v>125</v>
      </c>
      <c r="F172" s="19">
        <v>608391</v>
      </c>
      <c r="G172" s="19" t="s">
        <v>126</v>
      </c>
      <c r="H172" s="19" t="s">
        <v>127</v>
      </c>
      <c r="I172" s="19" t="s">
        <v>23</v>
      </c>
      <c r="J172" s="19" t="s">
        <v>24</v>
      </c>
      <c r="K172" s="19" t="s">
        <v>128</v>
      </c>
      <c r="L172" s="19" t="s">
        <v>199</v>
      </c>
      <c r="M172" s="20">
        <v>554.04999999999995</v>
      </c>
      <c r="N172" s="88"/>
      <c r="O172" s="21">
        <v>44725</v>
      </c>
      <c r="P172" s="19"/>
      <c r="Q172" s="19" t="s">
        <v>27</v>
      </c>
      <c r="R172" s="22" t="s">
        <v>526</v>
      </c>
    </row>
    <row r="173" spans="1:18" ht="26" hidden="1" x14ac:dyDescent="0.35">
      <c r="A173" s="17">
        <v>1410190587</v>
      </c>
      <c r="B173" s="18"/>
      <c r="C173" s="19" t="s">
        <v>124</v>
      </c>
      <c r="D173" s="19" t="s">
        <v>38</v>
      </c>
      <c r="E173" s="19" t="s">
        <v>125</v>
      </c>
      <c r="F173" s="19">
        <v>608391</v>
      </c>
      <c r="G173" s="19" t="s">
        <v>126</v>
      </c>
      <c r="H173" s="19" t="s">
        <v>127</v>
      </c>
      <c r="I173" s="19" t="s">
        <v>23</v>
      </c>
      <c r="J173" s="19" t="s">
        <v>24</v>
      </c>
      <c r="K173" s="19" t="s">
        <v>128</v>
      </c>
      <c r="L173" s="19" t="s">
        <v>1024</v>
      </c>
      <c r="M173" s="20">
        <v>138.72</v>
      </c>
      <c r="N173" s="88"/>
      <c r="O173" s="21">
        <v>44726</v>
      </c>
      <c r="P173" s="19"/>
      <c r="Q173" s="19" t="s">
        <v>27</v>
      </c>
      <c r="R173" s="22" t="s">
        <v>526</v>
      </c>
    </row>
    <row r="174" spans="1:18" ht="38.5" hidden="1" x14ac:dyDescent="0.35">
      <c r="A174" s="11">
        <v>1410178915</v>
      </c>
      <c r="B174" s="12"/>
      <c r="C174" s="13" t="s">
        <v>283</v>
      </c>
      <c r="D174" s="13" t="s">
        <v>38</v>
      </c>
      <c r="E174" s="13" t="s">
        <v>81</v>
      </c>
      <c r="F174" s="13">
        <v>608627</v>
      </c>
      <c r="G174" s="13" t="s">
        <v>284</v>
      </c>
      <c r="H174" s="13" t="s">
        <v>83</v>
      </c>
      <c r="I174" s="13" t="s">
        <v>23</v>
      </c>
      <c r="J174" s="13" t="s">
        <v>24</v>
      </c>
      <c r="K174" s="13" t="s">
        <v>285</v>
      </c>
      <c r="L174" s="13" t="s">
        <v>286</v>
      </c>
      <c r="M174" s="14">
        <v>857.3</v>
      </c>
      <c r="N174" s="89"/>
      <c r="O174" s="15">
        <v>44445</v>
      </c>
      <c r="P174" s="13"/>
      <c r="Q174" s="13" t="s">
        <v>171</v>
      </c>
      <c r="R174" s="16" t="s">
        <v>28</v>
      </c>
    </row>
    <row r="175" spans="1:18" ht="38.5" hidden="1" x14ac:dyDescent="0.35">
      <c r="A175" s="11">
        <v>1410190676</v>
      </c>
      <c r="B175" s="12"/>
      <c r="C175" s="13" t="s">
        <v>283</v>
      </c>
      <c r="D175" s="13" t="s">
        <v>38</v>
      </c>
      <c r="E175" s="13" t="s">
        <v>81</v>
      </c>
      <c r="F175" s="13">
        <v>608627</v>
      </c>
      <c r="G175" s="13" t="s">
        <v>284</v>
      </c>
      <c r="H175" s="13" t="s">
        <v>83</v>
      </c>
      <c r="I175" s="13" t="s">
        <v>23</v>
      </c>
      <c r="J175" s="13" t="s">
        <v>24</v>
      </c>
      <c r="K175" s="13" t="s">
        <v>1045</v>
      </c>
      <c r="L175" s="13" t="s">
        <v>1046</v>
      </c>
      <c r="M175" s="14">
        <v>416.28</v>
      </c>
      <c r="N175" s="89"/>
      <c r="O175" s="15">
        <v>44728</v>
      </c>
      <c r="P175" s="13"/>
      <c r="Q175" s="13" t="s">
        <v>27</v>
      </c>
      <c r="R175" s="16" t="s">
        <v>526</v>
      </c>
    </row>
    <row r="176" spans="1:18" ht="38.5" hidden="1" x14ac:dyDescent="0.35">
      <c r="A176" s="11">
        <v>1410177645</v>
      </c>
      <c r="B176" s="12"/>
      <c r="C176" s="13" t="s">
        <v>227</v>
      </c>
      <c r="D176" s="13" t="s">
        <v>38</v>
      </c>
      <c r="E176" s="13" t="s">
        <v>139</v>
      </c>
      <c r="F176" s="13">
        <v>608688</v>
      </c>
      <c r="G176" s="13" t="s">
        <v>228</v>
      </c>
      <c r="H176" s="13" t="s">
        <v>229</v>
      </c>
      <c r="I176" s="13" t="s">
        <v>23</v>
      </c>
      <c r="J176" s="13" t="s">
        <v>230</v>
      </c>
      <c r="K176" s="13" t="s">
        <v>231</v>
      </c>
      <c r="L176" s="13" t="s">
        <v>232</v>
      </c>
      <c r="M176" s="14">
        <v>375</v>
      </c>
      <c r="N176" s="89"/>
      <c r="O176" s="15">
        <v>44414</v>
      </c>
      <c r="P176" s="13"/>
      <c r="Q176" s="13" t="s">
        <v>171</v>
      </c>
      <c r="R176" s="16" t="s">
        <v>28</v>
      </c>
    </row>
    <row r="177" spans="1:18" ht="38.5" hidden="1" x14ac:dyDescent="0.35">
      <c r="A177" s="17">
        <v>1410178846</v>
      </c>
      <c r="B177" s="18"/>
      <c r="C177" s="19" t="s">
        <v>227</v>
      </c>
      <c r="D177" s="19" t="s">
        <v>38</v>
      </c>
      <c r="E177" s="19" t="s">
        <v>139</v>
      </c>
      <c r="F177" s="19">
        <v>608688</v>
      </c>
      <c r="G177" s="19" t="s">
        <v>228</v>
      </c>
      <c r="H177" s="19" t="s">
        <v>229</v>
      </c>
      <c r="I177" s="19" t="s">
        <v>23</v>
      </c>
      <c r="J177" s="19" t="s">
        <v>230</v>
      </c>
      <c r="K177" s="19" t="s">
        <v>231</v>
      </c>
      <c r="L177" s="19" t="s">
        <v>274</v>
      </c>
      <c r="M177" s="20">
        <v>195</v>
      </c>
      <c r="N177" s="88"/>
      <c r="O177" s="21">
        <v>44441</v>
      </c>
      <c r="P177" s="19"/>
      <c r="Q177" s="19" t="s">
        <v>171</v>
      </c>
      <c r="R177" s="22" t="s">
        <v>28</v>
      </c>
    </row>
    <row r="178" spans="1:18" ht="51" hidden="1" x14ac:dyDescent="0.35">
      <c r="A178" s="11">
        <v>1410193795</v>
      </c>
      <c r="B178" s="12"/>
      <c r="C178" s="13" t="s">
        <v>227</v>
      </c>
      <c r="D178" s="13" t="s">
        <v>38</v>
      </c>
      <c r="E178" s="13" t="s">
        <v>139</v>
      </c>
      <c r="F178" s="13">
        <v>608688</v>
      </c>
      <c r="G178" s="13" t="s">
        <v>228</v>
      </c>
      <c r="H178" s="13" t="s">
        <v>229</v>
      </c>
      <c r="I178" s="13" t="s">
        <v>23</v>
      </c>
      <c r="J178" s="13" t="s">
        <v>230</v>
      </c>
      <c r="K178" s="13" t="s">
        <v>231</v>
      </c>
      <c r="L178" s="13" t="s">
        <v>1256</v>
      </c>
      <c r="M178" s="14">
        <v>1085</v>
      </c>
      <c r="N178" s="89"/>
      <c r="O178" s="15">
        <v>44774</v>
      </c>
      <c r="P178" s="13"/>
      <c r="Q178" s="13" t="s">
        <v>171</v>
      </c>
      <c r="R178" s="16" t="s">
        <v>526</v>
      </c>
    </row>
    <row r="179" spans="1:18" ht="26" hidden="1" x14ac:dyDescent="0.35">
      <c r="A179" s="11">
        <v>1410194886</v>
      </c>
      <c r="B179" s="12"/>
      <c r="C179" s="13" t="s">
        <v>227</v>
      </c>
      <c r="D179" s="13" t="s">
        <v>38</v>
      </c>
      <c r="E179" s="13" t="s">
        <v>139</v>
      </c>
      <c r="F179" s="13">
        <v>608688</v>
      </c>
      <c r="G179" s="13" t="s">
        <v>228</v>
      </c>
      <c r="H179" s="13" t="s">
        <v>229</v>
      </c>
      <c r="I179" s="13" t="s">
        <v>23</v>
      </c>
      <c r="J179" s="13" t="s">
        <v>230</v>
      </c>
      <c r="K179" s="13" t="s">
        <v>231</v>
      </c>
      <c r="L179" s="13" t="s">
        <v>1281</v>
      </c>
      <c r="M179" s="14">
        <v>465</v>
      </c>
      <c r="N179" s="89"/>
      <c r="O179" s="15">
        <v>44783</v>
      </c>
      <c r="P179" s="13"/>
      <c r="Q179" s="13" t="s">
        <v>171</v>
      </c>
      <c r="R179" s="16" t="s">
        <v>526</v>
      </c>
    </row>
    <row r="180" spans="1:18" ht="38.5" hidden="1" x14ac:dyDescent="0.35">
      <c r="A180" s="11">
        <v>1410189105</v>
      </c>
      <c r="B180" s="12"/>
      <c r="C180" s="13" t="s">
        <v>751</v>
      </c>
      <c r="D180" s="13" t="s">
        <v>38</v>
      </c>
      <c r="E180" s="13" t="s">
        <v>81</v>
      </c>
      <c r="F180" s="13">
        <v>608621</v>
      </c>
      <c r="G180" s="13" t="s">
        <v>752</v>
      </c>
      <c r="H180" s="13" t="s">
        <v>83</v>
      </c>
      <c r="I180" s="13" t="s">
        <v>34</v>
      </c>
      <c r="J180" s="13" t="s">
        <v>24</v>
      </c>
      <c r="K180" s="13" t="s">
        <v>753</v>
      </c>
      <c r="L180" s="13" t="s">
        <v>754</v>
      </c>
      <c r="M180" s="14">
        <v>679.97</v>
      </c>
      <c r="N180" s="89"/>
      <c r="O180" s="15">
        <v>44673</v>
      </c>
      <c r="P180" s="13"/>
      <c r="Q180" s="13" t="s">
        <v>27</v>
      </c>
      <c r="R180" s="16" t="s">
        <v>526</v>
      </c>
    </row>
    <row r="181" spans="1:18" ht="38.5" hidden="1" x14ac:dyDescent="0.35">
      <c r="A181" s="11">
        <v>1410199239</v>
      </c>
      <c r="B181" s="12"/>
      <c r="C181" s="13" t="s">
        <v>751</v>
      </c>
      <c r="D181" s="13" t="s">
        <v>38</v>
      </c>
      <c r="E181" s="13" t="s">
        <v>81</v>
      </c>
      <c r="F181" s="13">
        <v>608621</v>
      </c>
      <c r="G181" s="13" t="s">
        <v>752</v>
      </c>
      <c r="H181" s="13" t="s">
        <v>83</v>
      </c>
      <c r="I181" s="13" t="s">
        <v>34</v>
      </c>
      <c r="J181" s="13" t="s">
        <v>24</v>
      </c>
      <c r="K181" s="13" t="s">
        <v>753</v>
      </c>
      <c r="L181" s="13" t="s">
        <v>1555</v>
      </c>
      <c r="M181" s="14">
        <v>3530.54</v>
      </c>
      <c r="N181" s="89"/>
      <c r="O181" s="15">
        <v>44886</v>
      </c>
      <c r="P181" s="13"/>
      <c r="Q181" s="13" t="s">
        <v>328</v>
      </c>
      <c r="R181" s="16" t="s">
        <v>526</v>
      </c>
    </row>
    <row r="182" spans="1:18" ht="26" hidden="1" x14ac:dyDescent="0.35">
      <c r="A182" s="17">
        <v>1410189181</v>
      </c>
      <c r="B182" s="18"/>
      <c r="C182" s="19" t="s">
        <v>781</v>
      </c>
      <c r="D182" s="19" t="s">
        <v>38</v>
      </c>
      <c r="E182" s="19" t="s">
        <v>81</v>
      </c>
      <c r="F182" s="19">
        <v>608624</v>
      </c>
      <c r="G182" s="19" t="s">
        <v>782</v>
      </c>
      <c r="H182" s="19" t="s">
        <v>206</v>
      </c>
      <c r="I182" s="19" t="s">
        <v>34</v>
      </c>
      <c r="J182" s="19" t="s">
        <v>24</v>
      </c>
      <c r="K182" s="19" t="s">
        <v>250</v>
      </c>
      <c r="L182" s="19" t="s">
        <v>783</v>
      </c>
      <c r="M182" s="20">
        <v>4406</v>
      </c>
      <c r="N182" s="88"/>
      <c r="O182" s="21">
        <v>44826</v>
      </c>
      <c r="P182" s="19"/>
      <c r="Q182" s="19" t="s">
        <v>171</v>
      </c>
      <c r="R182" s="22" t="s">
        <v>526</v>
      </c>
    </row>
    <row r="183" spans="1:18" ht="38.5" hidden="1" x14ac:dyDescent="0.35">
      <c r="A183" s="11">
        <v>1410176272</v>
      </c>
      <c r="B183" s="12"/>
      <c r="C183" s="13" t="s">
        <v>180</v>
      </c>
      <c r="D183" s="13" t="s">
        <v>38</v>
      </c>
      <c r="E183" s="13" t="s">
        <v>181</v>
      </c>
      <c r="F183" s="13">
        <v>606137</v>
      </c>
      <c r="G183" s="13" t="s">
        <v>182</v>
      </c>
      <c r="H183" s="13" t="s">
        <v>183</v>
      </c>
      <c r="I183" s="13" t="s">
        <v>23</v>
      </c>
      <c r="J183" s="13" t="s">
        <v>184</v>
      </c>
      <c r="K183" s="13" t="s">
        <v>25</v>
      </c>
      <c r="L183" s="13" t="s">
        <v>185</v>
      </c>
      <c r="M183" s="14">
        <v>432</v>
      </c>
      <c r="N183" s="89"/>
      <c r="O183" s="15">
        <v>44384</v>
      </c>
      <c r="P183" s="13"/>
      <c r="Q183" s="13" t="s">
        <v>171</v>
      </c>
      <c r="R183" s="16" t="s">
        <v>28</v>
      </c>
    </row>
    <row r="184" spans="1:18" ht="38.5" hidden="1" x14ac:dyDescent="0.35">
      <c r="A184" s="11">
        <v>1410173267</v>
      </c>
      <c r="B184" s="12"/>
      <c r="C184" s="13" t="s">
        <v>109</v>
      </c>
      <c r="D184" s="13" t="s">
        <v>110</v>
      </c>
      <c r="E184" s="13" t="s">
        <v>111</v>
      </c>
      <c r="F184" s="13">
        <v>608618</v>
      </c>
      <c r="G184" s="13" t="s">
        <v>112</v>
      </c>
      <c r="H184" s="13" t="s">
        <v>113</v>
      </c>
      <c r="I184" s="13" t="s">
        <v>34</v>
      </c>
      <c r="J184" s="13" t="s">
        <v>24</v>
      </c>
      <c r="K184" s="13" t="s">
        <v>84</v>
      </c>
      <c r="L184" s="13" t="s">
        <v>114</v>
      </c>
      <c r="M184" s="14">
        <v>372.6</v>
      </c>
      <c r="N184" s="89"/>
      <c r="O184" s="15">
        <v>44350</v>
      </c>
      <c r="P184" s="13"/>
      <c r="Q184" s="13" t="s">
        <v>27</v>
      </c>
      <c r="R184" s="16" t="s">
        <v>28</v>
      </c>
    </row>
    <row r="185" spans="1:18" ht="51" hidden="1" x14ac:dyDescent="0.35">
      <c r="A185" s="11">
        <v>1410188912</v>
      </c>
      <c r="B185" s="12"/>
      <c r="C185" s="13" t="s">
        <v>109</v>
      </c>
      <c r="D185" s="13" t="s">
        <v>110</v>
      </c>
      <c r="E185" s="13" t="s">
        <v>111</v>
      </c>
      <c r="F185" s="13">
        <v>608618</v>
      </c>
      <c r="G185" s="13" t="s">
        <v>112</v>
      </c>
      <c r="H185" s="13" t="s">
        <v>113</v>
      </c>
      <c r="I185" s="13" t="s">
        <v>34</v>
      </c>
      <c r="J185" s="13" t="s">
        <v>24</v>
      </c>
      <c r="K185" s="13" t="s">
        <v>297</v>
      </c>
      <c r="L185" s="13" t="s">
        <v>731</v>
      </c>
      <c r="M185" s="14">
        <v>39656.230000000003</v>
      </c>
      <c r="N185" s="89"/>
      <c r="O185" s="15">
        <v>44665</v>
      </c>
      <c r="P185" s="13"/>
      <c r="Q185" s="13" t="s">
        <v>27</v>
      </c>
      <c r="R185" s="16" t="s">
        <v>526</v>
      </c>
    </row>
    <row r="186" spans="1:18" ht="38.5" hidden="1" x14ac:dyDescent="0.35">
      <c r="A186" s="11">
        <v>1410198404</v>
      </c>
      <c r="B186" s="12"/>
      <c r="C186" s="13" t="s">
        <v>109</v>
      </c>
      <c r="D186" s="13" t="s">
        <v>110</v>
      </c>
      <c r="E186" s="13" t="s">
        <v>111</v>
      </c>
      <c r="F186" s="13">
        <v>608618</v>
      </c>
      <c r="G186" s="13" t="s">
        <v>112</v>
      </c>
      <c r="H186" s="13" t="s">
        <v>113</v>
      </c>
      <c r="I186" s="13" t="s">
        <v>34</v>
      </c>
      <c r="J186" s="13" t="s">
        <v>24</v>
      </c>
      <c r="K186" s="13" t="s">
        <v>84</v>
      </c>
      <c r="L186" s="13" t="s">
        <v>1400</v>
      </c>
      <c r="M186" s="14">
        <v>9764.7199999999993</v>
      </c>
      <c r="N186" s="89"/>
      <c r="O186" s="15">
        <v>44858</v>
      </c>
      <c r="P186" s="13"/>
      <c r="Q186" s="13" t="s">
        <v>328</v>
      </c>
      <c r="R186" s="16" t="s">
        <v>526</v>
      </c>
    </row>
    <row r="187" spans="1:18" ht="38.5" hidden="1" x14ac:dyDescent="0.35">
      <c r="A187" s="11">
        <v>1410173007</v>
      </c>
      <c r="B187" s="12"/>
      <c r="C187" s="13" t="s">
        <v>91</v>
      </c>
      <c r="D187" s="13" t="s">
        <v>38</v>
      </c>
      <c r="E187" s="13" t="s">
        <v>92</v>
      </c>
      <c r="F187" s="13">
        <v>608643</v>
      </c>
      <c r="G187" s="13" t="s">
        <v>93</v>
      </c>
      <c r="H187" s="13" t="s">
        <v>94</v>
      </c>
      <c r="I187" s="13" t="s">
        <v>34</v>
      </c>
      <c r="J187" s="13" t="s">
        <v>24</v>
      </c>
      <c r="K187" s="13" t="s">
        <v>95</v>
      </c>
      <c r="L187" s="13" t="s">
        <v>96</v>
      </c>
      <c r="M187" s="14">
        <v>1974</v>
      </c>
      <c r="N187" s="89"/>
      <c r="O187" s="15">
        <v>44333</v>
      </c>
      <c r="P187" s="13"/>
      <c r="Q187" s="13" t="s">
        <v>27</v>
      </c>
      <c r="R187" s="16" t="s">
        <v>28</v>
      </c>
    </row>
    <row r="188" spans="1:18" ht="38.5" hidden="1" x14ac:dyDescent="0.35">
      <c r="A188" s="17">
        <v>1410178847</v>
      </c>
      <c r="B188" s="18"/>
      <c r="C188" s="19" t="s">
        <v>91</v>
      </c>
      <c r="D188" s="19" t="s">
        <v>38</v>
      </c>
      <c r="E188" s="19" t="s">
        <v>92</v>
      </c>
      <c r="F188" s="19">
        <v>608643</v>
      </c>
      <c r="G188" s="19" t="s">
        <v>93</v>
      </c>
      <c r="H188" s="19" t="s">
        <v>94</v>
      </c>
      <c r="I188" s="19" t="s">
        <v>34</v>
      </c>
      <c r="J188" s="19" t="s">
        <v>24</v>
      </c>
      <c r="K188" s="19" t="s">
        <v>269</v>
      </c>
      <c r="L188" s="19" t="s">
        <v>270</v>
      </c>
      <c r="M188" s="20">
        <v>903</v>
      </c>
      <c r="N188" s="88"/>
      <c r="O188" s="21">
        <v>44441</v>
      </c>
      <c r="P188" s="19"/>
      <c r="Q188" s="19" t="s">
        <v>171</v>
      </c>
      <c r="R188" s="22" t="s">
        <v>28</v>
      </c>
    </row>
    <row r="189" spans="1:18" ht="26" hidden="1" x14ac:dyDescent="0.35">
      <c r="A189" s="17">
        <v>1410181494</v>
      </c>
      <c r="B189" s="18"/>
      <c r="C189" s="19" t="s">
        <v>91</v>
      </c>
      <c r="D189" s="19" t="s">
        <v>38</v>
      </c>
      <c r="E189" s="19" t="s">
        <v>92</v>
      </c>
      <c r="F189" s="19">
        <v>608643</v>
      </c>
      <c r="G189" s="19" t="s">
        <v>93</v>
      </c>
      <c r="H189" s="19" t="s">
        <v>94</v>
      </c>
      <c r="I189" s="19" t="s">
        <v>34</v>
      </c>
      <c r="J189" s="19" t="s">
        <v>24</v>
      </c>
      <c r="K189" s="19" t="s">
        <v>269</v>
      </c>
      <c r="L189" s="19" t="s">
        <v>360</v>
      </c>
      <c r="M189" s="20">
        <v>602</v>
      </c>
      <c r="N189" s="88"/>
      <c r="O189" s="21">
        <v>44501</v>
      </c>
      <c r="P189" s="19"/>
      <c r="Q189" s="19" t="s">
        <v>328</v>
      </c>
      <c r="R189" s="22" t="s">
        <v>28</v>
      </c>
    </row>
    <row r="190" spans="1:18" ht="26" hidden="1" x14ac:dyDescent="0.35">
      <c r="A190" s="17">
        <v>1410194827</v>
      </c>
      <c r="B190" s="18"/>
      <c r="C190" s="19" t="s">
        <v>1279</v>
      </c>
      <c r="D190" s="19" t="s">
        <v>38</v>
      </c>
      <c r="E190" s="19" t="s">
        <v>794</v>
      </c>
      <c r="F190" s="19">
        <v>608643</v>
      </c>
      <c r="G190" s="19" t="s">
        <v>93</v>
      </c>
      <c r="H190" s="19" t="s">
        <v>94</v>
      </c>
      <c r="I190" s="19" t="s">
        <v>34</v>
      </c>
      <c r="J190" s="19" t="s">
        <v>24</v>
      </c>
      <c r="K190" s="19" t="s">
        <v>95</v>
      </c>
      <c r="L190" s="19" t="s">
        <v>352</v>
      </c>
      <c r="M190" s="20">
        <v>1046</v>
      </c>
      <c r="N190" s="88"/>
      <c r="O190" s="21">
        <v>44782</v>
      </c>
      <c r="P190" s="19"/>
      <c r="Q190" s="19" t="s">
        <v>171</v>
      </c>
      <c r="R190" s="22" t="s">
        <v>526</v>
      </c>
    </row>
    <row r="191" spans="1:18" ht="38.5" hidden="1" x14ac:dyDescent="0.35">
      <c r="A191" s="17">
        <v>1410175940</v>
      </c>
      <c r="B191" s="18"/>
      <c r="C191" s="19" t="s">
        <v>150</v>
      </c>
      <c r="D191" s="19" t="s">
        <v>38</v>
      </c>
      <c r="E191" s="19" t="s">
        <v>125</v>
      </c>
      <c r="F191" s="19">
        <v>606150</v>
      </c>
      <c r="G191" s="19" t="s">
        <v>151</v>
      </c>
      <c r="H191" s="19" t="s">
        <v>83</v>
      </c>
      <c r="I191" s="19" t="s">
        <v>23</v>
      </c>
      <c r="J191" s="19" t="s">
        <v>152</v>
      </c>
      <c r="K191" s="19" t="s">
        <v>153</v>
      </c>
      <c r="L191" s="19" t="s">
        <v>154</v>
      </c>
      <c r="M191" s="20">
        <v>1044</v>
      </c>
      <c r="N191" s="88"/>
      <c r="O191" s="21">
        <v>44377</v>
      </c>
      <c r="P191" s="19"/>
      <c r="Q191" s="19" t="s">
        <v>27</v>
      </c>
      <c r="R191" s="22" t="s">
        <v>28</v>
      </c>
    </row>
    <row r="192" spans="1:18" ht="38.5" hidden="1" x14ac:dyDescent="0.35">
      <c r="A192" s="11">
        <v>1410180151</v>
      </c>
      <c r="B192" s="12"/>
      <c r="C192" s="13" t="s">
        <v>150</v>
      </c>
      <c r="D192" s="13" t="s">
        <v>38</v>
      </c>
      <c r="E192" s="13" t="s">
        <v>125</v>
      </c>
      <c r="F192" s="13">
        <v>606150</v>
      </c>
      <c r="G192" s="13" t="s">
        <v>151</v>
      </c>
      <c r="H192" s="13" t="s">
        <v>83</v>
      </c>
      <c r="I192" s="13" t="s">
        <v>23</v>
      </c>
      <c r="J192" s="13">
        <v>2246808</v>
      </c>
      <c r="K192" s="13" t="s">
        <v>153</v>
      </c>
      <c r="L192" s="13" t="s">
        <v>327</v>
      </c>
      <c r="M192" s="14">
        <v>1397.28</v>
      </c>
      <c r="N192" s="89"/>
      <c r="O192" s="15">
        <v>44470</v>
      </c>
      <c r="P192" s="13"/>
      <c r="Q192" s="13" t="s">
        <v>328</v>
      </c>
      <c r="R192" s="16" t="s">
        <v>28</v>
      </c>
    </row>
    <row r="193" spans="1:18" ht="38.5" hidden="1" x14ac:dyDescent="0.35">
      <c r="A193" s="17">
        <v>1410180152</v>
      </c>
      <c r="B193" s="18"/>
      <c r="C193" s="19" t="s">
        <v>150</v>
      </c>
      <c r="D193" s="19" t="s">
        <v>38</v>
      </c>
      <c r="E193" s="19" t="s">
        <v>125</v>
      </c>
      <c r="F193" s="19">
        <v>606150</v>
      </c>
      <c r="G193" s="19" t="s">
        <v>151</v>
      </c>
      <c r="H193" s="19" t="s">
        <v>83</v>
      </c>
      <c r="I193" s="19" t="s">
        <v>23</v>
      </c>
      <c r="J193" s="19">
        <v>2251596</v>
      </c>
      <c r="K193" s="19" t="s">
        <v>153</v>
      </c>
      <c r="L193" s="19" t="s">
        <v>329</v>
      </c>
      <c r="M193" s="20">
        <v>1015.35</v>
      </c>
      <c r="N193" s="88"/>
      <c r="O193" s="21">
        <v>44470</v>
      </c>
      <c r="P193" s="19"/>
      <c r="Q193" s="19" t="s">
        <v>328</v>
      </c>
      <c r="R193" s="22" t="s">
        <v>28</v>
      </c>
    </row>
    <row r="194" spans="1:18" ht="38.5" hidden="1" x14ac:dyDescent="0.35">
      <c r="A194" s="11">
        <v>1410183815</v>
      </c>
      <c r="B194" s="12"/>
      <c r="C194" s="13" t="s">
        <v>150</v>
      </c>
      <c r="D194" s="13" t="s">
        <v>38</v>
      </c>
      <c r="E194" s="13" t="s">
        <v>125</v>
      </c>
      <c r="F194" s="13">
        <v>606150</v>
      </c>
      <c r="G194" s="13" t="s">
        <v>151</v>
      </c>
      <c r="H194" s="13" t="s">
        <v>83</v>
      </c>
      <c r="I194" s="13" t="s">
        <v>23</v>
      </c>
      <c r="J194" s="13">
        <v>2251596</v>
      </c>
      <c r="K194" s="13" t="s">
        <v>153</v>
      </c>
      <c r="L194" s="13" t="s">
        <v>442</v>
      </c>
      <c r="M194" s="14">
        <v>174.06</v>
      </c>
      <c r="N194" s="89"/>
      <c r="O194" s="15">
        <v>44550</v>
      </c>
      <c r="P194" s="13"/>
      <c r="Q194" s="13" t="s">
        <v>328</v>
      </c>
      <c r="R194" s="16" t="s">
        <v>28</v>
      </c>
    </row>
    <row r="195" spans="1:18" ht="51" hidden="1" x14ac:dyDescent="0.35">
      <c r="A195" s="17">
        <v>1410183814</v>
      </c>
      <c r="B195" s="18"/>
      <c r="C195" s="19" t="s">
        <v>150</v>
      </c>
      <c r="D195" s="19" t="s">
        <v>38</v>
      </c>
      <c r="E195" s="19" t="s">
        <v>125</v>
      </c>
      <c r="F195" s="19">
        <v>606150</v>
      </c>
      <c r="G195" s="19" t="s">
        <v>151</v>
      </c>
      <c r="H195" s="19" t="s">
        <v>83</v>
      </c>
      <c r="I195" s="19" t="s">
        <v>23</v>
      </c>
      <c r="J195" s="19">
        <v>2246806</v>
      </c>
      <c r="K195" s="19" t="s">
        <v>153</v>
      </c>
      <c r="L195" s="19" t="s">
        <v>443</v>
      </c>
      <c r="M195" s="20">
        <v>204.48</v>
      </c>
      <c r="N195" s="88"/>
      <c r="O195" s="21">
        <v>44550</v>
      </c>
      <c r="P195" s="19"/>
      <c r="Q195" s="19" t="s">
        <v>328</v>
      </c>
      <c r="R195" s="22" t="s">
        <v>28</v>
      </c>
    </row>
    <row r="196" spans="1:18" ht="51" hidden="1" x14ac:dyDescent="0.35">
      <c r="A196" s="11">
        <v>1410187082</v>
      </c>
      <c r="B196" s="12"/>
      <c r="C196" s="13" t="s">
        <v>150</v>
      </c>
      <c r="D196" s="13" t="s">
        <v>38</v>
      </c>
      <c r="E196" s="13" t="s">
        <v>125</v>
      </c>
      <c r="F196" s="13">
        <v>606150</v>
      </c>
      <c r="G196" s="13" t="s">
        <v>151</v>
      </c>
      <c r="H196" s="13" t="s">
        <v>83</v>
      </c>
      <c r="I196" s="13" t="s">
        <v>23</v>
      </c>
      <c r="J196" s="13">
        <v>2246806</v>
      </c>
      <c r="K196" s="13" t="s">
        <v>153</v>
      </c>
      <c r="L196" s="13" t="s">
        <v>443</v>
      </c>
      <c r="M196" s="14">
        <v>102.24</v>
      </c>
      <c r="N196" s="89"/>
      <c r="O196" s="15">
        <v>44631</v>
      </c>
      <c r="P196" s="13"/>
      <c r="Q196" s="13" t="s">
        <v>447</v>
      </c>
      <c r="R196" s="16" t="s">
        <v>28</v>
      </c>
    </row>
    <row r="197" spans="1:18" ht="38.5" hidden="1" x14ac:dyDescent="0.35">
      <c r="A197" s="17">
        <v>1410187083</v>
      </c>
      <c r="B197" s="18"/>
      <c r="C197" s="19" t="s">
        <v>150</v>
      </c>
      <c r="D197" s="19" t="s">
        <v>38</v>
      </c>
      <c r="E197" s="19" t="s">
        <v>125</v>
      </c>
      <c r="F197" s="19">
        <v>606150</v>
      </c>
      <c r="G197" s="19" t="s">
        <v>151</v>
      </c>
      <c r="H197" s="19" t="s">
        <v>83</v>
      </c>
      <c r="I197" s="19" t="s">
        <v>23</v>
      </c>
      <c r="J197" s="19">
        <v>2251596</v>
      </c>
      <c r="K197" s="19" t="s">
        <v>153</v>
      </c>
      <c r="L197" s="19" t="s">
        <v>442</v>
      </c>
      <c r="M197" s="20">
        <v>58.02</v>
      </c>
      <c r="N197" s="88"/>
      <c r="O197" s="21">
        <v>44631</v>
      </c>
      <c r="P197" s="19"/>
      <c r="Q197" s="19" t="s">
        <v>447</v>
      </c>
      <c r="R197" s="22" t="s">
        <v>28</v>
      </c>
    </row>
    <row r="198" spans="1:18" ht="51" hidden="1" x14ac:dyDescent="0.35">
      <c r="A198" s="11">
        <v>1410178437</v>
      </c>
      <c r="B198" s="12"/>
      <c r="C198" s="13" t="s">
        <v>247</v>
      </c>
      <c r="D198" s="13" t="s">
        <v>38</v>
      </c>
      <c r="E198" s="13" t="s">
        <v>92</v>
      </c>
      <c r="F198" s="13">
        <v>606134</v>
      </c>
      <c r="G198" s="13" t="s">
        <v>248</v>
      </c>
      <c r="H198" s="13" t="s">
        <v>249</v>
      </c>
      <c r="I198" s="13" t="s">
        <v>34</v>
      </c>
      <c r="J198" s="13" t="s">
        <v>24</v>
      </c>
      <c r="K198" s="13" t="s">
        <v>250</v>
      </c>
      <c r="L198" s="13" t="s">
        <v>251</v>
      </c>
      <c r="M198" s="14">
        <v>10854.76</v>
      </c>
      <c r="N198" s="89"/>
      <c r="O198" s="15">
        <v>44426</v>
      </c>
      <c r="P198" s="13"/>
      <c r="Q198" s="13" t="s">
        <v>171</v>
      </c>
      <c r="R198" s="16" t="s">
        <v>28</v>
      </c>
    </row>
    <row r="199" spans="1:18" ht="38.5" hidden="1" x14ac:dyDescent="0.35">
      <c r="A199" s="11">
        <v>1410181883</v>
      </c>
      <c r="B199" s="12"/>
      <c r="C199" s="13" t="s">
        <v>247</v>
      </c>
      <c r="D199" s="13" t="s">
        <v>38</v>
      </c>
      <c r="E199" s="13" t="s">
        <v>92</v>
      </c>
      <c r="F199" s="13">
        <v>606134</v>
      </c>
      <c r="G199" s="13" t="s">
        <v>248</v>
      </c>
      <c r="H199" s="13" t="s">
        <v>249</v>
      </c>
      <c r="I199" s="13" t="s">
        <v>34</v>
      </c>
      <c r="J199" s="13" t="s">
        <v>24</v>
      </c>
      <c r="K199" s="13" t="s">
        <v>250</v>
      </c>
      <c r="L199" s="13" t="s">
        <v>386</v>
      </c>
      <c r="M199" s="14">
        <v>13358.8</v>
      </c>
      <c r="N199" s="89"/>
      <c r="O199" s="15">
        <v>44516</v>
      </c>
      <c r="P199" s="13"/>
      <c r="Q199" s="13" t="s">
        <v>328</v>
      </c>
      <c r="R199" s="16" t="s">
        <v>28</v>
      </c>
    </row>
    <row r="200" spans="1:18" ht="63.5" hidden="1" x14ac:dyDescent="0.35">
      <c r="A200" s="17">
        <v>1410183156</v>
      </c>
      <c r="B200" s="18"/>
      <c r="C200" s="19" t="s">
        <v>247</v>
      </c>
      <c r="D200" s="19" t="s">
        <v>38</v>
      </c>
      <c r="E200" s="19" t="s">
        <v>92</v>
      </c>
      <c r="F200" s="19">
        <v>606134</v>
      </c>
      <c r="G200" s="19" t="s">
        <v>248</v>
      </c>
      <c r="H200" s="19" t="s">
        <v>249</v>
      </c>
      <c r="I200" s="19" t="s">
        <v>34</v>
      </c>
      <c r="J200" s="19" t="s">
        <v>24</v>
      </c>
      <c r="K200" s="19" t="s">
        <v>250</v>
      </c>
      <c r="L200" s="19" t="s">
        <v>423</v>
      </c>
      <c r="M200" s="20">
        <v>13358.8</v>
      </c>
      <c r="N200" s="88"/>
      <c r="O200" s="21">
        <v>44543</v>
      </c>
      <c r="P200" s="19"/>
      <c r="Q200" s="19" t="s">
        <v>328</v>
      </c>
      <c r="R200" s="22" t="s">
        <v>28</v>
      </c>
    </row>
    <row r="201" spans="1:18" ht="26" hidden="1" x14ac:dyDescent="0.35">
      <c r="A201" s="17">
        <v>1410199271</v>
      </c>
      <c r="B201" s="18"/>
      <c r="C201" s="19" t="s">
        <v>247</v>
      </c>
      <c r="D201" s="19" t="s">
        <v>38</v>
      </c>
      <c r="E201" s="19" t="s">
        <v>92</v>
      </c>
      <c r="F201" s="19">
        <v>606134</v>
      </c>
      <c r="G201" s="19" t="s">
        <v>248</v>
      </c>
      <c r="H201" s="19" t="s">
        <v>249</v>
      </c>
      <c r="I201" s="19" t="s">
        <v>34</v>
      </c>
      <c r="J201" s="19" t="s">
        <v>24</v>
      </c>
      <c r="K201" s="19" t="s">
        <v>250</v>
      </c>
      <c r="L201" s="19" t="s">
        <v>1568</v>
      </c>
      <c r="M201" s="20">
        <v>28678.6</v>
      </c>
      <c r="N201" s="88"/>
      <c r="O201" s="21">
        <v>44887</v>
      </c>
      <c r="P201" s="19"/>
      <c r="Q201" s="19" t="s">
        <v>328</v>
      </c>
      <c r="R201" s="22" t="s">
        <v>526</v>
      </c>
    </row>
    <row r="202" spans="1:18" ht="76" hidden="1" x14ac:dyDescent="0.35">
      <c r="A202" s="17">
        <v>1410175926</v>
      </c>
      <c r="B202" s="18"/>
      <c r="C202" s="19" t="s">
        <v>145</v>
      </c>
      <c r="D202" s="19" t="s">
        <v>110</v>
      </c>
      <c r="E202" s="19" t="s">
        <v>111</v>
      </c>
      <c r="F202" s="19">
        <v>606156</v>
      </c>
      <c r="G202" s="19" t="s">
        <v>146</v>
      </c>
      <c r="H202" s="19" t="s">
        <v>118</v>
      </c>
      <c r="I202" s="19" t="s">
        <v>34</v>
      </c>
      <c r="J202" s="19" t="s">
        <v>24</v>
      </c>
      <c r="K202" s="19" t="s">
        <v>147</v>
      </c>
      <c r="L202" s="19" t="s">
        <v>148</v>
      </c>
      <c r="M202" s="20">
        <v>6316</v>
      </c>
      <c r="N202" s="88"/>
      <c r="O202" s="21">
        <v>44372</v>
      </c>
      <c r="P202" s="19"/>
      <c r="Q202" s="19" t="s">
        <v>27</v>
      </c>
      <c r="R202" s="22" t="s">
        <v>28</v>
      </c>
    </row>
    <row r="203" spans="1:18" ht="63.5" hidden="1" x14ac:dyDescent="0.35">
      <c r="A203" s="11">
        <v>1410176463</v>
      </c>
      <c r="B203" s="12"/>
      <c r="C203" s="13" t="s">
        <v>145</v>
      </c>
      <c r="D203" s="13" t="s">
        <v>110</v>
      </c>
      <c r="E203" s="13" t="s">
        <v>111</v>
      </c>
      <c r="F203" s="13">
        <v>606156</v>
      </c>
      <c r="G203" s="13" t="s">
        <v>146</v>
      </c>
      <c r="H203" s="13" t="s">
        <v>118</v>
      </c>
      <c r="I203" s="13" t="s">
        <v>34</v>
      </c>
      <c r="J203" s="13" t="s">
        <v>24</v>
      </c>
      <c r="K203" s="13" t="s">
        <v>147</v>
      </c>
      <c r="L203" s="13" t="s">
        <v>194</v>
      </c>
      <c r="M203" s="14">
        <v>2841</v>
      </c>
      <c r="N203" s="89"/>
      <c r="O203" s="15">
        <v>44392</v>
      </c>
      <c r="P203" s="13"/>
      <c r="Q203" s="13" t="s">
        <v>171</v>
      </c>
      <c r="R203" s="16" t="s">
        <v>28</v>
      </c>
    </row>
    <row r="204" spans="1:18" ht="38.5" hidden="1" x14ac:dyDescent="0.35">
      <c r="A204" s="11" t="s">
        <v>306</v>
      </c>
      <c r="B204" s="12"/>
      <c r="C204" s="13" t="s">
        <v>145</v>
      </c>
      <c r="D204" s="13" t="s">
        <v>110</v>
      </c>
      <c r="E204" s="13" t="s">
        <v>111</v>
      </c>
      <c r="F204" s="13">
        <v>606156</v>
      </c>
      <c r="G204" s="13" t="s">
        <v>146</v>
      </c>
      <c r="H204" s="13" t="s">
        <v>118</v>
      </c>
      <c r="I204" s="13" t="s">
        <v>34</v>
      </c>
      <c r="J204" s="13" t="s">
        <v>24</v>
      </c>
      <c r="K204" s="13" t="s">
        <v>147</v>
      </c>
      <c r="L204" s="13" t="s">
        <v>307</v>
      </c>
      <c r="M204" s="14">
        <v>18083</v>
      </c>
      <c r="N204" s="89"/>
      <c r="O204" s="15">
        <v>44458</v>
      </c>
      <c r="P204" s="13"/>
      <c r="Q204" s="13" t="s">
        <v>171</v>
      </c>
      <c r="R204" s="16" t="s">
        <v>28</v>
      </c>
    </row>
    <row r="205" spans="1:18" ht="38.5" hidden="1" x14ac:dyDescent="0.35">
      <c r="A205" s="17" t="s">
        <v>306</v>
      </c>
      <c r="B205" s="18"/>
      <c r="C205" s="19" t="s">
        <v>145</v>
      </c>
      <c r="D205" s="19" t="s">
        <v>110</v>
      </c>
      <c r="E205" s="19" t="s">
        <v>111</v>
      </c>
      <c r="F205" s="19">
        <v>606156</v>
      </c>
      <c r="G205" s="19" t="s">
        <v>146</v>
      </c>
      <c r="H205" s="19" t="s">
        <v>118</v>
      </c>
      <c r="I205" s="19" t="s">
        <v>34</v>
      </c>
      <c r="J205" s="19" t="s">
        <v>24</v>
      </c>
      <c r="K205" s="19" t="s">
        <v>147</v>
      </c>
      <c r="L205" s="19" t="s">
        <v>307</v>
      </c>
      <c r="M205" s="20">
        <v>1107</v>
      </c>
      <c r="N205" s="88"/>
      <c r="O205" s="21">
        <v>44474</v>
      </c>
      <c r="P205" s="19"/>
      <c r="Q205" s="19" t="s">
        <v>328</v>
      </c>
      <c r="R205" s="22" t="s">
        <v>28</v>
      </c>
    </row>
    <row r="206" spans="1:18" ht="38.5" hidden="1" x14ac:dyDescent="0.35">
      <c r="A206" s="17">
        <v>1410189102</v>
      </c>
      <c r="B206" s="18"/>
      <c r="C206" s="19" t="s">
        <v>145</v>
      </c>
      <c r="D206" s="19" t="s">
        <v>110</v>
      </c>
      <c r="E206" s="19" t="s">
        <v>111</v>
      </c>
      <c r="F206" s="19">
        <v>606156</v>
      </c>
      <c r="G206" s="19" t="s">
        <v>146</v>
      </c>
      <c r="H206" s="19" t="s">
        <v>118</v>
      </c>
      <c r="I206" s="19" t="s">
        <v>34</v>
      </c>
      <c r="J206" s="19" t="s">
        <v>24</v>
      </c>
      <c r="K206" s="19" t="s">
        <v>147</v>
      </c>
      <c r="L206" s="19" t="s">
        <v>745</v>
      </c>
      <c r="M206" s="20">
        <v>1599</v>
      </c>
      <c r="N206" s="88"/>
      <c r="O206" s="21">
        <v>44673</v>
      </c>
      <c r="P206" s="19"/>
      <c r="Q206" s="19" t="s">
        <v>27</v>
      </c>
      <c r="R206" s="22" t="s">
        <v>526</v>
      </c>
    </row>
    <row r="207" spans="1:18" ht="26" hidden="1" x14ac:dyDescent="0.35">
      <c r="A207" s="17">
        <v>1410196221</v>
      </c>
      <c r="B207" s="18"/>
      <c r="C207" s="19" t="s">
        <v>1365</v>
      </c>
      <c r="D207" s="19" t="s">
        <v>38</v>
      </c>
      <c r="E207" s="19" t="s">
        <v>81</v>
      </c>
      <c r="F207" s="19">
        <v>606218</v>
      </c>
      <c r="G207" s="19" t="s">
        <v>1366</v>
      </c>
      <c r="H207" s="19" t="s">
        <v>206</v>
      </c>
      <c r="I207" s="19" t="s">
        <v>34</v>
      </c>
      <c r="J207" s="19" t="s">
        <v>24</v>
      </c>
      <c r="K207" s="19" t="s">
        <v>250</v>
      </c>
      <c r="L207" s="19" t="s">
        <v>391</v>
      </c>
      <c r="M207" s="20">
        <v>1400</v>
      </c>
      <c r="N207" s="88"/>
      <c r="O207" s="21">
        <v>44816</v>
      </c>
      <c r="P207" s="19"/>
      <c r="Q207" s="19" t="s">
        <v>171</v>
      </c>
      <c r="R207" s="22" t="s">
        <v>526</v>
      </c>
    </row>
    <row r="208" spans="1:18" ht="38.5" hidden="1" x14ac:dyDescent="0.35">
      <c r="A208" s="17">
        <v>1410188910</v>
      </c>
      <c r="B208" s="18"/>
      <c r="C208" s="19" t="s">
        <v>727</v>
      </c>
      <c r="D208" s="19" t="s">
        <v>110</v>
      </c>
      <c r="E208" s="19" t="s">
        <v>111</v>
      </c>
      <c r="F208" s="19">
        <v>802507</v>
      </c>
      <c r="G208" s="19" t="s">
        <v>728</v>
      </c>
      <c r="H208" s="19" t="s">
        <v>113</v>
      </c>
      <c r="I208" s="19" t="s">
        <v>23</v>
      </c>
      <c r="J208" s="19">
        <v>4600025614</v>
      </c>
      <c r="K208" s="19" t="s">
        <v>729</v>
      </c>
      <c r="L208" s="19" t="s">
        <v>730</v>
      </c>
      <c r="M208" s="20">
        <v>703.64</v>
      </c>
      <c r="N208" s="88"/>
      <c r="O208" s="21">
        <v>44665</v>
      </c>
      <c r="P208" s="19"/>
      <c r="Q208" s="19" t="s">
        <v>27</v>
      </c>
      <c r="R208" s="22" t="s">
        <v>526</v>
      </c>
    </row>
    <row r="209" spans="1:18" ht="26" hidden="1" x14ac:dyDescent="0.35">
      <c r="A209" s="17">
        <v>1410180468</v>
      </c>
      <c r="B209" s="18"/>
      <c r="C209" s="19" t="s">
        <v>344</v>
      </c>
      <c r="D209" s="19" t="s">
        <v>38</v>
      </c>
      <c r="E209" s="19" t="s">
        <v>92</v>
      </c>
      <c r="F209" s="19">
        <v>606157</v>
      </c>
      <c r="G209" s="19" t="s">
        <v>345</v>
      </c>
      <c r="H209" s="19" t="s">
        <v>94</v>
      </c>
      <c r="I209" s="19" t="s">
        <v>34</v>
      </c>
      <c r="J209" s="19" t="s">
        <v>24</v>
      </c>
      <c r="K209" s="19" t="s">
        <v>346</v>
      </c>
      <c r="L209" s="19" t="s">
        <v>347</v>
      </c>
      <c r="M209" s="20">
        <v>8364.91</v>
      </c>
      <c r="N209" s="88"/>
      <c r="O209" s="21">
        <v>44488</v>
      </c>
      <c r="P209" s="19"/>
      <c r="Q209" s="19" t="s">
        <v>328</v>
      </c>
      <c r="R209" s="22" t="s">
        <v>28</v>
      </c>
    </row>
    <row r="210" spans="1:18" ht="26" hidden="1" x14ac:dyDescent="0.35">
      <c r="A210" s="11">
        <v>1410181918</v>
      </c>
      <c r="B210" s="12"/>
      <c r="C210" s="13" t="s">
        <v>344</v>
      </c>
      <c r="D210" s="13" t="s">
        <v>38</v>
      </c>
      <c r="E210" s="13" t="s">
        <v>92</v>
      </c>
      <c r="F210" s="13">
        <v>606157</v>
      </c>
      <c r="G210" s="13" t="s">
        <v>345</v>
      </c>
      <c r="H210" s="13" t="s">
        <v>94</v>
      </c>
      <c r="I210" s="13" t="s">
        <v>34</v>
      </c>
      <c r="J210" s="13" t="s">
        <v>24</v>
      </c>
      <c r="K210" s="13" t="s">
        <v>346</v>
      </c>
      <c r="L210" s="13" t="s">
        <v>391</v>
      </c>
      <c r="M210" s="14">
        <v>1459.64</v>
      </c>
      <c r="N210" s="89"/>
      <c r="O210" s="15">
        <v>44518</v>
      </c>
      <c r="P210" s="13"/>
      <c r="Q210" s="13" t="s">
        <v>328</v>
      </c>
      <c r="R210" s="16" t="s">
        <v>28</v>
      </c>
    </row>
    <row r="211" spans="1:18" ht="26" hidden="1" x14ac:dyDescent="0.35">
      <c r="A211" s="11">
        <v>1410182623</v>
      </c>
      <c r="B211" s="12"/>
      <c r="C211" s="13" t="s">
        <v>344</v>
      </c>
      <c r="D211" s="13" t="s">
        <v>38</v>
      </c>
      <c r="E211" s="13" t="s">
        <v>92</v>
      </c>
      <c r="F211" s="13">
        <v>606157</v>
      </c>
      <c r="G211" s="13" t="s">
        <v>345</v>
      </c>
      <c r="H211" s="13" t="s">
        <v>94</v>
      </c>
      <c r="I211" s="13" t="s">
        <v>34</v>
      </c>
      <c r="J211" s="13" t="s">
        <v>24</v>
      </c>
      <c r="K211" s="13" t="s">
        <v>346</v>
      </c>
      <c r="L211" s="13" t="s">
        <v>391</v>
      </c>
      <c r="M211" s="14">
        <v>1459.64</v>
      </c>
      <c r="N211" s="89"/>
      <c r="O211" s="15">
        <v>44529</v>
      </c>
      <c r="P211" s="13"/>
      <c r="Q211" s="13" t="s">
        <v>328</v>
      </c>
      <c r="R211" s="16" t="s">
        <v>28</v>
      </c>
    </row>
    <row r="212" spans="1:18" ht="26" hidden="1" x14ac:dyDescent="0.35">
      <c r="A212" s="11">
        <v>1410184283</v>
      </c>
      <c r="B212" s="12"/>
      <c r="C212" s="13" t="s">
        <v>344</v>
      </c>
      <c r="D212" s="13" t="s">
        <v>38</v>
      </c>
      <c r="E212" s="13" t="s">
        <v>92</v>
      </c>
      <c r="F212" s="13">
        <v>606157</v>
      </c>
      <c r="G212" s="13" t="s">
        <v>345</v>
      </c>
      <c r="H212" s="13" t="s">
        <v>94</v>
      </c>
      <c r="I212" s="13" t="s">
        <v>34</v>
      </c>
      <c r="J212" s="13" t="s">
        <v>24</v>
      </c>
      <c r="K212" s="13" t="s">
        <v>346</v>
      </c>
      <c r="L212" s="13" t="s">
        <v>459</v>
      </c>
      <c r="M212" s="14">
        <v>14159.11</v>
      </c>
      <c r="N212" s="89"/>
      <c r="O212" s="15">
        <v>44573</v>
      </c>
      <c r="P212" s="13"/>
      <c r="Q212" s="13" t="s">
        <v>447</v>
      </c>
      <c r="R212" s="16" t="s">
        <v>28</v>
      </c>
    </row>
    <row r="213" spans="1:18" ht="26" hidden="1" x14ac:dyDescent="0.35">
      <c r="A213" s="17">
        <v>1410185058</v>
      </c>
      <c r="B213" s="18"/>
      <c r="C213" s="19" t="s">
        <v>344</v>
      </c>
      <c r="D213" s="19" t="s">
        <v>38</v>
      </c>
      <c r="E213" s="19" t="s">
        <v>92</v>
      </c>
      <c r="F213" s="19">
        <v>606157</v>
      </c>
      <c r="G213" s="19" t="s">
        <v>345</v>
      </c>
      <c r="H213" s="19" t="s">
        <v>94</v>
      </c>
      <c r="I213" s="19" t="s">
        <v>34</v>
      </c>
      <c r="J213" s="19" t="s">
        <v>24</v>
      </c>
      <c r="K213" s="19" t="s">
        <v>346</v>
      </c>
      <c r="L213" s="19" t="s">
        <v>459</v>
      </c>
      <c r="M213" s="20">
        <v>14159.11</v>
      </c>
      <c r="N213" s="88"/>
      <c r="O213" s="21">
        <v>44582</v>
      </c>
      <c r="P213" s="19"/>
      <c r="Q213" s="19" t="s">
        <v>447</v>
      </c>
      <c r="R213" s="22" t="s">
        <v>28</v>
      </c>
    </row>
    <row r="214" spans="1:18" ht="26" hidden="1" x14ac:dyDescent="0.35">
      <c r="A214" s="11">
        <v>1410192828</v>
      </c>
      <c r="B214" s="12"/>
      <c r="C214" s="13" t="s">
        <v>344</v>
      </c>
      <c r="D214" s="13" t="s">
        <v>38</v>
      </c>
      <c r="E214" s="13" t="s">
        <v>92</v>
      </c>
      <c r="F214" s="13">
        <v>606157</v>
      </c>
      <c r="G214" s="13" t="s">
        <v>345</v>
      </c>
      <c r="H214" s="13" t="s">
        <v>94</v>
      </c>
      <c r="I214" s="13" t="s">
        <v>34</v>
      </c>
      <c r="J214" s="13" t="s">
        <v>24</v>
      </c>
      <c r="K214" s="13" t="s">
        <v>346</v>
      </c>
      <c r="L214" s="13" t="s">
        <v>459</v>
      </c>
      <c r="M214" s="14">
        <v>16733.650000000001</v>
      </c>
      <c r="N214" s="89"/>
      <c r="O214" s="15">
        <v>44753</v>
      </c>
      <c r="P214" s="13"/>
      <c r="Q214" s="13" t="s">
        <v>171</v>
      </c>
      <c r="R214" s="16" t="s">
        <v>526</v>
      </c>
    </row>
    <row r="215" spans="1:18" ht="26" hidden="1" x14ac:dyDescent="0.35">
      <c r="A215" s="11">
        <v>1410194869</v>
      </c>
      <c r="B215" s="12"/>
      <c r="C215" s="13" t="s">
        <v>344</v>
      </c>
      <c r="D215" s="13" t="s">
        <v>38</v>
      </c>
      <c r="E215" s="13" t="s">
        <v>92</v>
      </c>
      <c r="F215" s="13">
        <v>606157</v>
      </c>
      <c r="G215" s="13" t="s">
        <v>345</v>
      </c>
      <c r="H215" s="13" t="s">
        <v>94</v>
      </c>
      <c r="I215" s="13" t="s">
        <v>34</v>
      </c>
      <c r="J215" s="13" t="s">
        <v>24</v>
      </c>
      <c r="K215" s="13" t="s">
        <v>346</v>
      </c>
      <c r="L215" s="13" t="s">
        <v>114</v>
      </c>
      <c r="M215" s="14">
        <v>1535.7</v>
      </c>
      <c r="N215" s="89"/>
      <c r="O215" s="15">
        <v>44783</v>
      </c>
      <c r="P215" s="13"/>
      <c r="Q215" s="13" t="s">
        <v>171</v>
      </c>
      <c r="R215" s="16" t="s">
        <v>526</v>
      </c>
    </row>
    <row r="216" spans="1:18" ht="26" hidden="1" x14ac:dyDescent="0.35">
      <c r="A216" s="11">
        <v>1410196179</v>
      </c>
      <c r="B216" s="12"/>
      <c r="C216" s="13" t="s">
        <v>344</v>
      </c>
      <c r="D216" s="13" t="s">
        <v>38</v>
      </c>
      <c r="E216" s="13" t="s">
        <v>92</v>
      </c>
      <c r="F216" s="13">
        <v>606157</v>
      </c>
      <c r="G216" s="13" t="s">
        <v>345</v>
      </c>
      <c r="H216" s="13" t="s">
        <v>94</v>
      </c>
      <c r="I216" s="13" t="s">
        <v>34</v>
      </c>
      <c r="J216" s="13" t="s">
        <v>24</v>
      </c>
      <c r="K216" s="13" t="s">
        <v>346</v>
      </c>
      <c r="L216" s="13" t="s">
        <v>405</v>
      </c>
      <c r="M216" s="14">
        <v>1535.7</v>
      </c>
      <c r="N216" s="89"/>
      <c r="O216" s="15">
        <v>44813</v>
      </c>
      <c r="P216" s="13"/>
      <c r="Q216" s="13" t="s">
        <v>171</v>
      </c>
      <c r="R216" s="16" t="s">
        <v>526</v>
      </c>
    </row>
    <row r="217" spans="1:18" ht="26" hidden="1" x14ac:dyDescent="0.35">
      <c r="A217" s="11">
        <v>1410197520</v>
      </c>
      <c r="B217" s="12"/>
      <c r="C217" s="13" t="s">
        <v>344</v>
      </c>
      <c r="D217" s="13" t="s">
        <v>38</v>
      </c>
      <c r="E217" s="13" t="s">
        <v>92</v>
      </c>
      <c r="F217" s="13">
        <v>606157</v>
      </c>
      <c r="G217" s="13" t="s">
        <v>345</v>
      </c>
      <c r="H217" s="13" t="s">
        <v>94</v>
      </c>
      <c r="I217" s="13" t="s">
        <v>34</v>
      </c>
      <c r="J217" s="13" t="s">
        <v>24</v>
      </c>
      <c r="K217" s="13" t="s">
        <v>346</v>
      </c>
      <c r="L217" s="13" t="s">
        <v>307</v>
      </c>
      <c r="M217" s="14">
        <v>13203.33</v>
      </c>
      <c r="N217" s="89"/>
      <c r="O217" s="15">
        <v>44841</v>
      </c>
      <c r="P217" s="13"/>
      <c r="Q217" s="13" t="s">
        <v>328</v>
      </c>
      <c r="R217" s="16" t="s">
        <v>526</v>
      </c>
    </row>
    <row r="218" spans="1:18" ht="63.5" hidden="1" x14ac:dyDescent="0.35">
      <c r="A218" s="11">
        <v>1410200004</v>
      </c>
      <c r="B218" s="12"/>
      <c r="C218" s="13" t="s">
        <v>1589</v>
      </c>
      <c r="D218" s="13" t="s">
        <v>110</v>
      </c>
      <c r="E218" s="13" t="s">
        <v>111</v>
      </c>
      <c r="F218" s="13">
        <v>802516</v>
      </c>
      <c r="G218" s="13" t="s">
        <v>1590</v>
      </c>
      <c r="H218" s="13" t="s">
        <v>141</v>
      </c>
      <c r="I218" s="13" t="s">
        <v>1543</v>
      </c>
      <c r="J218" s="13" t="s">
        <v>1591</v>
      </c>
      <c r="K218" s="13" t="s">
        <v>1592</v>
      </c>
      <c r="L218" s="13" t="s">
        <v>1593</v>
      </c>
      <c r="M218" s="14">
        <v>5511.96</v>
      </c>
      <c r="N218" s="89"/>
      <c r="O218" s="15">
        <v>44896</v>
      </c>
      <c r="P218" s="13"/>
      <c r="Q218" s="13" t="s">
        <v>328</v>
      </c>
      <c r="R218" s="16" t="s">
        <v>526</v>
      </c>
    </row>
    <row r="219" spans="1:18" ht="38.5" hidden="1" x14ac:dyDescent="0.35">
      <c r="A219" s="17">
        <v>1410197768</v>
      </c>
      <c r="B219" s="18"/>
      <c r="C219" s="19" t="s">
        <v>1458</v>
      </c>
      <c r="D219" s="19" t="s">
        <v>110</v>
      </c>
      <c r="E219" s="19" t="s">
        <v>111</v>
      </c>
      <c r="F219" s="19">
        <v>802514</v>
      </c>
      <c r="G219" s="19" t="s">
        <v>1459</v>
      </c>
      <c r="H219" s="19" t="s">
        <v>243</v>
      </c>
      <c r="I219" s="19" t="s">
        <v>34</v>
      </c>
      <c r="J219" s="19" t="s">
        <v>24</v>
      </c>
      <c r="K219" s="19" t="s">
        <v>1460</v>
      </c>
      <c r="L219" s="19" t="s">
        <v>1461</v>
      </c>
      <c r="M219" s="20">
        <v>1454.88</v>
      </c>
      <c r="N219" s="88"/>
      <c r="O219" s="21">
        <v>44848</v>
      </c>
      <c r="P219" s="19"/>
      <c r="Q219" s="19" t="s">
        <v>328</v>
      </c>
      <c r="R219" s="22" t="s">
        <v>526</v>
      </c>
    </row>
    <row r="220" spans="1:18" ht="26" hidden="1" x14ac:dyDescent="0.35">
      <c r="A220" s="11">
        <v>1410190586</v>
      </c>
      <c r="B220" s="12"/>
      <c r="C220" s="13" t="s">
        <v>1020</v>
      </c>
      <c r="D220" s="13" t="s">
        <v>38</v>
      </c>
      <c r="E220" s="13" t="s">
        <v>81</v>
      </c>
      <c r="F220" s="13">
        <v>606204</v>
      </c>
      <c r="G220" s="13" t="s">
        <v>1021</v>
      </c>
      <c r="H220" s="13" t="s">
        <v>83</v>
      </c>
      <c r="I220" s="13" t="s">
        <v>34</v>
      </c>
      <c r="J220" s="13" t="s">
        <v>24</v>
      </c>
      <c r="K220" s="13" t="s">
        <v>1022</v>
      </c>
      <c r="L220" s="13" t="s">
        <v>1023</v>
      </c>
      <c r="M220" s="14">
        <v>243.96</v>
      </c>
      <c r="N220" s="89"/>
      <c r="O220" s="15">
        <v>44726</v>
      </c>
      <c r="P220" s="13"/>
      <c r="Q220" s="13" t="s">
        <v>27</v>
      </c>
      <c r="R220" s="16" t="s">
        <v>526</v>
      </c>
    </row>
    <row r="221" spans="1:18" ht="51" hidden="1" x14ac:dyDescent="0.35">
      <c r="A221" s="11">
        <v>1410181809</v>
      </c>
      <c r="B221" s="12"/>
      <c r="C221" s="13" t="s">
        <v>377</v>
      </c>
      <c r="D221" s="13" t="s">
        <v>110</v>
      </c>
      <c r="E221" s="13" t="s">
        <v>111</v>
      </c>
      <c r="F221" s="13">
        <v>802053</v>
      </c>
      <c r="G221" s="13" t="s">
        <v>378</v>
      </c>
      <c r="H221" s="13" t="s">
        <v>243</v>
      </c>
      <c r="I221" s="13" t="s">
        <v>34</v>
      </c>
      <c r="J221" s="13">
        <v>8001313</v>
      </c>
      <c r="K221" s="13" t="s">
        <v>379</v>
      </c>
      <c r="L221" s="13" t="s">
        <v>380</v>
      </c>
      <c r="M221" s="14">
        <v>3702</v>
      </c>
      <c r="N221" s="89"/>
      <c r="O221" s="15">
        <v>44512</v>
      </c>
      <c r="P221" s="13"/>
      <c r="Q221" s="13" t="s">
        <v>328</v>
      </c>
      <c r="R221" s="16" t="s">
        <v>28</v>
      </c>
    </row>
    <row r="222" spans="1:18" ht="38.5" hidden="1" x14ac:dyDescent="0.35">
      <c r="A222" s="11">
        <v>1410184119</v>
      </c>
      <c r="B222" s="12"/>
      <c r="C222" s="13" t="s">
        <v>377</v>
      </c>
      <c r="D222" s="13" t="s">
        <v>110</v>
      </c>
      <c r="E222" s="13" t="s">
        <v>111</v>
      </c>
      <c r="F222" s="13">
        <v>802053</v>
      </c>
      <c r="G222" s="13" t="s">
        <v>378</v>
      </c>
      <c r="H222" s="13" t="s">
        <v>243</v>
      </c>
      <c r="I222" s="13" t="s">
        <v>34</v>
      </c>
      <c r="J222" s="13">
        <v>8001313</v>
      </c>
      <c r="K222" s="13" t="s">
        <v>379</v>
      </c>
      <c r="L222" s="13" t="s">
        <v>452</v>
      </c>
      <c r="M222" s="14">
        <v>2245</v>
      </c>
      <c r="N222" s="89"/>
      <c r="O222" s="15">
        <v>44567</v>
      </c>
      <c r="P222" s="13"/>
      <c r="Q222" s="13" t="s">
        <v>447</v>
      </c>
      <c r="R222" s="16" t="s">
        <v>28</v>
      </c>
    </row>
    <row r="223" spans="1:18" ht="51" hidden="1" x14ac:dyDescent="0.35">
      <c r="A223" s="17">
        <v>1410185271</v>
      </c>
      <c r="B223" s="18"/>
      <c r="C223" s="19" t="s">
        <v>377</v>
      </c>
      <c r="D223" s="19" t="s">
        <v>110</v>
      </c>
      <c r="E223" s="19" t="s">
        <v>111</v>
      </c>
      <c r="F223" s="19">
        <v>802053</v>
      </c>
      <c r="G223" s="19" t="s">
        <v>378</v>
      </c>
      <c r="H223" s="19" t="s">
        <v>243</v>
      </c>
      <c r="I223" s="19" t="s">
        <v>34</v>
      </c>
      <c r="J223" s="19">
        <v>8001313</v>
      </c>
      <c r="K223" s="19" t="s">
        <v>379</v>
      </c>
      <c r="L223" s="19" t="s">
        <v>476</v>
      </c>
      <c r="M223" s="20">
        <v>3305</v>
      </c>
      <c r="N223" s="88"/>
      <c r="O223" s="21">
        <v>44594</v>
      </c>
      <c r="P223" s="19"/>
      <c r="Q223" s="19" t="s">
        <v>447</v>
      </c>
      <c r="R223" s="22" t="s">
        <v>28</v>
      </c>
    </row>
    <row r="224" spans="1:18" ht="38.5" hidden="1" x14ac:dyDescent="0.35">
      <c r="A224" s="17">
        <v>1410186874</v>
      </c>
      <c r="B224" s="18"/>
      <c r="C224" s="19" t="s">
        <v>377</v>
      </c>
      <c r="D224" s="19" t="s">
        <v>110</v>
      </c>
      <c r="E224" s="19" t="s">
        <v>111</v>
      </c>
      <c r="F224" s="19">
        <v>802053</v>
      </c>
      <c r="G224" s="19" t="s">
        <v>378</v>
      </c>
      <c r="H224" s="19" t="s">
        <v>243</v>
      </c>
      <c r="I224" s="19" t="s">
        <v>34</v>
      </c>
      <c r="J224" s="19">
        <v>8001313</v>
      </c>
      <c r="K224" s="19" t="s">
        <v>379</v>
      </c>
      <c r="L224" s="19" t="s">
        <v>513</v>
      </c>
      <c r="M224" s="20">
        <v>5146</v>
      </c>
      <c r="N224" s="88"/>
      <c r="O224" s="21">
        <v>44622</v>
      </c>
      <c r="P224" s="19"/>
      <c r="Q224" s="19" t="s">
        <v>447</v>
      </c>
      <c r="R224" s="22" t="s">
        <v>28</v>
      </c>
    </row>
    <row r="225" spans="1:18" ht="38.5" hidden="1" x14ac:dyDescent="0.35">
      <c r="A225" s="17">
        <v>1410188892</v>
      </c>
      <c r="B225" s="18"/>
      <c r="C225" s="19" t="s">
        <v>377</v>
      </c>
      <c r="D225" s="19" t="s">
        <v>110</v>
      </c>
      <c r="E225" s="19" t="s">
        <v>111</v>
      </c>
      <c r="F225" s="19">
        <v>802053</v>
      </c>
      <c r="G225" s="19" t="s">
        <v>378</v>
      </c>
      <c r="H225" s="19" t="s">
        <v>243</v>
      </c>
      <c r="I225" s="19" t="s">
        <v>34</v>
      </c>
      <c r="J225" s="19">
        <v>8001313</v>
      </c>
      <c r="K225" s="19" t="s">
        <v>379</v>
      </c>
      <c r="L225" s="19" t="s">
        <v>722</v>
      </c>
      <c r="M225" s="20">
        <v>1369</v>
      </c>
      <c r="N225" s="88"/>
      <c r="O225" s="21">
        <v>44664</v>
      </c>
      <c r="P225" s="19"/>
      <c r="Q225" s="19" t="s">
        <v>27</v>
      </c>
      <c r="R225" s="22" t="s">
        <v>526</v>
      </c>
    </row>
    <row r="226" spans="1:18" ht="38.5" hidden="1" x14ac:dyDescent="0.35">
      <c r="A226" s="11">
        <v>1410189103</v>
      </c>
      <c r="B226" s="12"/>
      <c r="C226" s="13" t="s">
        <v>377</v>
      </c>
      <c r="D226" s="13" t="s">
        <v>110</v>
      </c>
      <c r="E226" s="13" t="s">
        <v>111</v>
      </c>
      <c r="F226" s="13">
        <v>802503</v>
      </c>
      <c r="G226" s="13" t="s">
        <v>378</v>
      </c>
      <c r="H226" s="13" t="s">
        <v>243</v>
      </c>
      <c r="I226" s="13" t="s">
        <v>34</v>
      </c>
      <c r="J226" s="13">
        <v>8001313</v>
      </c>
      <c r="K226" s="13" t="s">
        <v>379</v>
      </c>
      <c r="L226" s="13" t="s">
        <v>746</v>
      </c>
      <c r="M226" s="14">
        <v>281.45999999999998</v>
      </c>
      <c r="N226" s="89"/>
      <c r="O226" s="15">
        <v>44673</v>
      </c>
      <c r="P226" s="13"/>
      <c r="Q226" s="13" t="s">
        <v>27</v>
      </c>
      <c r="R226" s="16" t="s">
        <v>526</v>
      </c>
    </row>
    <row r="227" spans="1:18" ht="38.5" hidden="1" x14ac:dyDescent="0.35">
      <c r="A227" s="11">
        <v>1410190324</v>
      </c>
      <c r="B227" s="12"/>
      <c r="C227" s="13" t="s">
        <v>377</v>
      </c>
      <c r="D227" s="13" t="s">
        <v>110</v>
      </c>
      <c r="E227" s="13" t="s">
        <v>111</v>
      </c>
      <c r="F227" s="13">
        <v>802503</v>
      </c>
      <c r="G227" s="13" t="s">
        <v>378</v>
      </c>
      <c r="H227" s="13" t="s">
        <v>243</v>
      </c>
      <c r="I227" s="13" t="s">
        <v>34</v>
      </c>
      <c r="J227" s="13">
        <v>8001313</v>
      </c>
      <c r="K227" s="13" t="s">
        <v>379</v>
      </c>
      <c r="L227" s="13" t="s">
        <v>916</v>
      </c>
      <c r="M227" s="14">
        <v>162</v>
      </c>
      <c r="N227" s="89"/>
      <c r="O227" s="15">
        <v>44705</v>
      </c>
      <c r="P227" s="13"/>
      <c r="Q227" s="13" t="s">
        <v>27</v>
      </c>
      <c r="R227" s="16" t="s">
        <v>526</v>
      </c>
    </row>
    <row r="228" spans="1:18" ht="38.5" hidden="1" x14ac:dyDescent="0.35">
      <c r="A228" s="11">
        <v>1410190610</v>
      </c>
      <c r="B228" s="12"/>
      <c r="C228" s="13" t="s">
        <v>377</v>
      </c>
      <c r="D228" s="13" t="s">
        <v>110</v>
      </c>
      <c r="E228" s="13" t="s">
        <v>111</v>
      </c>
      <c r="F228" s="13">
        <v>802053</v>
      </c>
      <c r="G228" s="13" t="s">
        <v>378</v>
      </c>
      <c r="H228" s="13" t="s">
        <v>243</v>
      </c>
      <c r="I228" s="13" t="s">
        <v>34</v>
      </c>
      <c r="J228" s="13">
        <v>8001313</v>
      </c>
      <c r="K228" s="13" t="s">
        <v>379</v>
      </c>
      <c r="L228" s="13" t="s">
        <v>916</v>
      </c>
      <c r="M228" s="14">
        <v>81</v>
      </c>
      <c r="N228" s="89"/>
      <c r="O228" s="15">
        <v>44722</v>
      </c>
      <c r="P228" s="13"/>
      <c r="Q228" s="13" t="s">
        <v>27</v>
      </c>
      <c r="R228" s="16" t="s">
        <v>526</v>
      </c>
    </row>
    <row r="229" spans="1:18" ht="38.5" hidden="1" x14ac:dyDescent="0.35">
      <c r="A229" s="11">
        <v>1410192896</v>
      </c>
      <c r="B229" s="12"/>
      <c r="C229" s="13" t="s">
        <v>377</v>
      </c>
      <c r="D229" s="13" t="s">
        <v>110</v>
      </c>
      <c r="E229" s="13" t="s">
        <v>111</v>
      </c>
      <c r="F229" s="13">
        <v>802053</v>
      </c>
      <c r="G229" s="13" t="s">
        <v>378</v>
      </c>
      <c r="H229" s="13" t="s">
        <v>243</v>
      </c>
      <c r="I229" s="13" t="s">
        <v>34</v>
      </c>
      <c r="J229" s="13">
        <v>8001313</v>
      </c>
      <c r="K229" s="13" t="s">
        <v>379</v>
      </c>
      <c r="L229" s="13" t="s">
        <v>1180</v>
      </c>
      <c r="M229" s="14">
        <v>588</v>
      </c>
      <c r="N229" s="89"/>
      <c r="O229" s="15">
        <v>44756</v>
      </c>
      <c r="P229" s="13"/>
      <c r="Q229" s="13" t="s">
        <v>171</v>
      </c>
      <c r="R229" s="16" t="s">
        <v>526</v>
      </c>
    </row>
    <row r="230" spans="1:18" ht="38.5" hidden="1" x14ac:dyDescent="0.35">
      <c r="A230" s="17">
        <v>1410194870</v>
      </c>
      <c r="B230" s="18"/>
      <c r="C230" s="19" t="s">
        <v>377</v>
      </c>
      <c r="D230" s="19" t="s">
        <v>110</v>
      </c>
      <c r="E230" s="19" t="s">
        <v>111</v>
      </c>
      <c r="F230" s="19">
        <v>802053</v>
      </c>
      <c r="G230" s="19" t="s">
        <v>378</v>
      </c>
      <c r="H230" s="19" t="s">
        <v>243</v>
      </c>
      <c r="I230" s="19" t="s">
        <v>34</v>
      </c>
      <c r="J230" s="19">
        <v>8001313</v>
      </c>
      <c r="K230" s="19" t="s">
        <v>379</v>
      </c>
      <c r="L230" s="19" t="s">
        <v>1280</v>
      </c>
      <c r="M230" s="20">
        <v>6222</v>
      </c>
      <c r="N230" s="88"/>
      <c r="O230" s="21">
        <v>44783</v>
      </c>
      <c r="P230" s="19"/>
      <c r="Q230" s="19" t="s">
        <v>171</v>
      </c>
      <c r="R230" s="22" t="s">
        <v>526</v>
      </c>
    </row>
    <row r="231" spans="1:18" ht="38.5" hidden="1" x14ac:dyDescent="0.35">
      <c r="A231" s="17">
        <v>1410196238</v>
      </c>
      <c r="B231" s="18"/>
      <c r="C231" s="19" t="s">
        <v>377</v>
      </c>
      <c r="D231" s="19" t="s">
        <v>110</v>
      </c>
      <c r="E231" s="19" t="s">
        <v>111</v>
      </c>
      <c r="F231" s="19">
        <v>802053</v>
      </c>
      <c r="G231" s="19" t="s">
        <v>378</v>
      </c>
      <c r="H231" s="19" t="s">
        <v>243</v>
      </c>
      <c r="I231" s="19" t="s">
        <v>34</v>
      </c>
      <c r="J231" s="19">
        <v>8001313</v>
      </c>
      <c r="K231" s="19" t="s">
        <v>379</v>
      </c>
      <c r="L231" s="19" t="s">
        <v>1373</v>
      </c>
      <c r="M231" s="20">
        <v>6113</v>
      </c>
      <c r="N231" s="88"/>
      <c r="O231" s="21">
        <v>44816</v>
      </c>
      <c r="P231" s="19"/>
      <c r="Q231" s="19" t="s">
        <v>171</v>
      </c>
      <c r="R231" s="22" t="s">
        <v>526</v>
      </c>
    </row>
    <row r="232" spans="1:18" ht="38.5" hidden="1" x14ac:dyDescent="0.35">
      <c r="A232" s="11">
        <v>1410197518</v>
      </c>
      <c r="B232" s="12"/>
      <c r="C232" s="13" t="s">
        <v>377</v>
      </c>
      <c r="D232" s="13" t="s">
        <v>110</v>
      </c>
      <c r="E232" s="13" t="s">
        <v>111</v>
      </c>
      <c r="F232" s="13">
        <v>802053</v>
      </c>
      <c r="G232" s="13" t="s">
        <v>378</v>
      </c>
      <c r="H232" s="13" t="s">
        <v>243</v>
      </c>
      <c r="I232" s="13" t="s">
        <v>34</v>
      </c>
      <c r="J232" s="13">
        <v>8001313</v>
      </c>
      <c r="K232" s="13" t="s">
        <v>379</v>
      </c>
      <c r="L232" s="13" t="s">
        <v>1428</v>
      </c>
      <c r="M232" s="14">
        <v>3378</v>
      </c>
      <c r="N232" s="89"/>
      <c r="O232" s="15">
        <v>44841</v>
      </c>
      <c r="P232" s="13"/>
      <c r="Q232" s="13" t="s">
        <v>328</v>
      </c>
      <c r="R232" s="16" t="s">
        <v>526</v>
      </c>
    </row>
    <row r="233" spans="1:18" ht="38.5" hidden="1" x14ac:dyDescent="0.35">
      <c r="A233" s="11">
        <v>1410198897</v>
      </c>
      <c r="B233" s="12"/>
      <c r="C233" s="13" t="s">
        <v>377</v>
      </c>
      <c r="D233" s="13" t="s">
        <v>110</v>
      </c>
      <c r="E233" s="13" t="s">
        <v>111</v>
      </c>
      <c r="F233" s="13">
        <v>802053</v>
      </c>
      <c r="G233" s="29" t="s">
        <v>378</v>
      </c>
      <c r="H233" s="13" t="s">
        <v>243</v>
      </c>
      <c r="I233" s="13" t="s">
        <v>34</v>
      </c>
      <c r="J233" s="13">
        <v>8001313</v>
      </c>
      <c r="K233" s="13" t="s">
        <v>379</v>
      </c>
      <c r="L233" s="13" t="s">
        <v>1428</v>
      </c>
      <c r="M233" s="14">
        <v>2259</v>
      </c>
      <c r="N233" s="89"/>
      <c r="O233" s="15">
        <v>44874</v>
      </c>
      <c r="P233" s="13"/>
      <c r="Q233" s="13" t="s">
        <v>328</v>
      </c>
      <c r="R233" s="16" t="s">
        <v>526</v>
      </c>
    </row>
    <row r="234" spans="1:18" ht="38.5" hidden="1" x14ac:dyDescent="0.35">
      <c r="A234" s="17">
        <v>57056</v>
      </c>
      <c r="B234" s="18"/>
      <c r="C234" s="19" t="s">
        <v>377</v>
      </c>
      <c r="D234" s="19" t="s">
        <v>110</v>
      </c>
      <c r="E234" s="19" t="s">
        <v>111</v>
      </c>
      <c r="F234" s="19">
        <v>802053</v>
      </c>
      <c r="G234" s="19" t="s">
        <v>378</v>
      </c>
      <c r="H234" s="19" t="s">
        <v>243</v>
      </c>
      <c r="I234" s="19" t="s">
        <v>34</v>
      </c>
      <c r="J234" s="19">
        <v>8001313</v>
      </c>
      <c r="K234" s="19" t="s">
        <v>379</v>
      </c>
      <c r="L234" s="19" t="s">
        <v>1626</v>
      </c>
      <c r="M234" s="20">
        <v>6060</v>
      </c>
      <c r="N234" s="88"/>
      <c r="O234" s="21">
        <v>44902</v>
      </c>
      <c r="P234" s="19"/>
      <c r="Q234" s="19" t="s">
        <v>328</v>
      </c>
      <c r="R234" s="22" t="s">
        <v>526</v>
      </c>
    </row>
    <row r="235" spans="1:18" hidden="1" x14ac:dyDescent="0.35">
      <c r="A235" s="11">
        <v>1410194992</v>
      </c>
      <c r="B235" s="12"/>
      <c r="C235" s="13" t="s">
        <v>1283</v>
      </c>
      <c r="D235" s="13" t="s">
        <v>38</v>
      </c>
      <c r="E235" s="13" t="s">
        <v>597</v>
      </c>
      <c r="F235" s="13">
        <v>606202</v>
      </c>
      <c r="G235" s="13" t="s">
        <v>1284</v>
      </c>
      <c r="H235" s="13" t="s">
        <v>113</v>
      </c>
      <c r="I235" s="13" t="s">
        <v>34</v>
      </c>
      <c r="J235" s="13">
        <v>2151120421</v>
      </c>
      <c r="K235" s="13" t="s">
        <v>1285</v>
      </c>
      <c r="L235" s="13" t="s">
        <v>391</v>
      </c>
      <c r="M235" s="14">
        <v>1454.88</v>
      </c>
      <c r="N235" s="89"/>
      <c r="O235" s="15">
        <v>44785</v>
      </c>
      <c r="P235" s="13"/>
      <c r="Q235" s="13" t="s">
        <v>171</v>
      </c>
      <c r="R235" s="16" t="s">
        <v>526</v>
      </c>
    </row>
    <row r="236" spans="1:18" ht="26" hidden="1" x14ac:dyDescent="0.35">
      <c r="A236" s="11">
        <v>1410199962</v>
      </c>
      <c r="B236" s="12"/>
      <c r="C236" s="13" t="s">
        <v>1283</v>
      </c>
      <c r="D236" s="13" t="s">
        <v>38</v>
      </c>
      <c r="E236" s="13" t="s">
        <v>597</v>
      </c>
      <c r="F236" s="13">
        <v>606202</v>
      </c>
      <c r="G236" s="13" t="s">
        <v>1284</v>
      </c>
      <c r="H236" s="13" t="s">
        <v>113</v>
      </c>
      <c r="I236" s="13" t="s">
        <v>34</v>
      </c>
      <c r="J236" s="13">
        <v>2151120421</v>
      </c>
      <c r="K236" s="13" t="s">
        <v>1285</v>
      </c>
      <c r="L236" s="13" t="s">
        <v>1583</v>
      </c>
      <c r="M236" s="14">
        <v>793.96</v>
      </c>
      <c r="N236" s="89"/>
      <c r="O236" s="15">
        <v>44896</v>
      </c>
      <c r="P236" s="13"/>
      <c r="Q236" s="13" t="s">
        <v>328</v>
      </c>
      <c r="R236" s="16" t="s">
        <v>526</v>
      </c>
    </row>
    <row r="237" spans="1:18" ht="38.5" hidden="1" x14ac:dyDescent="0.35">
      <c r="A237" s="17">
        <v>1410182506</v>
      </c>
      <c r="B237" s="18"/>
      <c r="C237" s="19" t="s">
        <v>392</v>
      </c>
      <c r="D237" s="19" t="s">
        <v>110</v>
      </c>
      <c r="E237" s="19" t="s">
        <v>111</v>
      </c>
      <c r="F237" s="19">
        <v>802505</v>
      </c>
      <c r="G237" s="19" t="s">
        <v>393</v>
      </c>
      <c r="H237" s="19" t="s">
        <v>243</v>
      </c>
      <c r="I237" s="19" t="s">
        <v>34</v>
      </c>
      <c r="J237" s="19" t="s">
        <v>24</v>
      </c>
      <c r="K237" s="19" t="s">
        <v>95</v>
      </c>
      <c r="L237" s="19" t="s">
        <v>394</v>
      </c>
      <c r="M237" s="20">
        <v>3030.06</v>
      </c>
      <c r="N237" s="88"/>
      <c r="O237" s="21">
        <v>44522</v>
      </c>
      <c r="P237" s="19"/>
      <c r="Q237" s="19" t="s">
        <v>328</v>
      </c>
      <c r="R237" s="22" t="s">
        <v>28</v>
      </c>
    </row>
    <row r="238" spans="1:18" ht="38.5" hidden="1" x14ac:dyDescent="0.35">
      <c r="A238" s="11">
        <v>1410188848</v>
      </c>
      <c r="B238" s="12"/>
      <c r="C238" s="13" t="s">
        <v>392</v>
      </c>
      <c r="D238" s="13" t="s">
        <v>110</v>
      </c>
      <c r="E238" s="13" t="s">
        <v>111</v>
      </c>
      <c r="F238" s="13">
        <v>802505</v>
      </c>
      <c r="G238" s="13" t="s">
        <v>393</v>
      </c>
      <c r="H238" s="13" t="s">
        <v>243</v>
      </c>
      <c r="I238" s="13" t="s">
        <v>34</v>
      </c>
      <c r="J238" s="13" t="s">
        <v>24</v>
      </c>
      <c r="K238" s="13" t="s">
        <v>95</v>
      </c>
      <c r="L238" s="13" t="s">
        <v>712</v>
      </c>
      <c r="M238" s="14">
        <v>1361.34</v>
      </c>
      <c r="N238" s="89"/>
      <c r="O238" s="15">
        <v>44663</v>
      </c>
      <c r="P238" s="13"/>
      <c r="Q238" s="13" t="s">
        <v>27</v>
      </c>
      <c r="R238" s="16" t="s">
        <v>526</v>
      </c>
    </row>
    <row r="239" spans="1:18" ht="38.5" hidden="1" x14ac:dyDescent="0.35">
      <c r="A239" s="11">
        <v>1410192804</v>
      </c>
      <c r="B239" s="12"/>
      <c r="C239" s="13" t="s">
        <v>392</v>
      </c>
      <c r="D239" s="13" t="s">
        <v>110</v>
      </c>
      <c r="E239" s="13" t="s">
        <v>111</v>
      </c>
      <c r="F239" s="13">
        <v>802505</v>
      </c>
      <c r="G239" s="13" t="s">
        <v>393</v>
      </c>
      <c r="H239" s="13" t="s">
        <v>243</v>
      </c>
      <c r="I239" s="13" t="s">
        <v>34</v>
      </c>
      <c r="J239" s="13" t="s">
        <v>24</v>
      </c>
      <c r="K239" s="13" t="s">
        <v>95</v>
      </c>
      <c r="L239" s="13" t="s">
        <v>307</v>
      </c>
      <c r="M239" s="14">
        <v>8546.4599999999991</v>
      </c>
      <c r="N239" s="89"/>
      <c r="O239" s="15">
        <v>44753</v>
      </c>
      <c r="P239" s="13"/>
      <c r="Q239" s="13" t="s">
        <v>171</v>
      </c>
      <c r="R239" s="16" t="s">
        <v>526</v>
      </c>
    </row>
    <row r="240" spans="1:18" ht="38.5" hidden="1" x14ac:dyDescent="0.35">
      <c r="A240" s="11">
        <v>1410193792</v>
      </c>
      <c r="B240" s="12"/>
      <c r="C240" s="13" t="s">
        <v>392</v>
      </c>
      <c r="D240" s="13" t="s">
        <v>110</v>
      </c>
      <c r="E240" s="13" t="s">
        <v>111</v>
      </c>
      <c r="F240" s="13">
        <v>802505</v>
      </c>
      <c r="G240" s="13" t="s">
        <v>393</v>
      </c>
      <c r="H240" s="13" t="s">
        <v>243</v>
      </c>
      <c r="I240" s="13" t="s">
        <v>34</v>
      </c>
      <c r="J240" s="13" t="s">
        <v>24</v>
      </c>
      <c r="K240" s="13" t="s">
        <v>95</v>
      </c>
      <c r="L240" s="13" t="s">
        <v>307</v>
      </c>
      <c r="M240" s="14">
        <v>8546.4599999999991</v>
      </c>
      <c r="N240" s="89"/>
      <c r="O240" s="15">
        <v>44774</v>
      </c>
      <c r="P240" s="13"/>
      <c r="Q240" s="13" t="s">
        <v>171</v>
      </c>
      <c r="R240" s="16" t="s">
        <v>526</v>
      </c>
    </row>
    <row r="241" spans="1:18" ht="38.5" hidden="1" x14ac:dyDescent="0.35">
      <c r="A241" s="17">
        <v>1410197521</v>
      </c>
      <c r="B241" s="18"/>
      <c r="C241" s="19" t="s">
        <v>392</v>
      </c>
      <c r="D241" s="19" t="s">
        <v>110</v>
      </c>
      <c r="E241" s="19" t="s">
        <v>111</v>
      </c>
      <c r="F241" s="19">
        <v>802505</v>
      </c>
      <c r="G241" s="19" t="s">
        <v>393</v>
      </c>
      <c r="H241" s="19" t="s">
        <v>243</v>
      </c>
      <c r="I241" s="19" t="s">
        <v>34</v>
      </c>
      <c r="J241" s="19" t="s">
        <v>24</v>
      </c>
      <c r="K241" s="19" t="s">
        <v>95</v>
      </c>
      <c r="L241" s="19" t="s">
        <v>307</v>
      </c>
      <c r="M241" s="20">
        <v>1981</v>
      </c>
      <c r="N241" s="88"/>
      <c r="O241" s="21">
        <v>44841</v>
      </c>
      <c r="P241" s="19"/>
      <c r="Q241" s="19" t="s">
        <v>328</v>
      </c>
      <c r="R241" s="22" t="s">
        <v>526</v>
      </c>
    </row>
    <row r="242" spans="1:18" ht="38.5" hidden="1" x14ac:dyDescent="0.35">
      <c r="A242" s="17">
        <v>1410176288</v>
      </c>
      <c r="B242" s="18"/>
      <c r="C242" s="19" t="s">
        <v>176</v>
      </c>
      <c r="D242" s="19" t="s">
        <v>30</v>
      </c>
      <c r="E242" s="19" t="s">
        <v>31</v>
      </c>
      <c r="F242" s="19">
        <v>802041</v>
      </c>
      <c r="G242" s="19" t="s">
        <v>177</v>
      </c>
      <c r="H242" s="19" t="s">
        <v>141</v>
      </c>
      <c r="I242" s="19" t="s">
        <v>23</v>
      </c>
      <c r="J242" s="19" t="s">
        <v>24</v>
      </c>
      <c r="K242" s="19" t="s">
        <v>178</v>
      </c>
      <c r="L242" s="19" t="s">
        <v>179</v>
      </c>
      <c r="M242" s="20">
        <v>2500</v>
      </c>
      <c r="N242" s="88"/>
      <c r="O242" s="21">
        <v>44384</v>
      </c>
      <c r="P242" s="19"/>
      <c r="Q242" s="19" t="s">
        <v>171</v>
      </c>
      <c r="R242" s="22" t="s">
        <v>28</v>
      </c>
    </row>
    <row r="243" spans="1:18" ht="51" hidden="1" x14ac:dyDescent="0.35">
      <c r="A243" s="11">
        <v>1410180466</v>
      </c>
      <c r="B243" s="12"/>
      <c r="C243" s="13" t="s">
        <v>176</v>
      </c>
      <c r="D243" s="13" t="s">
        <v>30</v>
      </c>
      <c r="E243" s="13" t="s">
        <v>31</v>
      </c>
      <c r="F243" s="13">
        <v>602759</v>
      </c>
      <c r="G243" s="13" t="s">
        <v>177</v>
      </c>
      <c r="H243" s="13" t="s">
        <v>141</v>
      </c>
      <c r="I243" s="13" t="s">
        <v>23</v>
      </c>
      <c r="J243" s="13" t="s">
        <v>24</v>
      </c>
      <c r="K243" s="13" t="s">
        <v>178</v>
      </c>
      <c r="L243" s="13" t="s">
        <v>343</v>
      </c>
      <c r="M243" s="14">
        <v>100235</v>
      </c>
      <c r="N243" s="89"/>
      <c r="O243" s="15">
        <v>44488</v>
      </c>
      <c r="P243" s="13"/>
      <c r="Q243" s="13" t="s">
        <v>328</v>
      </c>
      <c r="R243" s="16" t="s">
        <v>28</v>
      </c>
    </row>
    <row r="244" spans="1:18" ht="38.5" hidden="1" x14ac:dyDescent="0.35">
      <c r="A244" s="17">
        <v>1410184301</v>
      </c>
      <c r="B244" s="18"/>
      <c r="C244" s="19" t="s">
        <v>176</v>
      </c>
      <c r="D244" s="19" t="s">
        <v>30</v>
      </c>
      <c r="E244" s="19" t="s">
        <v>31</v>
      </c>
      <c r="F244" s="19">
        <v>602759</v>
      </c>
      <c r="G244" s="19" t="s">
        <v>177</v>
      </c>
      <c r="H244" s="19" t="s">
        <v>141</v>
      </c>
      <c r="I244" s="19" t="s">
        <v>23</v>
      </c>
      <c r="J244" s="19" t="s">
        <v>24</v>
      </c>
      <c r="K244" s="19" t="s">
        <v>178</v>
      </c>
      <c r="L244" s="19" t="s">
        <v>307</v>
      </c>
      <c r="M244" s="20">
        <v>27225</v>
      </c>
      <c r="N244" s="88"/>
      <c r="O244" s="21">
        <v>44573</v>
      </c>
      <c r="P244" s="19"/>
      <c r="Q244" s="19" t="s">
        <v>447</v>
      </c>
      <c r="R244" s="22" t="s">
        <v>28</v>
      </c>
    </row>
    <row r="245" spans="1:18" ht="38.5" hidden="1" x14ac:dyDescent="0.35">
      <c r="A245" s="17">
        <v>1410199269</v>
      </c>
      <c r="B245" s="18"/>
      <c r="C245" s="19" t="s">
        <v>1575</v>
      </c>
      <c r="D245" s="19" t="s">
        <v>30</v>
      </c>
      <c r="E245" s="19" t="s">
        <v>31</v>
      </c>
      <c r="F245" s="19">
        <v>602759</v>
      </c>
      <c r="G245" s="19" t="s">
        <v>177</v>
      </c>
      <c r="H245" s="19" t="s">
        <v>141</v>
      </c>
      <c r="I245" s="19" t="s">
        <v>1543</v>
      </c>
      <c r="J245" s="19" t="s">
        <v>1576</v>
      </c>
      <c r="K245" s="19" t="s">
        <v>178</v>
      </c>
      <c r="L245" s="19" t="s">
        <v>1577</v>
      </c>
      <c r="M245" s="20">
        <v>144463.37</v>
      </c>
      <c r="N245" s="88"/>
      <c r="O245" s="21">
        <v>44888</v>
      </c>
      <c r="P245" s="19"/>
      <c r="Q245" s="19" t="s">
        <v>328</v>
      </c>
      <c r="R245" s="22" t="s">
        <v>526</v>
      </c>
    </row>
    <row r="246" spans="1:18" ht="38.5" hidden="1" x14ac:dyDescent="0.35">
      <c r="A246" s="17">
        <v>1410199240</v>
      </c>
      <c r="B246" s="18"/>
      <c r="C246" s="19" t="s">
        <v>1556</v>
      </c>
      <c r="D246" s="19" t="s">
        <v>38</v>
      </c>
      <c r="E246" s="19" t="s">
        <v>81</v>
      </c>
      <c r="F246" s="19">
        <v>606230</v>
      </c>
      <c r="G246" s="19" t="s">
        <v>1557</v>
      </c>
      <c r="H246" s="19" t="s">
        <v>206</v>
      </c>
      <c r="I246" s="19" t="s">
        <v>1543</v>
      </c>
      <c r="J246" s="19">
        <v>4527244</v>
      </c>
      <c r="K246" s="19" t="s">
        <v>403</v>
      </c>
      <c r="L246" s="19" t="s">
        <v>730</v>
      </c>
      <c r="M246" s="20">
        <v>246.57</v>
      </c>
      <c r="N246" s="88"/>
      <c r="O246" s="21">
        <v>44886</v>
      </c>
      <c r="P246" s="19"/>
      <c r="Q246" s="19" t="s">
        <v>328</v>
      </c>
      <c r="R246" s="22" t="s">
        <v>526</v>
      </c>
    </row>
    <row r="247" spans="1:18" ht="26" hidden="1" x14ac:dyDescent="0.35">
      <c r="A247" s="17">
        <v>12390013</v>
      </c>
      <c r="B247" s="18"/>
      <c r="C247" s="19" t="s">
        <v>812</v>
      </c>
      <c r="D247" s="19" t="s">
        <v>619</v>
      </c>
      <c r="E247" s="19" t="s">
        <v>703</v>
      </c>
      <c r="F247" s="19">
        <v>309951</v>
      </c>
      <c r="G247" s="19" t="s">
        <v>813</v>
      </c>
      <c r="H247" s="19" t="s">
        <v>705</v>
      </c>
      <c r="I247" s="19" t="s">
        <v>34</v>
      </c>
      <c r="J247" s="19" t="s">
        <v>24</v>
      </c>
      <c r="K247" s="19" t="s">
        <v>814</v>
      </c>
      <c r="L247" s="19" t="s">
        <v>815</v>
      </c>
      <c r="M247" s="20">
        <v>533.46</v>
      </c>
      <c r="N247" s="88"/>
      <c r="O247" s="21">
        <v>44686</v>
      </c>
      <c r="P247" s="19"/>
      <c r="Q247" s="19" t="s">
        <v>27</v>
      </c>
      <c r="R247" s="22" t="s">
        <v>526</v>
      </c>
    </row>
    <row r="248" spans="1:18" ht="38.5" hidden="1" x14ac:dyDescent="0.35">
      <c r="A248" s="27">
        <v>1410188804</v>
      </c>
      <c r="B248" s="18"/>
      <c r="C248" s="19" t="s">
        <v>702</v>
      </c>
      <c r="D248" s="19" t="s">
        <v>619</v>
      </c>
      <c r="E248" s="19" t="s">
        <v>703</v>
      </c>
      <c r="F248" s="19">
        <v>309974</v>
      </c>
      <c r="G248" s="19" t="s">
        <v>704</v>
      </c>
      <c r="H248" s="19" t="s">
        <v>705</v>
      </c>
      <c r="I248" s="19" t="s">
        <v>34</v>
      </c>
      <c r="J248" s="19" t="s">
        <v>24</v>
      </c>
      <c r="K248" s="19" t="s">
        <v>706</v>
      </c>
      <c r="L248" s="19" t="s">
        <v>707</v>
      </c>
      <c r="M248" s="20">
        <v>2234.4</v>
      </c>
      <c r="N248" s="88"/>
      <c r="O248" s="21">
        <v>44663</v>
      </c>
      <c r="P248" s="19"/>
      <c r="Q248" s="19" t="s">
        <v>27</v>
      </c>
      <c r="R248" s="22" t="s">
        <v>526</v>
      </c>
    </row>
    <row r="249" spans="1:18" ht="76" hidden="1" x14ac:dyDescent="0.35">
      <c r="A249" s="28">
        <v>1410188805</v>
      </c>
      <c r="B249" s="12"/>
      <c r="C249" s="13" t="s">
        <v>702</v>
      </c>
      <c r="D249" s="13" t="s">
        <v>619</v>
      </c>
      <c r="E249" s="13" t="s">
        <v>703</v>
      </c>
      <c r="F249" s="13">
        <v>309974</v>
      </c>
      <c r="G249" s="13" t="s">
        <v>704</v>
      </c>
      <c r="H249" s="13" t="s">
        <v>705</v>
      </c>
      <c r="I249" s="13" t="s">
        <v>34</v>
      </c>
      <c r="J249" s="13" t="s">
        <v>24</v>
      </c>
      <c r="K249" s="13" t="s">
        <v>706</v>
      </c>
      <c r="L249" s="13" t="s">
        <v>708</v>
      </c>
      <c r="M249" s="14">
        <v>4356</v>
      </c>
      <c r="N249" s="89"/>
      <c r="O249" s="15">
        <v>44663</v>
      </c>
      <c r="P249" s="13"/>
      <c r="Q249" s="13" t="s">
        <v>27</v>
      </c>
      <c r="R249" s="16" t="s">
        <v>526</v>
      </c>
    </row>
    <row r="250" spans="1:18" ht="88.5" hidden="1" x14ac:dyDescent="0.35">
      <c r="A250" s="27">
        <v>1410188806</v>
      </c>
      <c r="B250" s="18"/>
      <c r="C250" s="19" t="s">
        <v>702</v>
      </c>
      <c r="D250" s="19" t="s">
        <v>619</v>
      </c>
      <c r="E250" s="19" t="s">
        <v>703</v>
      </c>
      <c r="F250" s="19">
        <v>309974</v>
      </c>
      <c r="G250" s="19" t="s">
        <v>704</v>
      </c>
      <c r="H250" s="19" t="s">
        <v>705</v>
      </c>
      <c r="I250" s="19" t="s">
        <v>34</v>
      </c>
      <c r="J250" s="19" t="s">
        <v>24</v>
      </c>
      <c r="K250" s="19" t="s">
        <v>706</v>
      </c>
      <c r="L250" s="19" t="s">
        <v>709</v>
      </c>
      <c r="M250" s="20">
        <v>4833.6000000000004</v>
      </c>
      <c r="N250" s="88"/>
      <c r="O250" s="21">
        <v>44663</v>
      </c>
      <c r="P250" s="19"/>
      <c r="Q250" s="19" t="s">
        <v>27</v>
      </c>
      <c r="R250" s="22" t="s">
        <v>526</v>
      </c>
    </row>
    <row r="251" spans="1:18" ht="63.5" hidden="1" x14ac:dyDescent="0.35">
      <c r="A251" s="28">
        <v>1410188807</v>
      </c>
      <c r="B251" s="12"/>
      <c r="C251" s="13" t="s">
        <v>702</v>
      </c>
      <c r="D251" s="13" t="s">
        <v>619</v>
      </c>
      <c r="E251" s="13" t="s">
        <v>703</v>
      </c>
      <c r="F251" s="13">
        <v>309974</v>
      </c>
      <c r="G251" s="13" t="s">
        <v>704</v>
      </c>
      <c r="H251" s="13" t="s">
        <v>705</v>
      </c>
      <c r="I251" s="13" t="s">
        <v>34</v>
      </c>
      <c r="J251" s="13" t="s">
        <v>24</v>
      </c>
      <c r="K251" s="13" t="s">
        <v>706</v>
      </c>
      <c r="L251" s="13" t="s">
        <v>710</v>
      </c>
      <c r="M251" s="14">
        <v>3901.2</v>
      </c>
      <c r="N251" s="89"/>
      <c r="O251" s="15">
        <v>44663</v>
      </c>
      <c r="P251" s="13"/>
      <c r="Q251" s="13" t="s">
        <v>27</v>
      </c>
      <c r="R251" s="16" t="s">
        <v>526</v>
      </c>
    </row>
    <row r="252" spans="1:18" ht="38.5" hidden="1" x14ac:dyDescent="0.35">
      <c r="A252" s="17">
        <v>1410188808</v>
      </c>
      <c r="B252" s="18"/>
      <c r="C252" s="19" t="s">
        <v>702</v>
      </c>
      <c r="D252" s="19" t="s">
        <v>619</v>
      </c>
      <c r="E252" s="19" t="s">
        <v>703</v>
      </c>
      <c r="F252" s="19">
        <v>309974</v>
      </c>
      <c r="G252" s="19" t="s">
        <v>704</v>
      </c>
      <c r="H252" s="19" t="s">
        <v>705</v>
      </c>
      <c r="I252" s="19" t="s">
        <v>34</v>
      </c>
      <c r="J252" s="19" t="s">
        <v>24</v>
      </c>
      <c r="K252" s="19" t="s">
        <v>706</v>
      </c>
      <c r="L252" s="19" t="s">
        <v>711</v>
      </c>
      <c r="M252" s="20">
        <v>471</v>
      </c>
      <c r="N252" s="88"/>
      <c r="O252" s="21">
        <v>44663</v>
      </c>
      <c r="P252" s="19"/>
      <c r="Q252" s="19" t="s">
        <v>27</v>
      </c>
      <c r="R252" s="22" t="s">
        <v>526</v>
      </c>
    </row>
    <row r="253" spans="1:18" hidden="1" x14ac:dyDescent="0.35">
      <c r="A253" s="11">
        <v>1410194407</v>
      </c>
      <c r="B253" s="12"/>
      <c r="C253" s="13" t="s">
        <v>1261</v>
      </c>
      <c r="D253" s="13" t="s">
        <v>619</v>
      </c>
      <c r="E253" s="13" t="s">
        <v>703</v>
      </c>
      <c r="F253" s="13">
        <v>310025</v>
      </c>
      <c r="G253" s="13" t="s">
        <v>1262</v>
      </c>
      <c r="H253" s="13" t="s">
        <v>1263</v>
      </c>
      <c r="I253" s="13" t="s">
        <v>34</v>
      </c>
      <c r="J253" s="13" t="s">
        <v>24</v>
      </c>
      <c r="K253" s="31" t="s">
        <v>1264</v>
      </c>
      <c r="L253" s="13" t="s">
        <v>199</v>
      </c>
      <c r="M253" s="14">
        <v>1801</v>
      </c>
      <c r="N253" s="89"/>
      <c r="O253" s="15">
        <v>44777</v>
      </c>
      <c r="P253" s="13"/>
      <c r="Q253" s="13" t="s">
        <v>171</v>
      </c>
      <c r="R253" s="16" t="s">
        <v>526</v>
      </c>
    </row>
    <row r="254" spans="1:18" hidden="1" x14ac:dyDescent="0.35">
      <c r="A254" s="11">
        <v>56838</v>
      </c>
      <c r="B254" s="12"/>
      <c r="C254" s="13" t="s">
        <v>1585</v>
      </c>
      <c r="D254" s="13" t="s">
        <v>619</v>
      </c>
      <c r="E254" s="13" t="s">
        <v>703</v>
      </c>
      <c r="F254" s="13">
        <v>310017</v>
      </c>
      <c r="G254" s="13" t="s">
        <v>1586</v>
      </c>
      <c r="H254" s="13" t="s">
        <v>1263</v>
      </c>
      <c r="I254" s="13" t="s">
        <v>34</v>
      </c>
      <c r="J254" s="13"/>
      <c r="K254" s="13" t="s">
        <v>919</v>
      </c>
      <c r="L254" s="13" t="s">
        <v>1587</v>
      </c>
      <c r="M254" s="14">
        <v>612</v>
      </c>
      <c r="N254" s="89"/>
      <c r="O254" s="15">
        <v>44896</v>
      </c>
      <c r="P254" s="13"/>
      <c r="Q254" s="13" t="s">
        <v>328</v>
      </c>
      <c r="R254" s="16" t="s">
        <v>526</v>
      </c>
    </row>
    <row r="255" spans="1:18" ht="38.5" hidden="1" x14ac:dyDescent="0.35">
      <c r="A255" s="11">
        <v>1410190346</v>
      </c>
      <c r="B255" s="12"/>
      <c r="C255" s="13" t="s">
        <v>932</v>
      </c>
      <c r="D255" s="13" t="s">
        <v>619</v>
      </c>
      <c r="E255" s="13" t="s">
        <v>703</v>
      </c>
      <c r="F255" s="13">
        <v>310026</v>
      </c>
      <c r="G255" s="13" t="s">
        <v>933</v>
      </c>
      <c r="H255" s="13" t="s">
        <v>934</v>
      </c>
      <c r="I255" s="13" t="s">
        <v>34</v>
      </c>
      <c r="J255" s="13" t="s">
        <v>24</v>
      </c>
      <c r="K255" s="13" t="s">
        <v>65</v>
      </c>
      <c r="L255" s="13" t="s">
        <v>199</v>
      </c>
      <c r="M255" s="14">
        <v>8173</v>
      </c>
      <c r="N255" s="89"/>
      <c r="O255" s="15">
        <v>44713</v>
      </c>
      <c r="P255" s="13"/>
      <c r="Q255" s="13" t="s">
        <v>27</v>
      </c>
      <c r="R255" s="16" t="s">
        <v>526</v>
      </c>
    </row>
    <row r="256" spans="1:18" ht="26" hidden="1" x14ac:dyDescent="0.35">
      <c r="A256" s="17" t="s">
        <v>1526</v>
      </c>
      <c r="B256" s="18"/>
      <c r="C256" s="19" t="s">
        <v>932</v>
      </c>
      <c r="D256" s="19" t="s">
        <v>619</v>
      </c>
      <c r="E256" s="19" t="s">
        <v>703</v>
      </c>
      <c r="F256" s="19">
        <v>310026</v>
      </c>
      <c r="G256" s="19" t="s">
        <v>933</v>
      </c>
      <c r="H256" s="19" t="s">
        <v>1263</v>
      </c>
      <c r="I256" s="19" t="s">
        <v>34</v>
      </c>
      <c r="J256" s="19" t="s">
        <v>24</v>
      </c>
      <c r="K256" s="19" t="s">
        <v>1527</v>
      </c>
      <c r="L256" s="19" t="s">
        <v>1528</v>
      </c>
      <c r="M256" s="20">
        <v>2238.09</v>
      </c>
      <c r="N256" s="91"/>
      <c r="O256" s="21">
        <v>44875</v>
      </c>
      <c r="P256" s="19"/>
      <c r="Q256" s="19" t="s">
        <v>328</v>
      </c>
      <c r="R256" s="22" t="s">
        <v>526</v>
      </c>
    </row>
    <row r="257" spans="1:18" ht="26" hidden="1" x14ac:dyDescent="0.35">
      <c r="A257" s="11" t="s">
        <v>1529</v>
      </c>
      <c r="B257" s="12"/>
      <c r="C257" s="13" t="s">
        <v>1530</v>
      </c>
      <c r="D257" s="13" t="s">
        <v>619</v>
      </c>
      <c r="E257" s="13" t="s">
        <v>703</v>
      </c>
      <c r="F257" s="13">
        <v>310303</v>
      </c>
      <c r="G257" s="13" t="s">
        <v>1531</v>
      </c>
      <c r="H257" s="13" t="s">
        <v>705</v>
      </c>
      <c r="I257" s="13" t="s">
        <v>34</v>
      </c>
      <c r="J257" s="13" t="s">
        <v>881</v>
      </c>
      <c r="K257" s="13" t="s">
        <v>1532</v>
      </c>
      <c r="L257" s="13" t="s">
        <v>1183</v>
      </c>
      <c r="M257" s="14">
        <v>9376.7999999999993</v>
      </c>
      <c r="N257" s="89"/>
      <c r="O257" s="15">
        <v>44876</v>
      </c>
      <c r="P257" s="13"/>
      <c r="Q257" s="13" t="s">
        <v>328</v>
      </c>
      <c r="R257" s="16" t="s">
        <v>526</v>
      </c>
    </row>
    <row r="258" spans="1:18" ht="26" hidden="1" x14ac:dyDescent="0.35">
      <c r="A258" s="17">
        <v>1410199207</v>
      </c>
      <c r="B258" s="18"/>
      <c r="C258" s="19" t="s">
        <v>1530</v>
      </c>
      <c r="D258" s="19" t="s">
        <v>619</v>
      </c>
      <c r="E258" s="19" t="s">
        <v>703</v>
      </c>
      <c r="F258" s="19">
        <v>802041</v>
      </c>
      <c r="G258" s="19" t="s">
        <v>1531</v>
      </c>
      <c r="H258" s="19" t="s">
        <v>705</v>
      </c>
      <c r="I258" s="19" t="s">
        <v>34</v>
      </c>
      <c r="J258" s="19" t="s">
        <v>881</v>
      </c>
      <c r="K258" s="19" t="s">
        <v>1532</v>
      </c>
      <c r="L258" s="19" t="s">
        <v>1553</v>
      </c>
      <c r="M258" s="20">
        <v>310</v>
      </c>
      <c r="N258" s="88"/>
      <c r="O258" s="21">
        <v>44886</v>
      </c>
      <c r="P258" s="19"/>
      <c r="Q258" s="19" t="s">
        <v>328</v>
      </c>
      <c r="R258" s="22" t="s">
        <v>526</v>
      </c>
    </row>
    <row r="259" spans="1:18" ht="26" hidden="1" x14ac:dyDescent="0.35">
      <c r="A259" s="11">
        <v>1410190912</v>
      </c>
      <c r="B259" s="12"/>
      <c r="C259" s="13" t="s">
        <v>1109</v>
      </c>
      <c r="D259" s="13" t="s">
        <v>619</v>
      </c>
      <c r="E259" s="13" t="s">
        <v>703</v>
      </c>
      <c r="F259" s="13">
        <v>802041</v>
      </c>
      <c r="G259" s="13" t="s">
        <v>1110</v>
      </c>
      <c r="H259" s="13" t="s">
        <v>705</v>
      </c>
      <c r="I259" s="13" t="s">
        <v>34</v>
      </c>
      <c r="J259" s="13" t="s">
        <v>24</v>
      </c>
      <c r="K259" s="13" t="s">
        <v>518</v>
      </c>
      <c r="L259" s="13" t="s">
        <v>850</v>
      </c>
      <c r="M259" s="14">
        <v>2081.8000000000002</v>
      </c>
      <c r="N259" s="89"/>
      <c r="O259" s="15">
        <v>44736</v>
      </c>
      <c r="P259" s="13"/>
      <c r="Q259" s="13" t="s">
        <v>27</v>
      </c>
      <c r="R259" s="16" t="s">
        <v>526</v>
      </c>
    </row>
    <row r="260" spans="1:18" ht="26" hidden="1" x14ac:dyDescent="0.35">
      <c r="A260" s="11">
        <v>1410192838</v>
      </c>
      <c r="B260" s="12"/>
      <c r="C260" s="13" t="s">
        <v>1184</v>
      </c>
      <c r="D260" s="13" t="s">
        <v>619</v>
      </c>
      <c r="E260" s="13" t="s">
        <v>703</v>
      </c>
      <c r="F260" s="13">
        <v>310307</v>
      </c>
      <c r="G260" s="13" t="s">
        <v>1110</v>
      </c>
      <c r="H260" s="13" t="s">
        <v>705</v>
      </c>
      <c r="I260" s="13" t="s">
        <v>34</v>
      </c>
      <c r="J260" s="13" t="s">
        <v>24</v>
      </c>
      <c r="K260" s="13" t="s">
        <v>1185</v>
      </c>
      <c r="L260" s="13" t="s">
        <v>850</v>
      </c>
      <c r="M260" s="14">
        <v>2082</v>
      </c>
      <c r="N260" s="89"/>
      <c r="O260" s="15">
        <v>44760</v>
      </c>
      <c r="P260" s="13"/>
      <c r="Q260" s="13" t="s">
        <v>171</v>
      </c>
      <c r="R260" s="16" t="s">
        <v>526</v>
      </c>
    </row>
    <row r="261" spans="1:18" ht="38.5" hidden="1" x14ac:dyDescent="0.35">
      <c r="A261" s="11">
        <v>1410196193</v>
      </c>
      <c r="B261" s="12"/>
      <c r="C261" s="13" t="s">
        <v>1362</v>
      </c>
      <c r="D261" s="13" t="s">
        <v>1363</v>
      </c>
      <c r="E261" s="13" t="s">
        <v>703</v>
      </c>
      <c r="F261" s="13">
        <v>802041</v>
      </c>
      <c r="G261" s="13" t="s">
        <v>1364</v>
      </c>
      <c r="H261" s="13" t="s">
        <v>934</v>
      </c>
      <c r="I261" s="13" t="s">
        <v>34</v>
      </c>
      <c r="J261" s="13" t="s">
        <v>24</v>
      </c>
      <c r="K261" s="13" t="s">
        <v>65</v>
      </c>
      <c r="L261" s="13" t="s">
        <v>850</v>
      </c>
      <c r="M261" s="14">
        <v>2078.4</v>
      </c>
      <c r="N261" s="89"/>
      <c r="O261" s="15">
        <v>44816</v>
      </c>
      <c r="P261" s="13"/>
      <c r="Q261" s="13" t="s">
        <v>171</v>
      </c>
      <c r="R261" s="16" t="s">
        <v>526</v>
      </c>
    </row>
    <row r="262" spans="1:18" ht="38.5" hidden="1" x14ac:dyDescent="0.35">
      <c r="A262" s="17">
        <v>1410189749</v>
      </c>
      <c r="B262" s="18"/>
      <c r="C262" s="19" t="s">
        <v>807</v>
      </c>
      <c r="D262" s="19" t="s">
        <v>590</v>
      </c>
      <c r="E262" s="19" t="s">
        <v>802</v>
      </c>
      <c r="F262" s="19">
        <v>501083</v>
      </c>
      <c r="G262" s="19" t="s">
        <v>808</v>
      </c>
      <c r="H262" s="19" t="s">
        <v>804</v>
      </c>
      <c r="I262" s="19" t="s">
        <v>34</v>
      </c>
      <c r="J262" s="19" t="s">
        <v>24</v>
      </c>
      <c r="K262" s="19" t="s">
        <v>805</v>
      </c>
      <c r="L262" s="19" t="s">
        <v>806</v>
      </c>
      <c r="M262" s="20">
        <v>2917</v>
      </c>
      <c r="N262" s="88"/>
      <c r="O262" s="21">
        <v>44686</v>
      </c>
      <c r="P262" s="19"/>
      <c r="Q262" s="19" t="s">
        <v>27</v>
      </c>
      <c r="R262" s="22" t="s">
        <v>526</v>
      </c>
    </row>
    <row r="263" spans="1:18" ht="38.5" hidden="1" x14ac:dyDescent="0.35">
      <c r="A263" s="17" t="s">
        <v>1032</v>
      </c>
      <c r="B263" s="18"/>
      <c r="C263" s="19" t="s">
        <v>807</v>
      </c>
      <c r="D263" s="19" t="s">
        <v>590</v>
      </c>
      <c r="E263" s="19" t="s">
        <v>802</v>
      </c>
      <c r="F263" s="19">
        <v>501083</v>
      </c>
      <c r="G263" s="19" t="s">
        <v>808</v>
      </c>
      <c r="H263" s="19" t="s">
        <v>804</v>
      </c>
      <c r="I263" s="19" t="s">
        <v>34</v>
      </c>
      <c r="J263" s="19" t="s">
        <v>24</v>
      </c>
      <c r="K263" s="19" t="s">
        <v>805</v>
      </c>
      <c r="L263" s="19" t="s">
        <v>806</v>
      </c>
      <c r="M263" s="20">
        <v>1713.2</v>
      </c>
      <c r="N263" s="88"/>
      <c r="O263" s="21">
        <v>44749</v>
      </c>
      <c r="P263" s="19"/>
      <c r="Q263" s="19" t="s">
        <v>171</v>
      </c>
      <c r="R263" s="22" t="s">
        <v>526</v>
      </c>
    </row>
    <row r="264" spans="1:18" ht="38.5" hidden="1" x14ac:dyDescent="0.35">
      <c r="A264" s="11">
        <v>1410189750</v>
      </c>
      <c r="B264" s="12"/>
      <c r="C264" s="13" t="s">
        <v>809</v>
      </c>
      <c r="D264" s="13" t="s">
        <v>590</v>
      </c>
      <c r="E264" s="13" t="s">
        <v>810</v>
      </c>
      <c r="F264" s="13">
        <v>501203</v>
      </c>
      <c r="G264" s="13" t="s">
        <v>811</v>
      </c>
      <c r="H264" s="13" t="s">
        <v>804</v>
      </c>
      <c r="I264" s="13" t="s">
        <v>34</v>
      </c>
      <c r="J264" s="13">
        <v>8034698</v>
      </c>
      <c r="K264" s="13" t="s">
        <v>805</v>
      </c>
      <c r="L264" s="13" t="s">
        <v>199</v>
      </c>
      <c r="M264" s="14">
        <v>8481.35</v>
      </c>
      <c r="N264" s="89"/>
      <c r="O264" s="15">
        <v>44686</v>
      </c>
      <c r="P264" s="13"/>
      <c r="Q264" s="13" t="s">
        <v>27</v>
      </c>
      <c r="R264" s="16" t="s">
        <v>526</v>
      </c>
    </row>
    <row r="265" spans="1:18" ht="38.5" hidden="1" x14ac:dyDescent="0.35">
      <c r="A265" s="11" t="s">
        <v>1032</v>
      </c>
      <c r="B265" s="12"/>
      <c r="C265" s="13" t="s">
        <v>809</v>
      </c>
      <c r="D265" s="13" t="s">
        <v>590</v>
      </c>
      <c r="E265" s="13" t="s">
        <v>810</v>
      </c>
      <c r="F265" s="13">
        <v>501203</v>
      </c>
      <c r="G265" s="13" t="s">
        <v>811</v>
      </c>
      <c r="H265" s="13" t="s">
        <v>804</v>
      </c>
      <c r="I265" s="13" t="s">
        <v>34</v>
      </c>
      <c r="J265" s="13">
        <v>8034698</v>
      </c>
      <c r="K265" s="13" t="s">
        <v>805</v>
      </c>
      <c r="L265" s="13" t="s">
        <v>199</v>
      </c>
      <c r="M265" s="14">
        <v>15199.33</v>
      </c>
      <c r="N265" s="89"/>
      <c r="O265" s="15">
        <v>44756</v>
      </c>
      <c r="P265" s="13"/>
      <c r="Q265" s="13" t="s">
        <v>171</v>
      </c>
      <c r="R265" s="16" t="s">
        <v>526</v>
      </c>
    </row>
    <row r="266" spans="1:18" ht="38.5" hidden="1" x14ac:dyDescent="0.35">
      <c r="A266" s="11">
        <v>1410189748</v>
      </c>
      <c r="B266" s="12"/>
      <c r="C266" s="13" t="s">
        <v>801</v>
      </c>
      <c r="D266" s="13" t="s">
        <v>590</v>
      </c>
      <c r="E266" s="13" t="s">
        <v>802</v>
      </c>
      <c r="F266" s="13">
        <v>501212</v>
      </c>
      <c r="G266" s="13" t="s">
        <v>803</v>
      </c>
      <c r="H266" s="13" t="s">
        <v>804</v>
      </c>
      <c r="I266" s="13" t="s">
        <v>34</v>
      </c>
      <c r="J266" s="13" t="s">
        <v>24</v>
      </c>
      <c r="K266" s="13" t="s">
        <v>805</v>
      </c>
      <c r="L266" s="13" t="s">
        <v>806</v>
      </c>
      <c r="M266" s="14">
        <v>6815.46</v>
      </c>
      <c r="N266" s="89"/>
      <c r="O266" s="15">
        <v>44686</v>
      </c>
      <c r="P266" s="13"/>
      <c r="Q266" s="13" t="s">
        <v>27</v>
      </c>
      <c r="R266" s="16" t="s">
        <v>526</v>
      </c>
    </row>
    <row r="267" spans="1:18" ht="38.5" hidden="1" x14ac:dyDescent="0.35">
      <c r="A267" s="17" t="s">
        <v>1032</v>
      </c>
      <c r="B267" s="18"/>
      <c r="C267" s="19" t="s">
        <v>801</v>
      </c>
      <c r="D267" s="19" t="s">
        <v>590</v>
      </c>
      <c r="E267" s="19" t="s">
        <v>802</v>
      </c>
      <c r="F267" s="19">
        <v>501212</v>
      </c>
      <c r="G267" s="19" t="s">
        <v>803</v>
      </c>
      <c r="H267" s="19" t="s">
        <v>804</v>
      </c>
      <c r="I267" s="19" t="s">
        <v>34</v>
      </c>
      <c r="J267" s="19" t="s">
        <v>24</v>
      </c>
      <c r="K267" s="19" t="s">
        <v>805</v>
      </c>
      <c r="L267" s="19" t="s">
        <v>806</v>
      </c>
      <c r="M267" s="20">
        <v>6232.08</v>
      </c>
      <c r="N267" s="88"/>
      <c r="O267" s="21">
        <v>44756</v>
      </c>
      <c r="P267" s="19"/>
      <c r="Q267" s="19" t="s">
        <v>171</v>
      </c>
      <c r="R267" s="22" t="s">
        <v>526</v>
      </c>
    </row>
    <row r="268" spans="1:18" ht="38.5" hidden="1" x14ac:dyDescent="0.35">
      <c r="A268" s="11">
        <v>1410188700</v>
      </c>
      <c r="B268" s="12"/>
      <c r="C268" s="13" t="s">
        <v>589</v>
      </c>
      <c r="D268" s="13" t="s">
        <v>590</v>
      </c>
      <c r="E268" s="13" t="s">
        <v>591</v>
      </c>
      <c r="F268" s="13">
        <v>103267</v>
      </c>
      <c r="G268" s="13" t="s">
        <v>592</v>
      </c>
      <c r="H268" s="13" t="s">
        <v>593</v>
      </c>
      <c r="I268" s="13" t="s">
        <v>34</v>
      </c>
      <c r="J268" s="13" t="s">
        <v>24</v>
      </c>
      <c r="K268" s="13" t="s">
        <v>594</v>
      </c>
      <c r="L268" s="13" t="s">
        <v>595</v>
      </c>
      <c r="M268" s="14">
        <v>2437</v>
      </c>
      <c r="N268" s="89"/>
      <c r="O268" s="15">
        <v>44656</v>
      </c>
      <c r="P268" s="13"/>
      <c r="Q268" s="13" t="s">
        <v>27</v>
      </c>
      <c r="R268" s="16" t="s">
        <v>526</v>
      </c>
    </row>
    <row r="269" spans="1:18" ht="38.5" hidden="1" x14ac:dyDescent="0.35">
      <c r="A269" s="17">
        <v>1410190380</v>
      </c>
      <c r="B269" s="18"/>
      <c r="C269" s="19" t="s">
        <v>589</v>
      </c>
      <c r="D269" s="19" t="s">
        <v>590</v>
      </c>
      <c r="E269" s="19" t="s">
        <v>591</v>
      </c>
      <c r="F269" s="19">
        <v>103267</v>
      </c>
      <c r="G269" s="19" t="s">
        <v>592</v>
      </c>
      <c r="H269" s="19" t="s">
        <v>593</v>
      </c>
      <c r="I269" s="19" t="s">
        <v>34</v>
      </c>
      <c r="J269" s="19" t="s">
        <v>24</v>
      </c>
      <c r="K269" s="19" t="s">
        <v>594</v>
      </c>
      <c r="L269" s="19" t="s">
        <v>931</v>
      </c>
      <c r="M269" s="20">
        <v>702</v>
      </c>
      <c r="N269" s="88"/>
      <c r="O269" s="21">
        <v>44712</v>
      </c>
      <c r="P269" s="19"/>
      <c r="Q269" s="19" t="s">
        <v>27</v>
      </c>
      <c r="R269" s="22" t="s">
        <v>526</v>
      </c>
    </row>
    <row r="270" spans="1:18" ht="38.5" hidden="1" x14ac:dyDescent="0.35">
      <c r="A270" s="11">
        <v>1410190380</v>
      </c>
      <c r="B270" s="12"/>
      <c r="C270" s="13" t="s">
        <v>927</v>
      </c>
      <c r="D270" s="13" t="s">
        <v>590</v>
      </c>
      <c r="E270" s="13" t="s">
        <v>810</v>
      </c>
      <c r="F270" s="13"/>
      <c r="G270" s="13" t="s">
        <v>928</v>
      </c>
      <c r="H270" s="13" t="s">
        <v>593</v>
      </c>
      <c r="I270" s="13" t="s">
        <v>34</v>
      </c>
      <c r="J270" s="13" t="s">
        <v>24</v>
      </c>
      <c r="K270" s="13" t="s">
        <v>929</v>
      </c>
      <c r="L270" s="13" t="s">
        <v>930</v>
      </c>
      <c r="M270" s="14">
        <v>2378</v>
      </c>
      <c r="N270" s="89"/>
      <c r="O270" s="15">
        <v>44711</v>
      </c>
      <c r="P270" s="13"/>
      <c r="Q270" s="13" t="s">
        <v>27</v>
      </c>
      <c r="R270" s="16" t="s">
        <v>526</v>
      </c>
    </row>
    <row r="271" spans="1:18" ht="38.5" hidden="1" x14ac:dyDescent="0.35">
      <c r="A271" s="11">
        <v>1410190536</v>
      </c>
      <c r="B271" s="12"/>
      <c r="C271" s="13" t="s">
        <v>847</v>
      </c>
      <c r="D271" s="13" t="s">
        <v>590</v>
      </c>
      <c r="E271" s="13" t="s">
        <v>810</v>
      </c>
      <c r="F271" s="13">
        <v>802041</v>
      </c>
      <c r="G271" s="13" t="s">
        <v>848</v>
      </c>
      <c r="H271" s="13" t="s">
        <v>593</v>
      </c>
      <c r="I271" s="13" t="s">
        <v>34</v>
      </c>
      <c r="J271" s="13" t="s">
        <v>24</v>
      </c>
      <c r="K271" s="13" t="s">
        <v>849</v>
      </c>
      <c r="L271" s="13" t="s">
        <v>850</v>
      </c>
      <c r="M271" s="14">
        <v>1559</v>
      </c>
      <c r="N271" s="89"/>
      <c r="O271" s="15">
        <v>44694</v>
      </c>
      <c r="P271" s="13"/>
      <c r="Q271" s="13" t="s">
        <v>27</v>
      </c>
      <c r="R271" s="16" t="s">
        <v>526</v>
      </c>
    </row>
    <row r="272" spans="1:18" ht="38.5" hidden="1" x14ac:dyDescent="0.35">
      <c r="A272" s="11" t="s">
        <v>1032</v>
      </c>
      <c r="B272" s="12"/>
      <c r="C272" s="13" t="s">
        <v>1145</v>
      </c>
      <c r="D272" s="13" t="s">
        <v>590</v>
      </c>
      <c r="E272" s="13" t="s">
        <v>802</v>
      </c>
      <c r="F272" s="13">
        <v>103270</v>
      </c>
      <c r="G272" s="13" t="s">
        <v>1146</v>
      </c>
      <c r="H272" s="13" t="s">
        <v>804</v>
      </c>
      <c r="I272" s="13" t="s">
        <v>23</v>
      </c>
      <c r="J272" s="13"/>
      <c r="K272" s="13" t="s">
        <v>1147</v>
      </c>
      <c r="L272" s="13" t="s">
        <v>1148</v>
      </c>
      <c r="M272" s="14">
        <v>1052.51</v>
      </c>
      <c r="N272" s="89"/>
      <c r="O272" s="15">
        <v>44749</v>
      </c>
      <c r="P272" s="13"/>
      <c r="Q272" s="13" t="s">
        <v>171</v>
      </c>
      <c r="R272" s="16" t="s">
        <v>526</v>
      </c>
    </row>
    <row r="273" spans="1:18" ht="38.5" hidden="1" x14ac:dyDescent="0.35">
      <c r="A273" s="32">
        <v>1410194611</v>
      </c>
      <c r="B273" s="12"/>
      <c r="C273" s="13" t="s">
        <v>1270</v>
      </c>
      <c r="D273" s="13" t="s">
        <v>19</v>
      </c>
      <c r="E273" s="13" t="s">
        <v>794</v>
      </c>
      <c r="F273" s="13">
        <v>608738</v>
      </c>
      <c r="G273" s="13" t="s">
        <v>1271</v>
      </c>
      <c r="H273" s="13" t="s">
        <v>871</v>
      </c>
      <c r="I273" s="13" t="s">
        <v>34</v>
      </c>
      <c r="J273" s="13" t="s">
        <v>24</v>
      </c>
      <c r="K273" s="29" t="s">
        <v>1272</v>
      </c>
      <c r="L273" s="13" t="s">
        <v>199</v>
      </c>
      <c r="M273" s="14">
        <v>2791.78</v>
      </c>
      <c r="N273" s="89"/>
      <c r="O273" s="15">
        <v>44778</v>
      </c>
      <c r="P273" s="13"/>
      <c r="Q273" s="13" t="s">
        <v>171</v>
      </c>
      <c r="R273" s="16" t="s">
        <v>526</v>
      </c>
    </row>
    <row r="274" spans="1:18" ht="38.5" hidden="1" x14ac:dyDescent="0.35">
      <c r="A274" s="33">
        <v>1410194612</v>
      </c>
      <c r="B274" s="18"/>
      <c r="C274" s="30" t="s">
        <v>1270</v>
      </c>
      <c r="D274" s="19" t="s">
        <v>19</v>
      </c>
      <c r="E274" s="19" t="s">
        <v>794</v>
      </c>
      <c r="F274" s="19">
        <v>608738</v>
      </c>
      <c r="G274" s="19" t="s">
        <v>1271</v>
      </c>
      <c r="H274" s="19" t="s">
        <v>871</v>
      </c>
      <c r="I274" s="19" t="s">
        <v>34</v>
      </c>
      <c r="J274" s="19" t="s">
        <v>24</v>
      </c>
      <c r="K274" s="30" t="s">
        <v>1272</v>
      </c>
      <c r="L274" s="19" t="s">
        <v>199</v>
      </c>
      <c r="M274" s="20">
        <v>41.9</v>
      </c>
      <c r="N274" s="88"/>
      <c r="O274" s="21">
        <v>44778</v>
      </c>
      <c r="P274" s="19"/>
      <c r="Q274" s="19" t="s">
        <v>171</v>
      </c>
      <c r="R274" s="22" t="s">
        <v>526</v>
      </c>
    </row>
    <row r="275" spans="1:18" ht="38.5" hidden="1" x14ac:dyDescent="0.35">
      <c r="A275" s="33" t="s">
        <v>967</v>
      </c>
      <c r="B275" s="18"/>
      <c r="C275" s="19" t="s">
        <v>1270</v>
      </c>
      <c r="D275" s="19" t="s">
        <v>19</v>
      </c>
      <c r="E275" s="19" t="s">
        <v>794</v>
      </c>
      <c r="F275" s="19">
        <v>608738</v>
      </c>
      <c r="G275" s="19" t="s">
        <v>1271</v>
      </c>
      <c r="H275" s="19" t="s">
        <v>871</v>
      </c>
      <c r="I275" s="19" t="s">
        <v>34</v>
      </c>
      <c r="J275" s="19" t="s">
        <v>24</v>
      </c>
      <c r="K275" s="30" t="s">
        <v>1272</v>
      </c>
      <c r="L275" s="19" t="s">
        <v>199</v>
      </c>
      <c r="M275" s="20">
        <v>777.51</v>
      </c>
      <c r="N275" s="88"/>
      <c r="O275" s="21">
        <v>44901</v>
      </c>
      <c r="P275" s="19"/>
      <c r="Q275" s="19" t="s">
        <v>328</v>
      </c>
      <c r="R275" s="22" t="s">
        <v>526</v>
      </c>
    </row>
    <row r="276" spans="1:18" ht="38.5" hidden="1" x14ac:dyDescent="0.35">
      <c r="A276" s="11">
        <v>1410196153</v>
      </c>
      <c r="B276" s="12"/>
      <c r="C276" s="13" t="s">
        <v>1340</v>
      </c>
      <c r="D276" s="13" t="s">
        <v>19</v>
      </c>
      <c r="E276" s="13" t="s">
        <v>794</v>
      </c>
      <c r="F276" s="13">
        <v>608792</v>
      </c>
      <c r="G276" s="13" t="s">
        <v>1341</v>
      </c>
      <c r="H276" s="13" t="s">
        <v>1342</v>
      </c>
      <c r="I276" s="13" t="s">
        <v>34</v>
      </c>
      <c r="J276" s="13" t="s">
        <v>24</v>
      </c>
      <c r="K276" s="13" t="s">
        <v>1264</v>
      </c>
      <c r="L276" s="13" t="s">
        <v>1183</v>
      </c>
      <c r="M276" s="14">
        <v>4595</v>
      </c>
      <c r="N276" s="89"/>
      <c r="O276" s="15">
        <v>44812</v>
      </c>
      <c r="P276" s="13"/>
      <c r="Q276" s="13" t="s">
        <v>171</v>
      </c>
      <c r="R276" s="16" t="s">
        <v>526</v>
      </c>
    </row>
    <row r="277" spans="1:18" ht="38.5" hidden="1" x14ac:dyDescent="0.35">
      <c r="A277" s="11">
        <v>1410190172</v>
      </c>
      <c r="B277" s="12"/>
      <c r="C277" s="13" t="s">
        <v>885</v>
      </c>
      <c r="D277" s="13" t="s">
        <v>19</v>
      </c>
      <c r="E277" s="13" t="s">
        <v>794</v>
      </c>
      <c r="F277" s="13">
        <v>608857</v>
      </c>
      <c r="G277" s="13" t="s">
        <v>886</v>
      </c>
      <c r="H277" s="13" t="s">
        <v>887</v>
      </c>
      <c r="I277" s="13" t="s">
        <v>880</v>
      </c>
      <c r="J277" s="13" t="s">
        <v>24</v>
      </c>
      <c r="K277" s="13" t="s">
        <v>25</v>
      </c>
      <c r="L277" s="13" t="s">
        <v>888</v>
      </c>
      <c r="M277" s="14">
        <v>125</v>
      </c>
      <c r="N277" s="89"/>
      <c r="O277" s="15">
        <v>44701</v>
      </c>
      <c r="P277" s="13"/>
      <c r="Q277" s="13" t="s">
        <v>27</v>
      </c>
      <c r="R277" s="16" t="s">
        <v>526</v>
      </c>
    </row>
    <row r="278" spans="1:18" ht="38.5" hidden="1" x14ac:dyDescent="0.35">
      <c r="A278" s="11">
        <v>1410189210</v>
      </c>
      <c r="B278" s="12"/>
      <c r="C278" s="29" t="s">
        <v>793</v>
      </c>
      <c r="D278" s="13" t="s">
        <v>740</v>
      </c>
      <c r="E278" s="13" t="s">
        <v>794</v>
      </c>
      <c r="F278" s="13">
        <v>608847</v>
      </c>
      <c r="G278" s="29" t="s">
        <v>795</v>
      </c>
      <c r="H278" s="13" t="s">
        <v>796</v>
      </c>
      <c r="I278" s="13" t="s">
        <v>23</v>
      </c>
      <c r="J278" s="13" t="s">
        <v>24</v>
      </c>
      <c r="K278" s="13" t="s">
        <v>238</v>
      </c>
      <c r="L278" s="13" t="s">
        <v>797</v>
      </c>
      <c r="M278" s="14">
        <v>16972</v>
      </c>
      <c r="N278" s="89"/>
      <c r="O278" s="15">
        <v>44686</v>
      </c>
      <c r="P278" s="13"/>
      <c r="Q278" s="13" t="s">
        <v>27</v>
      </c>
      <c r="R278" s="16" t="s">
        <v>526</v>
      </c>
    </row>
    <row r="279" spans="1:18" ht="38.5" hidden="1" x14ac:dyDescent="0.35">
      <c r="A279" s="11">
        <v>1410190140</v>
      </c>
      <c r="B279" s="12"/>
      <c r="C279" s="13" t="s">
        <v>869</v>
      </c>
      <c r="D279" s="13" t="s">
        <v>19</v>
      </c>
      <c r="E279" s="13" t="s">
        <v>794</v>
      </c>
      <c r="F279" s="13">
        <v>608856</v>
      </c>
      <c r="G279" s="13" t="s">
        <v>870</v>
      </c>
      <c r="H279" s="13" t="s">
        <v>871</v>
      </c>
      <c r="I279" s="13" t="s">
        <v>34</v>
      </c>
      <c r="J279" s="13" t="s">
        <v>24</v>
      </c>
      <c r="K279" s="13" t="s">
        <v>872</v>
      </c>
      <c r="L279" s="13" t="s">
        <v>873</v>
      </c>
      <c r="M279" s="14">
        <v>5763.6</v>
      </c>
      <c r="N279" s="89"/>
      <c r="O279" s="15">
        <v>44700</v>
      </c>
      <c r="P279" s="13"/>
      <c r="Q279" s="13" t="s">
        <v>27</v>
      </c>
      <c r="R279" s="16" t="s">
        <v>526</v>
      </c>
    </row>
    <row r="280" spans="1:18" ht="38.5" hidden="1" x14ac:dyDescent="0.35">
      <c r="A280" s="17">
        <v>1410190215</v>
      </c>
      <c r="B280" s="18"/>
      <c r="C280" s="19" t="s">
        <v>874</v>
      </c>
      <c r="D280" s="19" t="s">
        <v>19</v>
      </c>
      <c r="E280" s="19" t="s">
        <v>794</v>
      </c>
      <c r="F280" s="19">
        <v>608859</v>
      </c>
      <c r="G280" s="19" t="s">
        <v>875</v>
      </c>
      <c r="H280" s="19" t="s">
        <v>871</v>
      </c>
      <c r="I280" s="19" t="s">
        <v>34</v>
      </c>
      <c r="J280" s="19" t="s">
        <v>24</v>
      </c>
      <c r="K280" s="19" t="s">
        <v>876</v>
      </c>
      <c r="L280" s="19" t="s">
        <v>877</v>
      </c>
      <c r="M280" s="20">
        <v>9090</v>
      </c>
      <c r="N280" s="88"/>
      <c r="O280" s="21">
        <v>44700</v>
      </c>
      <c r="P280" s="19"/>
      <c r="Q280" s="19" t="s">
        <v>27</v>
      </c>
      <c r="R280" s="22" t="s">
        <v>526</v>
      </c>
    </row>
    <row r="281" spans="1:18" ht="38.5" hidden="1" x14ac:dyDescent="0.35">
      <c r="A281" s="11">
        <v>1410190695</v>
      </c>
      <c r="B281" s="12"/>
      <c r="C281" s="13" t="s">
        <v>874</v>
      </c>
      <c r="D281" s="13" t="s">
        <v>19</v>
      </c>
      <c r="E281" s="13" t="s">
        <v>794</v>
      </c>
      <c r="F281" s="13">
        <v>608859</v>
      </c>
      <c r="G281" s="13" t="s">
        <v>875</v>
      </c>
      <c r="H281" s="13" t="s">
        <v>871</v>
      </c>
      <c r="I281" s="13" t="s">
        <v>34</v>
      </c>
      <c r="J281" s="13" t="s">
        <v>24</v>
      </c>
      <c r="K281" s="13" t="s">
        <v>876</v>
      </c>
      <c r="L281" s="13" t="s">
        <v>1062</v>
      </c>
      <c r="M281" s="14">
        <v>5443.2</v>
      </c>
      <c r="N281" s="89"/>
      <c r="O281" s="15">
        <v>44729</v>
      </c>
      <c r="P281" s="13"/>
      <c r="Q281" s="13" t="s">
        <v>27</v>
      </c>
      <c r="R281" s="16" t="s">
        <v>526</v>
      </c>
    </row>
    <row r="282" spans="1:18" ht="38.5" hidden="1" x14ac:dyDescent="0.35">
      <c r="A282" s="11">
        <v>56637</v>
      </c>
      <c r="B282" s="12"/>
      <c r="C282" s="13" t="s">
        <v>1563</v>
      </c>
      <c r="D282" s="13" t="s">
        <v>19</v>
      </c>
      <c r="E282" s="13" t="s">
        <v>92</v>
      </c>
      <c r="F282" s="13">
        <v>608858</v>
      </c>
      <c r="G282" s="13" t="s">
        <v>1564</v>
      </c>
      <c r="H282" s="13" t="s">
        <v>1565</v>
      </c>
      <c r="I282" s="13" t="s">
        <v>34</v>
      </c>
      <c r="J282" s="13"/>
      <c r="K282" s="13" t="s">
        <v>1566</v>
      </c>
      <c r="L282" s="13" t="s">
        <v>1567</v>
      </c>
      <c r="M282" s="14">
        <v>5040.13</v>
      </c>
      <c r="N282" s="89"/>
      <c r="O282" s="15">
        <v>44887</v>
      </c>
      <c r="P282" s="13"/>
      <c r="Q282" s="13" t="s">
        <v>328</v>
      </c>
      <c r="R282" s="16" t="s">
        <v>526</v>
      </c>
    </row>
    <row r="283" spans="1:18" ht="38.5" x14ac:dyDescent="0.35">
      <c r="A283" s="11">
        <v>1410190358</v>
      </c>
      <c r="B283" s="12"/>
      <c r="C283" s="13" t="s">
        <v>936</v>
      </c>
      <c r="D283" s="13" t="s">
        <v>19</v>
      </c>
      <c r="E283" s="13" t="s">
        <v>794</v>
      </c>
      <c r="F283" s="13">
        <v>802041</v>
      </c>
      <c r="G283" s="13" t="s">
        <v>937</v>
      </c>
      <c r="H283" s="13" t="s">
        <v>871</v>
      </c>
      <c r="I283" s="13" t="s">
        <v>34</v>
      </c>
      <c r="J283" s="13" t="s">
        <v>24</v>
      </c>
      <c r="K283" s="13" t="s">
        <v>70</v>
      </c>
      <c r="L283" s="13" t="s">
        <v>850</v>
      </c>
      <c r="M283" s="14">
        <v>1873.2</v>
      </c>
      <c r="N283" s="89"/>
      <c r="O283" s="15">
        <v>44713</v>
      </c>
      <c r="P283" s="13"/>
      <c r="Q283" s="13" t="s">
        <v>27</v>
      </c>
      <c r="R283" s="16" t="s">
        <v>526</v>
      </c>
    </row>
    <row r="284" spans="1:18" ht="38.5" hidden="1" x14ac:dyDescent="0.35">
      <c r="A284" s="11">
        <v>1410192839</v>
      </c>
      <c r="B284" s="12"/>
      <c r="C284" s="13" t="s">
        <v>936</v>
      </c>
      <c r="D284" s="13" t="s">
        <v>19</v>
      </c>
      <c r="E284" s="13" t="s">
        <v>794</v>
      </c>
      <c r="F284" s="13">
        <v>608864</v>
      </c>
      <c r="G284" s="13" t="s">
        <v>937</v>
      </c>
      <c r="H284" s="13" t="s">
        <v>871</v>
      </c>
      <c r="I284" s="13" t="s">
        <v>34</v>
      </c>
      <c r="J284" s="13" t="s">
        <v>24</v>
      </c>
      <c r="K284" s="13" t="s">
        <v>346</v>
      </c>
      <c r="L284" s="13" t="s">
        <v>1164</v>
      </c>
      <c r="M284" s="14">
        <v>10957.2</v>
      </c>
      <c r="N284" s="89"/>
      <c r="O284" s="15">
        <v>44755</v>
      </c>
      <c r="P284" s="13"/>
      <c r="Q284" s="13" t="s">
        <v>171</v>
      </c>
      <c r="R284" s="16" t="s">
        <v>526</v>
      </c>
    </row>
    <row r="285" spans="1:18" ht="76" hidden="1" x14ac:dyDescent="0.35">
      <c r="A285" s="17">
        <v>1410186550</v>
      </c>
      <c r="B285" s="18"/>
      <c r="C285" s="19" t="s">
        <v>505</v>
      </c>
      <c r="D285" s="19" t="s">
        <v>38</v>
      </c>
      <c r="E285" s="19" t="s">
        <v>139</v>
      </c>
      <c r="F285" s="19">
        <v>606130</v>
      </c>
      <c r="G285" s="19" t="s">
        <v>506</v>
      </c>
      <c r="H285" s="19" t="s">
        <v>507</v>
      </c>
      <c r="I285" s="19" t="s">
        <v>23</v>
      </c>
      <c r="J285" s="19" t="s">
        <v>508</v>
      </c>
      <c r="K285" s="19" t="s">
        <v>321</v>
      </c>
      <c r="L285" s="19" t="s">
        <v>509</v>
      </c>
      <c r="M285" s="20">
        <v>1225</v>
      </c>
      <c r="N285" s="88"/>
      <c r="O285" s="21">
        <v>44614</v>
      </c>
      <c r="P285" s="19"/>
      <c r="Q285" s="19" t="s">
        <v>447</v>
      </c>
      <c r="R285" s="22" t="s">
        <v>28</v>
      </c>
    </row>
    <row r="286" spans="1:18" ht="38.5" hidden="1" x14ac:dyDescent="0.35">
      <c r="A286" s="11">
        <v>1410197615</v>
      </c>
      <c r="B286" s="12"/>
      <c r="C286" s="13" t="s">
        <v>505</v>
      </c>
      <c r="D286" s="13" t="s">
        <v>38</v>
      </c>
      <c r="E286" s="13" t="s">
        <v>139</v>
      </c>
      <c r="F286" s="13">
        <v>606130</v>
      </c>
      <c r="G286" s="13" t="s">
        <v>506</v>
      </c>
      <c r="H286" s="13" t="s">
        <v>507</v>
      </c>
      <c r="I286" s="13" t="s">
        <v>23</v>
      </c>
      <c r="J286" s="13" t="s">
        <v>1446</v>
      </c>
      <c r="K286" s="13" t="s">
        <v>321</v>
      </c>
      <c r="L286" s="13" t="s">
        <v>1447</v>
      </c>
      <c r="M286" s="14">
        <v>725</v>
      </c>
      <c r="N286" s="89"/>
      <c r="O286" s="15">
        <v>44844</v>
      </c>
      <c r="P286" s="13"/>
      <c r="Q286" s="13" t="s">
        <v>328</v>
      </c>
      <c r="R286" s="16" t="s">
        <v>526</v>
      </c>
    </row>
    <row r="287" spans="1:18" ht="38.5" hidden="1" x14ac:dyDescent="0.35">
      <c r="A287" s="11">
        <v>57191</v>
      </c>
      <c r="B287" s="12"/>
      <c r="C287" s="13" t="s">
        <v>505</v>
      </c>
      <c r="D287" s="13" t="s">
        <v>38</v>
      </c>
      <c r="E287" s="13" t="s">
        <v>139</v>
      </c>
      <c r="F287" s="13">
        <v>606130</v>
      </c>
      <c r="G287" s="13" t="s">
        <v>506</v>
      </c>
      <c r="H287" s="13" t="s">
        <v>507</v>
      </c>
      <c r="I287" s="13" t="s">
        <v>23</v>
      </c>
      <c r="J287" s="13" t="s">
        <v>1654</v>
      </c>
      <c r="K287" s="13" t="s">
        <v>321</v>
      </c>
      <c r="L287" s="13" t="s">
        <v>1655</v>
      </c>
      <c r="M287" s="14">
        <v>725</v>
      </c>
      <c r="N287" s="89"/>
      <c r="O287" s="15">
        <v>44904</v>
      </c>
      <c r="P287" s="13"/>
      <c r="Q287" s="13" t="s">
        <v>328</v>
      </c>
      <c r="R287" s="16" t="s">
        <v>526</v>
      </c>
    </row>
    <row r="288" spans="1:18" ht="38.5" hidden="1" x14ac:dyDescent="0.35">
      <c r="A288" s="17">
        <v>1410171600</v>
      </c>
      <c r="B288" s="18"/>
      <c r="C288" s="19" t="s">
        <v>607</v>
      </c>
      <c r="D288" s="19" t="s">
        <v>19</v>
      </c>
      <c r="E288" s="19" t="s">
        <v>20</v>
      </c>
      <c r="F288" s="19">
        <v>608782</v>
      </c>
      <c r="G288" s="19" t="s">
        <v>608</v>
      </c>
      <c r="H288" s="19" t="s">
        <v>609</v>
      </c>
      <c r="I288" s="19" t="s">
        <v>23</v>
      </c>
      <c r="J288" s="19" t="s">
        <v>24</v>
      </c>
      <c r="K288" s="19" t="s">
        <v>25</v>
      </c>
      <c r="L288" s="19" t="s">
        <v>610</v>
      </c>
      <c r="M288" s="20">
        <v>19806</v>
      </c>
      <c r="N288" s="88"/>
      <c r="O288" s="21">
        <v>44657</v>
      </c>
      <c r="P288" s="19"/>
      <c r="Q288" s="19" t="s">
        <v>27</v>
      </c>
      <c r="R288" s="22" t="s">
        <v>28</v>
      </c>
    </row>
    <row r="289" spans="1:18" ht="38.5" hidden="1" x14ac:dyDescent="0.35">
      <c r="A289" s="11">
        <v>1410185209</v>
      </c>
      <c r="B289" s="12"/>
      <c r="C289" s="13" t="s">
        <v>471</v>
      </c>
      <c r="D289" s="13" t="s">
        <v>19</v>
      </c>
      <c r="E289" s="13" t="s">
        <v>20</v>
      </c>
      <c r="F289" s="13">
        <v>608786</v>
      </c>
      <c r="G289" s="13" t="s">
        <v>472</v>
      </c>
      <c r="H289" s="13" t="s">
        <v>473</v>
      </c>
      <c r="I289" s="13" t="s">
        <v>23</v>
      </c>
      <c r="J289" s="13" t="s">
        <v>24</v>
      </c>
      <c r="K289" s="13" t="s">
        <v>474</v>
      </c>
      <c r="L289" s="13" t="s">
        <v>475</v>
      </c>
      <c r="M289" s="14">
        <v>903.64</v>
      </c>
      <c r="N289" s="89"/>
      <c r="O289" s="15">
        <v>44592</v>
      </c>
      <c r="P289" s="13"/>
      <c r="Q289" s="13" t="s">
        <v>447</v>
      </c>
      <c r="R289" s="16" t="s">
        <v>28</v>
      </c>
    </row>
    <row r="290" spans="1:18" ht="38.5" hidden="1" x14ac:dyDescent="0.35">
      <c r="A290" s="11">
        <v>56918</v>
      </c>
      <c r="B290" s="12"/>
      <c r="C290" s="13" t="s">
        <v>1598</v>
      </c>
      <c r="D290" s="13" t="s">
        <v>740</v>
      </c>
      <c r="E290" s="13" t="s">
        <v>20</v>
      </c>
      <c r="F290" s="13">
        <v>608822</v>
      </c>
      <c r="G290" s="13" t="s">
        <v>1599</v>
      </c>
      <c r="H290" s="13" t="s">
        <v>439</v>
      </c>
      <c r="I290" s="13" t="s">
        <v>1543</v>
      </c>
      <c r="J290" s="13" t="s">
        <v>1600</v>
      </c>
      <c r="K290" s="13" t="s">
        <v>1601</v>
      </c>
      <c r="L290" s="13" t="s">
        <v>1602</v>
      </c>
      <c r="M290" s="14">
        <v>1240.5999999999999</v>
      </c>
      <c r="N290" s="89"/>
      <c r="O290" s="15">
        <v>44897</v>
      </c>
      <c r="P290" s="13"/>
      <c r="Q290" s="13" t="s">
        <v>328</v>
      </c>
      <c r="R290" s="16" t="s">
        <v>526</v>
      </c>
    </row>
    <row r="291" spans="1:18" ht="38.5" hidden="1" x14ac:dyDescent="0.35">
      <c r="A291" s="17">
        <v>1410176372</v>
      </c>
      <c r="B291" s="18"/>
      <c r="C291" s="19" t="s">
        <v>189</v>
      </c>
      <c r="D291" s="19" t="s">
        <v>19</v>
      </c>
      <c r="E291" s="19" t="s">
        <v>20</v>
      </c>
      <c r="F291" s="19">
        <v>608788</v>
      </c>
      <c r="G291" s="19" t="s">
        <v>190</v>
      </c>
      <c r="H291" s="19" t="s">
        <v>191</v>
      </c>
      <c r="I291" s="19" t="s">
        <v>23</v>
      </c>
      <c r="J291" s="19" t="s">
        <v>24</v>
      </c>
      <c r="K291" s="19" t="s">
        <v>192</v>
      </c>
      <c r="L291" s="19" t="s">
        <v>193</v>
      </c>
      <c r="M291" s="20">
        <v>60</v>
      </c>
      <c r="N291" s="88"/>
      <c r="O291" s="21">
        <v>44389</v>
      </c>
      <c r="P291" s="19"/>
      <c r="Q291" s="19" t="s">
        <v>171</v>
      </c>
      <c r="R291" s="22" t="s">
        <v>28</v>
      </c>
    </row>
    <row r="292" spans="1:18" ht="38.5" hidden="1" x14ac:dyDescent="0.35">
      <c r="A292" s="17">
        <v>1410180417</v>
      </c>
      <c r="B292" s="18"/>
      <c r="C292" s="19" t="s">
        <v>189</v>
      </c>
      <c r="D292" s="19" t="s">
        <v>19</v>
      </c>
      <c r="E292" s="19" t="s">
        <v>20</v>
      </c>
      <c r="F292" s="19">
        <v>608788</v>
      </c>
      <c r="G292" s="19" t="s">
        <v>190</v>
      </c>
      <c r="H292" s="19" t="s">
        <v>191</v>
      </c>
      <c r="I292" s="19" t="s">
        <v>23</v>
      </c>
      <c r="J292" s="19" t="s">
        <v>24</v>
      </c>
      <c r="K292" s="19" t="s">
        <v>192</v>
      </c>
      <c r="L292" s="19" t="s">
        <v>193</v>
      </c>
      <c r="M292" s="20">
        <v>60</v>
      </c>
      <c r="N292" s="88"/>
      <c r="O292" s="21">
        <v>44487</v>
      </c>
      <c r="P292" s="19"/>
      <c r="Q292" s="19" t="s">
        <v>328</v>
      </c>
      <c r="R292" s="22" t="s">
        <v>28</v>
      </c>
    </row>
    <row r="293" spans="1:18" ht="38.5" hidden="1" x14ac:dyDescent="0.35">
      <c r="A293" s="11">
        <v>1410184225</v>
      </c>
      <c r="B293" s="12"/>
      <c r="C293" s="13" t="s">
        <v>189</v>
      </c>
      <c r="D293" s="13" t="s">
        <v>19</v>
      </c>
      <c r="E293" s="13" t="s">
        <v>20</v>
      </c>
      <c r="F293" s="13">
        <v>608788</v>
      </c>
      <c r="G293" s="13" t="s">
        <v>190</v>
      </c>
      <c r="H293" s="13" t="s">
        <v>191</v>
      </c>
      <c r="I293" s="13" t="s">
        <v>23</v>
      </c>
      <c r="J293" s="13" t="s">
        <v>24</v>
      </c>
      <c r="K293" s="13" t="s">
        <v>192</v>
      </c>
      <c r="L293" s="13" t="s">
        <v>193</v>
      </c>
      <c r="M293" s="14">
        <v>150</v>
      </c>
      <c r="N293" s="89"/>
      <c r="O293" s="15">
        <v>44571</v>
      </c>
      <c r="P293" s="13"/>
      <c r="Q293" s="13" t="s">
        <v>447</v>
      </c>
      <c r="R293" s="16" t="s">
        <v>28</v>
      </c>
    </row>
    <row r="294" spans="1:18" ht="38.5" hidden="1" x14ac:dyDescent="0.35">
      <c r="A294" s="11">
        <v>1410188781</v>
      </c>
      <c r="B294" s="12"/>
      <c r="C294" s="13" t="s">
        <v>189</v>
      </c>
      <c r="D294" s="13" t="s">
        <v>19</v>
      </c>
      <c r="E294" s="13" t="s">
        <v>20</v>
      </c>
      <c r="F294" s="13">
        <v>608788</v>
      </c>
      <c r="G294" s="13" t="s">
        <v>190</v>
      </c>
      <c r="H294" s="13" t="s">
        <v>191</v>
      </c>
      <c r="I294" s="13" t="s">
        <v>23</v>
      </c>
      <c r="J294" s="13" t="s">
        <v>24</v>
      </c>
      <c r="K294" s="13" t="s">
        <v>192</v>
      </c>
      <c r="L294" s="13" t="s">
        <v>193</v>
      </c>
      <c r="M294" s="14">
        <v>300</v>
      </c>
      <c r="N294" s="89"/>
      <c r="O294" s="15">
        <v>44662</v>
      </c>
      <c r="P294" s="13"/>
      <c r="Q294" s="13" t="s">
        <v>27</v>
      </c>
      <c r="R294" s="16" t="s">
        <v>526</v>
      </c>
    </row>
    <row r="295" spans="1:18" ht="51" hidden="1" x14ac:dyDescent="0.35">
      <c r="A295" s="11">
        <v>56969</v>
      </c>
      <c r="B295" s="12"/>
      <c r="C295" s="13" t="s">
        <v>189</v>
      </c>
      <c r="D295" s="13" t="s">
        <v>19</v>
      </c>
      <c r="E295" s="13" t="s">
        <v>20</v>
      </c>
      <c r="F295" s="13">
        <v>608788</v>
      </c>
      <c r="G295" s="13" t="s">
        <v>190</v>
      </c>
      <c r="H295" s="13" t="s">
        <v>191</v>
      </c>
      <c r="I295" s="13" t="s">
        <v>1543</v>
      </c>
      <c r="J295" s="13" t="s">
        <v>24</v>
      </c>
      <c r="K295" s="13" t="s">
        <v>1624</v>
      </c>
      <c r="L295" s="13" t="s">
        <v>1625</v>
      </c>
      <c r="M295" s="14">
        <v>630</v>
      </c>
      <c r="N295" s="89"/>
      <c r="O295" s="15">
        <v>44901</v>
      </c>
      <c r="P295" s="13"/>
      <c r="Q295" s="13" t="s">
        <v>328</v>
      </c>
      <c r="R295" s="16" t="s">
        <v>526</v>
      </c>
    </row>
    <row r="296" spans="1:18" ht="38.5" hidden="1" x14ac:dyDescent="0.35">
      <c r="A296" s="17">
        <v>1410175938</v>
      </c>
      <c r="B296" s="18"/>
      <c r="C296" s="19" t="s">
        <v>161</v>
      </c>
      <c r="D296" s="19" t="s">
        <v>19</v>
      </c>
      <c r="E296" s="19" t="s">
        <v>20</v>
      </c>
      <c r="F296" s="19">
        <v>608812</v>
      </c>
      <c r="G296" s="19" t="s">
        <v>162</v>
      </c>
      <c r="H296" s="19" t="s">
        <v>163</v>
      </c>
      <c r="I296" s="19" t="s">
        <v>23</v>
      </c>
      <c r="J296" s="19" t="s">
        <v>24</v>
      </c>
      <c r="K296" s="19" t="s">
        <v>164</v>
      </c>
      <c r="L296" s="19" t="s">
        <v>165</v>
      </c>
      <c r="M296" s="20">
        <v>1830</v>
      </c>
      <c r="N296" s="88"/>
      <c r="O296" s="21">
        <v>44377</v>
      </c>
      <c r="P296" s="19"/>
      <c r="Q296" s="19" t="s">
        <v>27</v>
      </c>
      <c r="R296" s="22" t="s">
        <v>28</v>
      </c>
    </row>
    <row r="297" spans="1:18" ht="38.5" hidden="1" x14ac:dyDescent="0.35">
      <c r="A297" s="17">
        <v>1410186624</v>
      </c>
      <c r="B297" s="18"/>
      <c r="C297" s="19" t="s">
        <v>161</v>
      </c>
      <c r="D297" s="19" t="s">
        <v>19</v>
      </c>
      <c r="E297" s="19" t="s">
        <v>20</v>
      </c>
      <c r="F297" s="19">
        <v>608812</v>
      </c>
      <c r="G297" s="19" t="s">
        <v>162</v>
      </c>
      <c r="H297" s="19" t="s">
        <v>163</v>
      </c>
      <c r="I297" s="19" t="s">
        <v>23</v>
      </c>
      <c r="J297" s="19" t="s">
        <v>24</v>
      </c>
      <c r="K297" s="19" t="s">
        <v>164</v>
      </c>
      <c r="L297" s="19" t="s">
        <v>511</v>
      </c>
      <c r="M297" s="20">
        <v>2440</v>
      </c>
      <c r="N297" s="88"/>
      <c r="O297" s="21">
        <v>44620</v>
      </c>
      <c r="P297" s="19"/>
      <c r="Q297" s="19" t="s">
        <v>447</v>
      </c>
      <c r="R297" s="22" t="s">
        <v>28</v>
      </c>
    </row>
    <row r="298" spans="1:18" ht="38.5" hidden="1" x14ac:dyDescent="0.35">
      <c r="A298" s="17">
        <v>1410193671</v>
      </c>
      <c r="B298" s="18"/>
      <c r="C298" s="19" t="s">
        <v>1199</v>
      </c>
      <c r="D298" s="19" t="s">
        <v>38</v>
      </c>
      <c r="E298" s="19" t="s">
        <v>139</v>
      </c>
      <c r="F298" s="19">
        <v>608444</v>
      </c>
      <c r="G298" s="19" t="s">
        <v>1200</v>
      </c>
      <c r="H298" s="19" t="s">
        <v>1201</v>
      </c>
      <c r="I298" s="19" t="s">
        <v>23</v>
      </c>
      <c r="J298" s="19" t="s">
        <v>1202</v>
      </c>
      <c r="K298" s="19" t="s">
        <v>726</v>
      </c>
      <c r="L298" s="19" t="s">
        <v>1203</v>
      </c>
      <c r="M298" s="20">
        <v>15.92</v>
      </c>
      <c r="N298" s="88"/>
      <c r="O298" s="21">
        <v>44763</v>
      </c>
      <c r="P298" s="19"/>
      <c r="Q298" s="19" t="s">
        <v>171</v>
      </c>
      <c r="R298" s="22" t="s">
        <v>526</v>
      </c>
    </row>
    <row r="299" spans="1:18" ht="38.5" hidden="1" x14ac:dyDescent="0.35">
      <c r="A299" s="17">
        <v>1410197517</v>
      </c>
      <c r="B299" s="18"/>
      <c r="C299" s="19" t="s">
        <v>1199</v>
      </c>
      <c r="D299" s="19" t="s">
        <v>38</v>
      </c>
      <c r="E299" s="19" t="s">
        <v>139</v>
      </c>
      <c r="F299" s="19">
        <v>608444</v>
      </c>
      <c r="G299" s="19" t="s">
        <v>1200</v>
      </c>
      <c r="H299" s="19" t="s">
        <v>1201</v>
      </c>
      <c r="I299" s="19" t="s">
        <v>23</v>
      </c>
      <c r="J299" s="19" t="s">
        <v>1202</v>
      </c>
      <c r="K299" s="19" t="s">
        <v>726</v>
      </c>
      <c r="L299" s="19" t="s">
        <v>1427</v>
      </c>
      <c r="M299" s="20">
        <v>65.2</v>
      </c>
      <c r="N299" s="88"/>
      <c r="O299" s="21">
        <v>44841</v>
      </c>
      <c r="P299" s="19"/>
      <c r="Q299" s="19" t="s">
        <v>328</v>
      </c>
      <c r="R299" s="22" t="s">
        <v>526</v>
      </c>
    </row>
    <row r="300" spans="1:18" ht="38.5" hidden="1" x14ac:dyDescent="0.35">
      <c r="A300" s="11">
        <v>1410171604</v>
      </c>
      <c r="B300" s="12"/>
      <c r="C300" s="13" t="s">
        <v>18</v>
      </c>
      <c r="D300" s="13" t="s">
        <v>19</v>
      </c>
      <c r="E300" s="13" t="s">
        <v>20</v>
      </c>
      <c r="F300" s="13">
        <v>608805</v>
      </c>
      <c r="G300" s="13" t="s">
        <v>21</v>
      </c>
      <c r="H300" s="13" t="s">
        <v>22</v>
      </c>
      <c r="I300" s="13" t="s">
        <v>23</v>
      </c>
      <c r="J300" s="13" t="s">
        <v>24</v>
      </c>
      <c r="K300" s="13" t="s">
        <v>25</v>
      </c>
      <c r="L300" s="13" t="s">
        <v>26</v>
      </c>
      <c r="M300" s="14">
        <v>3078</v>
      </c>
      <c r="N300" s="89"/>
      <c r="O300" s="15">
        <v>44292</v>
      </c>
      <c r="P300" s="13"/>
      <c r="Q300" s="13" t="s">
        <v>27</v>
      </c>
      <c r="R300" s="16" t="s">
        <v>28</v>
      </c>
    </row>
    <row r="301" spans="1:18" ht="38.5" hidden="1" x14ac:dyDescent="0.35">
      <c r="A301" s="17">
        <v>1410185782</v>
      </c>
      <c r="B301" s="18"/>
      <c r="C301" s="19" t="s">
        <v>18</v>
      </c>
      <c r="D301" s="19" t="s">
        <v>19</v>
      </c>
      <c r="E301" s="19" t="s">
        <v>20</v>
      </c>
      <c r="F301" s="19">
        <v>608805</v>
      </c>
      <c r="G301" s="19" t="s">
        <v>21</v>
      </c>
      <c r="H301" s="19" t="s">
        <v>22</v>
      </c>
      <c r="I301" s="19" t="s">
        <v>23</v>
      </c>
      <c r="J301" s="19" t="s">
        <v>24</v>
      </c>
      <c r="K301" s="19" t="s">
        <v>25</v>
      </c>
      <c r="L301" s="19" t="s">
        <v>492</v>
      </c>
      <c r="M301" s="20">
        <v>3807</v>
      </c>
      <c r="N301" s="88"/>
      <c r="O301" s="21">
        <v>44606</v>
      </c>
      <c r="P301" s="19"/>
      <c r="Q301" s="19" t="s">
        <v>447</v>
      </c>
      <c r="R301" s="22" t="s">
        <v>28</v>
      </c>
    </row>
    <row r="302" spans="1:18" ht="38.5" hidden="1" x14ac:dyDescent="0.35">
      <c r="A302" s="11">
        <v>1410200072</v>
      </c>
      <c r="B302" s="12"/>
      <c r="C302" s="13" t="s">
        <v>1617</v>
      </c>
      <c r="D302" s="13" t="s">
        <v>19</v>
      </c>
      <c r="E302" s="13" t="s">
        <v>20</v>
      </c>
      <c r="F302" s="13"/>
      <c r="G302" s="13" t="s">
        <v>1618</v>
      </c>
      <c r="H302" s="13"/>
      <c r="I302" s="13" t="s">
        <v>1560</v>
      </c>
      <c r="J302" s="13" t="s">
        <v>1619</v>
      </c>
      <c r="K302" s="13" t="s">
        <v>1620</v>
      </c>
      <c r="L302" s="13" t="s">
        <v>1621</v>
      </c>
      <c r="M302" s="14">
        <v>4205</v>
      </c>
      <c r="N302" s="89"/>
      <c r="O302" s="15">
        <v>44900</v>
      </c>
      <c r="P302" s="13"/>
      <c r="Q302" s="13" t="s">
        <v>328</v>
      </c>
      <c r="R302" s="16" t="s">
        <v>526</v>
      </c>
    </row>
    <row r="303" spans="1:18" ht="38.5" hidden="1" x14ac:dyDescent="0.35">
      <c r="A303" s="11">
        <v>1410177602</v>
      </c>
      <c r="B303" s="12"/>
      <c r="C303" s="13" t="s">
        <v>216</v>
      </c>
      <c r="D303" s="13" t="s">
        <v>19</v>
      </c>
      <c r="E303" s="13" t="s">
        <v>20</v>
      </c>
      <c r="F303" s="13">
        <v>608832</v>
      </c>
      <c r="G303" s="13" t="s">
        <v>217</v>
      </c>
      <c r="H303" s="13" t="s">
        <v>218</v>
      </c>
      <c r="I303" s="13" t="s">
        <v>23</v>
      </c>
      <c r="J303" s="13" t="s">
        <v>24</v>
      </c>
      <c r="K303" s="13" t="s">
        <v>219</v>
      </c>
      <c r="L303" s="13" t="s">
        <v>165</v>
      </c>
      <c r="M303" s="14">
        <v>3000</v>
      </c>
      <c r="N303" s="89"/>
      <c r="O303" s="15">
        <v>44413</v>
      </c>
      <c r="P303" s="13"/>
      <c r="Q303" s="13" t="s">
        <v>171</v>
      </c>
      <c r="R303" s="16" t="s">
        <v>28</v>
      </c>
    </row>
    <row r="304" spans="1:18" ht="38.5" hidden="1" x14ac:dyDescent="0.35">
      <c r="A304" s="17">
        <v>56946</v>
      </c>
      <c r="B304" s="18"/>
      <c r="C304" s="19" t="s">
        <v>1615</v>
      </c>
      <c r="D304" s="19" t="s">
        <v>19</v>
      </c>
      <c r="E304" s="19" t="s">
        <v>20</v>
      </c>
      <c r="F304" s="19"/>
      <c r="G304" s="19" t="s">
        <v>1616</v>
      </c>
      <c r="H304" s="19"/>
      <c r="I304" s="19" t="s">
        <v>1543</v>
      </c>
      <c r="J304" s="19"/>
      <c r="K304" s="19" t="s">
        <v>729</v>
      </c>
      <c r="L304" s="19" t="s">
        <v>730</v>
      </c>
      <c r="M304" s="20">
        <v>435.6</v>
      </c>
      <c r="N304" s="88"/>
      <c r="O304" s="21">
        <v>44900</v>
      </c>
      <c r="P304" s="19"/>
      <c r="Q304" s="19" t="s">
        <v>328</v>
      </c>
      <c r="R304" s="22" t="s">
        <v>526</v>
      </c>
    </row>
    <row r="305" spans="1:18" ht="38.5" hidden="1" x14ac:dyDescent="0.35">
      <c r="A305" s="17">
        <v>56509</v>
      </c>
      <c r="B305" s="18"/>
      <c r="C305" s="19" t="s">
        <v>1541</v>
      </c>
      <c r="D305" s="19" t="s">
        <v>19</v>
      </c>
      <c r="E305" s="19" t="s">
        <v>20</v>
      </c>
      <c r="F305" s="19">
        <v>608871</v>
      </c>
      <c r="G305" s="19" t="s">
        <v>1542</v>
      </c>
      <c r="H305" s="19" t="s">
        <v>163</v>
      </c>
      <c r="I305" s="19" t="s">
        <v>1543</v>
      </c>
      <c r="J305" s="19"/>
      <c r="K305" s="19" t="s">
        <v>1422</v>
      </c>
      <c r="L305" s="19" t="s">
        <v>1544</v>
      </c>
      <c r="M305" s="20">
        <v>500</v>
      </c>
      <c r="N305" s="88"/>
      <c r="O305" s="21">
        <v>44882</v>
      </c>
      <c r="P305" s="19"/>
      <c r="Q305" s="19" t="s">
        <v>328</v>
      </c>
      <c r="R305" s="22" t="s">
        <v>526</v>
      </c>
    </row>
    <row r="306" spans="1:18" ht="38.5" hidden="1" x14ac:dyDescent="0.35">
      <c r="A306" s="17">
        <v>1410196154</v>
      </c>
      <c r="B306" s="18"/>
      <c r="C306" s="19" t="s">
        <v>1327</v>
      </c>
      <c r="D306" s="19" t="s">
        <v>1328</v>
      </c>
      <c r="E306" s="19" t="s">
        <v>1329</v>
      </c>
      <c r="F306" s="19">
        <v>103261</v>
      </c>
      <c r="G306" s="19" t="s">
        <v>1330</v>
      </c>
      <c r="H306" s="19" t="s">
        <v>1331</v>
      </c>
      <c r="I306" s="19" t="s">
        <v>34</v>
      </c>
      <c r="J306" s="19">
        <v>3000780043</v>
      </c>
      <c r="K306" s="19" t="s">
        <v>1269</v>
      </c>
      <c r="L306" s="19" t="s">
        <v>199</v>
      </c>
      <c r="M306" s="20">
        <v>14250.66</v>
      </c>
      <c r="N306" s="88"/>
      <c r="O306" s="21">
        <v>44811</v>
      </c>
      <c r="P306" s="19"/>
      <c r="Q306" s="19" t="s">
        <v>171</v>
      </c>
      <c r="R306" s="22" t="s">
        <v>526</v>
      </c>
    </row>
    <row r="307" spans="1:18" ht="38.5" hidden="1" x14ac:dyDescent="0.35">
      <c r="A307" s="11" t="s">
        <v>1032</v>
      </c>
      <c r="B307" s="12"/>
      <c r="C307" s="13" t="s">
        <v>1033</v>
      </c>
      <c r="D307" s="13" t="s">
        <v>590</v>
      </c>
      <c r="E307" s="13" t="s">
        <v>30</v>
      </c>
      <c r="F307" s="13">
        <v>103268</v>
      </c>
      <c r="G307" s="13" t="s">
        <v>1034</v>
      </c>
      <c r="H307" s="13" t="s">
        <v>1035</v>
      </c>
      <c r="I307" s="13" t="s">
        <v>23</v>
      </c>
      <c r="J307" s="13" t="s">
        <v>24</v>
      </c>
      <c r="K307" s="13" t="s">
        <v>1036</v>
      </c>
      <c r="L307" s="13" t="s">
        <v>1037</v>
      </c>
      <c r="M307" s="14">
        <v>571</v>
      </c>
      <c r="N307" s="89"/>
      <c r="O307" s="15">
        <v>44726</v>
      </c>
      <c r="P307" s="13"/>
      <c r="Q307" s="13" t="s">
        <v>27</v>
      </c>
      <c r="R307" s="16" t="s">
        <v>526</v>
      </c>
    </row>
    <row r="308" spans="1:18" ht="38.5" hidden="1" x14ac:dyDescent="0.35">
      <c r="A308" s="17">
        <v>1410194613</v>
      </c>
      <c r="B308" s="18"/>
      <c r="C308" s="19" t="s">
        <v>1265</v>
      </c>
      <c r="D308" s="19" t="s">
        <v>590</v>
      </c>
      <c r="E308" s="19" t="s">
        <v>1266</v>
      </c>
      <c r="F308" s="19">
        <v>103266</v>
      </c>
      <c r="G308" s="19" t="s">
        <v>1267</v>
      </c>
      <c r="H308" s="19" t="s">
        <v>1268</v>
      </c>
      <c r="I308" s="19" t="s">
        <v>34</v>
      </c>
      <c r="J308" s="19" t="s">
        <v>24</v>
      </c>
      <c r="K308" s="19" t="s">
        <v>1269</v>
      </c>
      <c r="L308" s="19" t="s">
        <v>199</v>
      </c>
      <c r="M308" s="20">
        <v>7851.86</v>
      </c>
      <c r="N308" s="88"/>
      <c r="O308" s="21">
        <v>44777</v>
      </c>
      <c r="P308" s="19"/>
      <c r="Q308" s="19" t="s">
        <v>171</v>
      </c>
      <c r="R308" s="22" t="s">
        <v>526</v>
      </c>
    </row>
    <row r="309" spans="1:18" ht="26" hidden="1" x14ac:dyDescent="0.35">
      <c r="A309" s="17">
        <v>1410179820</v>
      </c>
      <c r="B309" s="18"/>
      <c r="C309" s="19" t="s">
        <v>308</v>
      </c>
      <c r="D309" s="19" t="s">
        <v>38</v>
      </c>
      <c r="E309" s="19" t="s">
        <v>62</v>
      </c>
      <c r="F309" s="19">
        <v>606116</v>
      </c>
      <c r="G309" s="19" t="s">
        <v>309</v>
      </c>
      <c r="H309" s="19" t="s">
        <v>310</v>
      </c>
      <c r="I309" s="19" t="s">
        <v>34</v>
      </c>
      <c r="J309" s="19" t="s">
        <v>24</v>
      </c>
      <c r="K309" s="19" t="s">
        <v>311</v>
      </c>
      <c r="L309" s="19" t="s">
        <v>312</v>
      </c>
      <c r="M309" s="20">
        <v>72.900000000000006</v>
      </c>
      <c r="N309" s="88"/>
      <c r="O309" s="21">
        <v>44461</v>
      </c>
      <c r="P309" s="19"/>
      <c r="Q309" s="19" t="s">
        <v>171</v>
      </c>
      <c r="R309" s="22" t="s">
        <v>28</v>
      </c>
    </row>
    <row r="310" spans="1:18" ht="38.5" hidden="1" x14ac:dyDescent="0.35">
      <c r="A310" s="17">
        <v>1410172852</v>
      </c>
      <c r="B310" s="18"/>
      <c r="C310" s="19" t="s">
        <v>61</v>
      </c>
      <c r="D310" s="19" t="s">
        <v>38</v>
      </c>
      <c r="E310" s="19" t="s">
        <v>62</v>
      </c>
      <c r="F310" s="19">
        <v>608687</v>
      </c>
      <c r="G310" s="19" t="s">
        <v>63</v>
      </c>
      <c r="H310" s="19" t="s">
        <v>64</v>
      </c>
      <c r="I310" s="19" t="s">
        <v>34</v>
      </c>
      <c r="J310" s="19" t="s">
        <v>24</v>
      </c>
      <c r="K310" s="19" t="s">
        <v>65</v>
      </c>
      <c r="L310" s="19" t="s">
        <v>66</v>
      </c>
      <c r="M310" s="20">
        <v>4469</v>
      </c>
      <c r="N310" s="88"/>
      <c r="O310" s="21">
        <v>44327</v>
      </c>
      <c r="P310" s="19"/>
      <c r="Q310" s="19" t="s">
        <v>27</v>
      </c>
      <c r="R310" s="22" t="s">
        <v>28</v>
      </c>
    </row>
    <row r="311" spans="1:18" ht="38.5" hidden="1" x14ac:dyDescent="0.35">
      <c r="A311" s="17" t="s">
        <v>1032</v>
      </c>
      <c r="B311" s="18"/>
      <c r="C311" s="19" t="s">
        <v>1041</v>
      </c>
      <c r="D311" s="19" t="s">
        <v>590</v>
      </c>
      <c r="E311" s="19" t="s">
        <v>30</v>
      </c>
      <c r="F311" s="19">
        <v>403905</v>
      </c>
      <c r="G311" s="19" t="s">
        <v>1042</v>
      </c>
      <c r="H311" s="19" t="s">
        <v>1043</v>
      </c>
      <c r="I311" s="19" t="s">
        <v>23</v>
      </c>
      <c r="J311" s="19" t="s">
        <v>24</v>
      </c>
      <c r="K311" s="19" t="s">
        <v>729</v>
      </c>
      <c r="L311" s="19" t="s">
        <v>1044</v>
      </c>
      <c r="M311" s="20">
        <v>19675.330000000002</v>
      </c>
      <c r="N311" s="88"/>
      <c r="O311" s="21">
        <v>44727</v>
      </c>
      <c r="P311" s="19"/>
      <c r="Q311" s="19" t="s">
        <v>27</v>
      </c>
      <c r="R311" s="22" t="s">
        <v>526</v>
      </c>
    </row>
    <row r="312" spans="1:18" ht="26" hidden="1" x14ac:dyDescent="0.35">
      <c r="A312" s="11">
        <v>1410190920</v>
      </c>
      <c r="B312" s="12"/>
      <c r="C312" s="13" t="s">
        <v>1119</v>
      </c>
      <c r="D312" s="13" t="s">
        <v>655</v>
      </c>
      <c r="E312" s="13" t="s">
        <v>655</v>
      </c>
      <c r="F312" s="13">
        <v>109551</v>
      </c>
      <c r="G312" s="13" t="s">
        <v>1120</v>
      </c>
      <c r="H312" s="13" t="s">
        <v>1121</v>
      </c>
      <c r="I312" s="13" t="s">
        <v>23</v>
      </c>
      <c r="J312" s="13" t="s">
        <v>24</v>
      </c>
      <c r="K312" s="13" t="s">
        <v>1122</v>
      </c>
      <c r="L312" s="13" t="s">
        <v>687</v>
      </c>
      <c r="M312" s="14">
        <v>455.16</v>
      </c>
      <c r="N312" s="89"/>
      <c r="O312" s="15">
        <v>44743</v>
      </c>
      <c r="P312" s="13"/>
      <c r="Q312" s="13" t="s">
        <v>171</v>
      </c>
      <c r="R312" s="16" t="s">
        <v>526</v>
      </c>
    </row>
    <row r="313" spans="1:18" ht="26" hidden="1" x14ac:dyDescent="0.35">
      <c r="A313" s="11">
        <v>1410199063</v>
      </c>
      <c r="B313" s="12"/>
      <c r="C313" s="13" t="s">
        <v>1119</v>
      </c>
      <c r="D313" s="13" t="s">
        <v>655</v>
      </c>
      <c r="E313" s="13" t="s">
        <v>655</v>
      </c>
      <c r="F313" s="13">
        <v>109551</v>
      </c>
      <c r="G313" s="13" t="s">
        <v>1120</v>
      </c>
      <c r="H313" s="13" t="s">
        <v>1121</v>
      </c>
      <c r="I313" s="13" t="s">
        <v>23</v>
      </c>
      <c r="J313" s="13" t="s">
        <v>24</v>
      </c>
      <c r="K313" s="13" t="s">
        <v>1122</v>
      </c>
      <c r="L313" s="13" t="s">
        <v>687</v>
      </c>
      <c r="M313" s="14">
        <v>265</v>
      </c>
      <c r="N313" s="89"/>
      <c r="O313" s="15">
        <v>44881</v>
      </c>
      <c r="P313" s="13"/>
      <c r="Q313" s="13" t="s">
        <v>328</v>
      </c>
      <c r="R313" s="16" t="s">
        <v>526</v>
      </c>
    </row>
    <row r="314" spans="1:18" ht="26" hidden="1" x14ac:dyDescent="0.35">
      <c r="A314" s="17">
        <v>1410192830</v>
      </c>
      <c r="B314" s="18"/>
      <c r="C314" s="19" t="s">
        <v>1156</v>
      </c>
      <c r="D314" s="19" t="s">
        <v>30</v>
      </c>
      <c r="E314" s="19" t="s">
        <v>548</v>
      </c>
      <c r="F314" s="19">
        <v>802163</v>
      </c>
      <c r="G314" s="19" t="s">
        <v>1157</v>
      </c>
      <c r="H314" s="19" t="s">
        <v>33</v>
      </c>
      <c r="I314" s="19" t="s">
        <v>23</v>
      </c>
      <c r="J314" s="19" t="s">
        <v>1158</v>
      </c>
      <c r="K314" s="19" t="s">
        <v>1159</v>
      </c>
      <c r="L314" s="19" t="s">
        <v>1160</v>
      </c>
      <c r="M314" s="20">
        <v>5232.16</v>
      </c>
      <c r="N314" s="88"/>
      <c r="O314" s="21">
        <v>44754</v>
      </c>
      <c r="P314" s="19"/>
      <c r="Q314" s="19" t="s">
        <v>171</v>
      </c>
      <c r="R314" s="22" t="s">
        <v>526</v>
      </c>
    </row>
    <row r="315" spans="1:18" ht="26" hidden="1" x14ac:dyDescent="0.35">
      <c r="A315" s="11">
        <v>1410198464</v>
      </c>
      <c r="B315" s="12"/>
      <c r="C315" s="13" t="s">
        <v>1156</v>
      </c>
      <c r="D315" s="13" t="s">
        <v>30</v>
      </c>
      <c r="E315" s="13" t="s">
        <v>548</v>
      </c>
      <c r="F315" s="13">
        <v>802163</v>
      </c>
      <c r="G315" s="13" t="s">
        <v>1157</v>
      </c>
      <c r="H315" s="13" t="s">
        <v>33</v>
      </c>
      <c r="I315" s="13" t="s">
        <v>23</v>
      </c>
      <c r="J315" s="13" t="s">
        <v>1158</v>
      </c>
      <c r="K315" s="13" t="s">
        <v>1159</v>
      </c>
      <c r="L315" s="13" t="s">
        <v>1504</v>
      </c>
      <c r="M315" s="14">
        <v>232.5</v>
      </c>
      <c r="N315" s="89"/>
      <c r="O315" s="15">
        <v>44866</v>
      </c>
      <c r="P315" s="13"/>
      <c r="Q315" s="13" t="s">
        <v>328</v>
      </c>
      <c r="R315" s="16" t="s">
        <v>526</v>
      </c>
    </row>
    <row r="316" spans="1:18" ht="26" hidden="1" x14ac:dyDescent="0.35">
      <c r="A316" s="17">
        <v>1410198482</v>
      </c>
      <c r="B316" s="18"/>
      <c r="C316" s="19" t="s">
        <v>1156</v>
      </c>
      <c r="D316" s="19" t="s">
        <v>30</v>
      </c>
      <c r="E316" s="19" t="s">
        <v>548</v>
      </c>
      <c r="F316" s="19">
        <v>802163</v>
      </c>
      <c r="G316" s="19" t="s">
        <v>1157</v>
      </c>
      <c r="H316" s="19" t="s">
        <v>33</v>
      </c>
      <c r="I316" s="19" t="s">
        <v>23</v>
      </c>
      <c r="J316" s="19" t="s">
        <v>1158</v>
      </c>
      <c r="K316" s="19" t="s">
        <v>1159</v>
      </c>
      <c r="L316" s="19" t="s">
        <v>1510</v>
      </c>
      <c r="M316" s="20">
        <v>15252</v>
      </c>
      <c r="N316" s="88"/>
      <c r="O316" s="21">
        <v>44866</v>
      </c>
      <c r="P316" s="19"/>
      <c r="Q316" s="19" t="s">
        <v>328</v>
      </c>
      <c r="R316" s="22" t="s">
        <v>526</v>
      </c>
    </row>
    <row r="317" spans="1:18" ht="26" hidden="1" x14ac:dyDescent="0.35">
      <c r="A317" s="17">
        <v>1410199179</v>
      </c>
      <c r="B317" s="18"/>
      <c r="C317" s="19" t="s">
        <v>1156</v>
      </c>
      <c r="D317" s="19" t="s">
        <v>30</v>
      </c>
      <c r="E317" s="19" t="s">
        <v>548</v>
      </c>
      <c r="F317" s="19">
        <v>802163</v>
      </c>
      <c r="G317" s="19" t="s">
        <v>1157</v>
      </c>
      <c r="H317" s="19" t="s">
        <v>33</v>
      </c>
      <c r="I317" s="19" t="s">
        <v>23</v>
      </c>
      <c r="J317" s="19" t="s">
        <v>1158</v>
      </c>
      <c r="K317" s="19" t="s">
        <v>1159</v>
      </c>
      <c r="L317" s="19" t="s">
        <v>1550</v>
      </c>
      <c r="M317" s="20">
        <v>41399.360000000001</v>
      </c>
      <c r="N317" s="88"/>
      <c r="O317" s="21">
        <v>44883</v>
      </c>
      <c r="P317" s="19"/>
      <c r="Q317" s="19" t="s">
        <v>328</v>
      </c>
      <c r="R317" s="22" t="s">
        <v>526</v>
      </c>
    </row>
    <row r="318" spans="1:18" ht="38.5" hidden="1" x14ac:dyDescent="0.35">
      <c r="A318" s="11">
        <v>1410190434</v>
      </c>
      <c r="B318" s="12"/>
      <c r="C318" s="13" t="s">
        <v>986</v>
      </c>
      <c r="D318" s="13" t="s">
        <v>590</v>
      </c>
      <c r="E318" s="13" t="s">
        <v>30</v>
      </c>
      <c r="F318" s="13">
        <v>602754</v>
      </c>
      <c r="G318" s="13" t="s">
        <v>987</v>
      </c>
      <c r="H318" s="13" t="s">
        <v>988</v>
      </c>
      <c r="I318" s="13" t="s">
        <v>23</v>
      </c>
      <c r="J318" s="13" t="s">
        <v>24</v>
      </c>
      <c r="K318" s="13" t="s">
        <v>989</v>
      </c>
      <c r="L318" s="13" t="s">
        <v>990</v>
      </c>
      <c r="M318" s="14">
        <v>19336.5</v>
      </c>
      <c r="N318" s="89"/>
      <c r="O318" s="15">
        <v>44718</v>
      </c>
      <c r="P318" s="13"/>
      <c r="Q318" s="13" t="s">
        <v>27</v>
      </c>
      <c r="R318" s="16" t="s">
        <v>526</v>
      </c>
    </row>
    <row r="319" spans="1:18" ht="38.5" hidden="1" x14ac:dyDescent="0.35">
      <c r="A319" s="17">
        <v>1410196374</v>
      </c>
      <c r="B319" s="18"/>
      <c r="C319" s="19" t="s">
        <v>986</v>
      </c>
      <c r="D319" s="19" t="s">
        <v>590</v>
      </c>
      <c r="E319" s="19" t="s">
        <v>30</v>
      </c>
      <c r="F319" s="19">
        <v>602754</v>
      </c>
      <c r="G319" s="30" t="s">
        <v>987</v>
      </c>
      <c r="H319" s="19" t="s">
        <v>988</v>
      </c>
      <c r="I319" s="19" t="s">
        <v>23</v>
      </c>
      <c r="J319" s="19" t="s">
        <v>24</v>
      </c>
      <c r="K319" s="19" t="s">
        <v>989</v>
      </c>
      <c r="L319" s="19" t="s">
        <v>990</v>
      </c>
      <c r="M319" s="20">
        <v>21288.92</v>
      </c>
      <c r="N319" s="88"/>
      <c r="O319" s="21">
        <v>44820</v>
      </c>
      <c r="P319" s="19"/>
      <c r="Q319" s="19" t="s">
        <v>171</v>
      </c>
      <c r="R319" s="22" t="s">
        <v>526</v>
      </c>
    </row>
    <row r="320" spans="1:18" ht="38.5" hidden="1" x14ac:dyDescent="0.35">
      <c r="A320" s="17">
        <v>1410171614</v>
      </c>
      <c r="B320" s="18"/>
      <c r="C320" s="19" t="s">
        <v>29</v>
      </c>
      <c r="D320" s="19" t="s">
        <v>30</v>
      </c>
      <c r="E320" s="19" t="s">
        <v>31</v>
      </c>
      <c r="F320" s="19">
        <v>802171</v>
      </c>
      <c r="G320" s="19" t="s">
        <v>32</v>
      </c>
      <c r="H320" s="19" t="s">
        <v>33</v>
      </c>
      <c r="I320" s="19" t="s">
        <v>34</v>
      </c>
      <c r="J320" s="19" t="s">
        <v>24</v>
      </c>
      <c r="K320" s="19" t="s">
        <v>35</v>
      </c>
      <c r="L320" s="19" t="s">
        <v>36</v>
      </c>
      <c r="M320" s="20">
        <v>1675185.51</v>
      </c>
      <c r="N320" s="88"/>
      <c r="O320" s="21">
        <v>44293</v>
      </c>
      <c r="P320" s="19"/>
      <c r="Q320" s="19" t="s">
        <v>27</v>
      </c>
      <c r="R320" s="22" t="s">
        <v>28</v>
      </c>
    </row>
    <row r="321" spans="1:18" ht="26" hidden="1" x14ac:dyDescent="0.35">
      <c r="A321" s="11">
        <v>1410173114</v>
      </c>
      <c r="B321" s="12"/>
      <c r="C321" s="13" t="s">
        <v>29</v>
      </c>
      <c r="D321" s="13" t="s">
        <v>30</v>
      </c>
      <c r="E321" s="13" t="s">
        <v>31</v>
      </c>
      <c r="F321" s="13">
        <v>802171</v>
      </c>
      <c r="G321" s="13" t="s">
        <v>32</v>
      </c>
      <c r="H321" s="13" t="s">
        <v>33</v>
      </c>
      <c r="I321" s="13" t="s">
        <v>34</v>
      </c>
      <c r="J321" s="13" t="s">
        <v>24</v>
      </c>
      <c r="K321" s="13" t="s">
        <v>35</v>
      </c>
      <c r="L321" s="13" t="s">
        <v>103</v>
      </c>
      <c r="M321" s="14">
        <v>271.08</v>
      </c>
      <c r="N321" s="89"/>
      <c r="O321" s="15">
        <v>44337</v>
      </c>
      <c r="P321" s="13"/>
      <c r="Q321" s="13" t="s">
        <v>27</v>
      </c>
      <c r="R321" s="16" t="s">
        <v>28</v>
      </c>
    </row>
    <row r="322" spans="1:18" ht="63.5" hidden="1" x14ac:dyDescent="0.35">
      <c r="A322" s="17">
        <v>1410173124</v>
      </c>
      <c r="B322" s="18"/>
      <c r="C322" s="19" t="s">
        <v>29</v>
      </c>
      <c r="D322" s="19" t="s">
        <v>30</v>
      </c>
      <c r="E322" s="19" t="s">
        <v>31</v>
      </c>
      <c r="F322" s="19">
        <v>802171</v>
      </c>
      <c r="G322" s="19" t="s">
        <v>32</v>
      </c>
      <c r="H322" s="19" t="s">
        <v>33</v>
      </c>
      <c r="I322" s="19" t="s">
        <v>34</v>
      </c>
      <c r="J322" s="19" t="s">
        <v>24</v>
      </c>
      <c r="K322" s="19" t="s">
        <v>35</v>
      </c>
      <c r="L322" s="19" t="s">
        <v>104</v>
      </c>
      <c r="M322" s="20">
        <v>83814</v>
      </c>
      <c r="N322" s="88"/>
      <c r="O322" s="21">
        <v>44340</v>
      </c>
      <c r="P322" s="19"/>
      <c r="Q322" s="19" t="s">
        <v>27</v>
      </c>
      <c r="R322" s="22" t="s">
        <v>28</v>
      </c>
    </row>
    <row r="323" spans="1:18" ht="38.5" hidden="1" x14ac:dyDescent="0.35">
      <c r="A323" s="17">
        <v>1410173142</v>
      </c>
      <c r="B323" s="18"/>
      <c r="C323" s="19" t="s">
        <v>29</v>
      </c>
      <c r="D323" s="19" t="s">
        <v>30</v>
      </c>
      <c r="E323" s="19" t="s">
        <v>31</v>
      </c>
      <c r="F323" s="19">
        <v>802171</v>
      </c>
      <c r="G323" s="19" t="s">
        <v>32</v>
      </c>
      <c r="H323" s="19" t="s">
        <v>33</v>
      </c>
      <c r="I323" s="19" t="s">
        <v>34</v>
      </c>
      <c r="J323" s="19" t="s">
        <v>24</v>
      </c>
      <c r="K323" s="19" t="s">
        <v>35</v>
      </c>
      <c r="L323" s="19" t="s">
        <v>106</v>
      </c>
      <c r="M323" s="20">
        <v>14400</v>
      </c>
      <c r="N323" s="88"/>
      <c r="O323" s="21">
        <v>44342</v>
      </c>
      <c r="P323" s="19"/>
      <c r="Q323" s="19" t="s">
        <v>27</v>
      </c>
      <c r="R323" s="22" t="s">
        <v>28</v>
      </c>
    </row>
    <row r="324" spans="1:18" ht="51" hidden="1" x14ac:dyDescent="0.35">
      <c r="A324" s="17">
        <v>1410177304</v>
      </c>
      <c r="B324" s="18"/>
      <c r="C324" s="19" t="s">
        <v>29</v>
      </c>
      <c r="D324" s="19" t="s">
        <v>30</v>
      </c>
      <c r="E324" s="19" t="s">
        <v>31</v>
      </c>
      <c r="F324" s="19">
        <v>802171</v>
      </c>
      <c r="G324" s="19" t="s">
        <v>32</v>
      </c>
      <c r="H324" s="19" t="s">
        <v>33</v>
      </c>
      <c r="I324" s="19" t="s">
        <v>34</v>
      </c>
      <c r="J324" s="19" t="s">
        <v>24</v>
      </c>
      <c r="K324" s="19" t="s">
        <v>35</v>
      </c>
      <c r="L324" s="19" t="s">
        <v>213</v>
      </c>
      <c r="M324" s="20">
        <v>17414.82</v>
      </c>
      <c r="N324" s="88"/>
      <c r="O324" s="21">
        <v>44404</v>
      </c>
      <c r="P324" s="19"/>
      <c r="Q324" s="19" t="s">
        <v>171</v>
      </c>
      <c r="R324" s="22" t="s">
        <v>28</v>
      </c>
    </row>
    <row r="325" spans="1:18" ht="26" hidden="1" x14ac:dyDescent="0.35">
      <c r="A325" s="11">
        <v>1410182599</v>
      </c>
      <c r="B325" s="12"/>
      <c r="C325" s="13" t="s">
        <v>29</v>
      </c>
      <c r="D325" s="13" t="s">
        <v>30</v>
      </c>
      <c r="E325" s="13" t="s">
        <v>31</v>
      </c>
      <c r="F325" s="13">
        <v>802171</v>
      </c>
      <c r="G325" s="13" t="s">
        <v>32</v>
      </c>
      <c r="H325" s="13" t="s">
        <v>33</v>
      </c>
      <c r="I325" s="13" t="s">
        <v>34</v>
      </c>
      <c r="J325" s="13" t="s">
        <v>24</v>
      </c>
      <c r="K325" s="13" t="s">
        <v>35</v>
      </c>
      <c r="L325" s="13" t="s">
        <v>307</v>
      </c>
      <c r="M325" s="14">
        <v>612867.6</v>
      </c>
      <c r="N325" s="89"/>
      <c r="O325" s="15">
        <v>44524</v>
      </c>
      <c r="P325" s="13"/>
      <c r="Q325" s="13" t="s">
        <v>328</v>
      </c>
      <c r="R325" s="16" t="s">
        <v>28</v>
      </c>
    </row>
    <row r="326" spans="1:18" ht="51" hidden="1" x14ac:dyDescent="0.35">
      <c r="A326" s="11">
        <v>1410184967</v>
      </c>
      <c r="B326" s="12"/>
      <c r="C326" s="13" t="s">
        <v>29</v>
      </c>
      <c r="D326" s="13" t="s">
        <v>30</v>
      </c>
      <c r="E326" s="13" t="s">
        <v>31</v>
      </c>
      <c r="F326" s="13">
        <v>802171</v>
      </c>
      <c r="G326" s="13" t="s">
        <v>32</v>
      </c>
      <c r="H326" s="13" t="s">
        <v>33</v>
      </c>
      <c r="I326" s="13" t="s">
        <v>34</v>
      </c>
      <c r="J326" s="13" t="s">
        <v>24</v>
      </c>
      <c r="K326" s="13" t="s">
        <v>35</v>
      </c>
      <c r="L326" s="13" t="s">
        <v>463</v>
      </c>
      <c r="M326" s="14">
        <v>19349.8</v>
      </c>
      <c r="N326" s="89"/>
      <c r="O326" s="15">
        <v>44579</v>
      </c>
      <c r="P326" s="13"/>
      <c r="Q326" s="13" t="s">
        <v>447</v>
      </c>
      <c r="R326" s="16" t="s">
        <v>28</v>
      </c>
    </row>
    <row r="327" spans="1:18" ht="26" hidden="1" x14ac:dyDescent="0.35">
      <c r="A327" s="17">
        <v>1410188762</v>
      </c>
      <c r="B327" s="18"/>
      <c r="C327" s="19" t="s">
        <v>29</v>
      </c>
      <c r="D327" s="19" t="s">
        <v>30</v>
      </c>
      <c r="E327" s="19" t="s">
        <v>31</v>
      </c>
      <c r="F327" s="19">
        <v>802172</v>
      </c>
      <c r="G327" s="19" t="s">
        <v>641</v>
      </c>
      <c r="H327" s="19" t="s">
        <v>33</v>
      </c>
      <c r="I327" s="19" t="s">
        <v>34</v>
      </c>
      <c r="J327" s="19" t="s">
        <v>24</v>
      </c>
      <c r="K327" s="19" t="s">
        <v>35</v>
      </c>
      <c r="L327" s="19" t="s">
        <v>642</v>
      </c>
      <c r="M327" s="20">
        <v>247239.62</v>
      </c>
      <c r="N327" s="88"/>
      <c r="O327" s="21">
        <v>44658</v>
      </c>
      <c r="P327" s="19"/>
      <c r="Q327" s="19" t="s">
        <v>27</v>
      </c>
      <c r="R327" s="22" t="s">
        <v>526</v>
      </c>
    </row>
    <row r="328" spans="1:18" ht="51" hidden="1" x14ac:dyDescent="0.35">
      <c r="A328" s="11">
        <v>1410188763</v>
      </c>
      <c r="B328" s="12"/>
      <c r="C328" s="13" t="s">
        <v>29</v>
      </c>
      <c r="D328" s="13" t="s">
        <v>30</v>
      </c>
      <c r="E328" s="13" t="s">
        <v>31</v>
      </c>
      <c r="F328" s="13">
        <v>802173</v>
      </c>
      <c r="G328" s="13" t="s">
        <v>643</v>
      </c>
      <c r="H328" s="13" t="s">
        <v>33</v>
      </c>
      <c r="I328" s="13" t="s">
        <v>34</v>
      </c>
      <c r="J328" s="13" t="s">
        <v>24</v>
      </c>
      <c r="K328" s="13" t="s">
        <v>35</v>
      </c>
      <c r="L328" s="13" t="s">
        <v>644</v>
      </c>
      <c r="M328" s="14">
        <v>260016.12</v>
      </c>
      <c r="N328" s="89"/>
      <c r="O328" s="15">
        <v>44658</v>
      </c>
      <c r="P328" s="13"/>
      <c r="Q328" s="13" t="s">
        <v>27</v>
      </c>
      <c r="R328" s="16" t="s">
        <v>526</v>
      </c>
    </row>
    <row r="329" spans="1:18" ht="26" hidden="1" x14ac:dyDescent="0.35">
      <c r="A329" s="11">
        <v>1410190461</v>
      </c>
      <c r="B329" s="12"/>
      <c r="C329" s="13" t="s">
        <v>29</v>
      </c>
      <c r="D329" s="13" t="s">
        <v>30</v>
      </c>
      <c r="E329" s="13" t="s">
        <v>31</v>
      </c>
      <c r="F329" s="13">
        <v>802173</v>
      </c>
      <c r="G329" s="13" t="s">
        <v>643</v>
      </c>
      <c r="H329" s="13" t="s">
        <v>33</v>
      </c>
      <c r="I329" s="13" t="s">
        <v>34</v>
      </c>
      <c r="J329" s="13" t="s">
        <v>24</v>
      </c>
      <c r="K329" s="13" t="s">
        <v>35</v>
      </c>
      <c r="L329" s="13" t="s">
        <v>995</v>
      </c>
      <c r="M329" s="14">
        <v>3296.14</v>
      </c>
      <c r="N329" s="89"/>
      <c r="O329" s="15">
        <v>44718</v>
      </c>
      <c r="P329" s="13"/>
      <c r="Q329" s="13" t="s">
        <v>27</v>
      </c>
      <c r="R329" s="16" t="s">
        <v>526</v>
      </c>
    </row>
    <row r="330" spans="1:18" ht="38.5" hidden="1" x14ac:dyDescent="0.35">
      <c r="A330" s="11">
        <v>1410190714</v>
      </c>
      <c r="B330" s="12"/>
      <c r="C330" s="13" t="s">
        <v>29</v>
      </c>
      <c r="D330" s="13" t="s">
        <v>30</v>
      </c>
      <c r="E330" s="13" t="s">
        <v>31</v>
      </c>
      <c r="F330" s="13">
        <v>802173</v>
      </c>
      <c r="G330" s="13" t="s">
        <v>643</v>
      </c>
      <c r="H330" s="13" t="s">
        <v>33</v>
      </c>
      <c r="I330" s="13" t="s">
        <v>34</v>
      </c>
      <c r="J330" s="13" t="s">
        <v>24</v>
      </c>
      <c r="K330" s="13" t="s">
        <v>35</v>
      </c>
      <c r="L330" s="13" t="s">
        <v>1065</v>
      </c>
      <c r="M330" s="14">
        <v>49265.13</v>
      </c>
      <c r="N330" s="89"/>
      <c r="O330" s="15">
        <v>44729</v>
      </c>
      <c r="P330" s="13"/>
      <c r="Q330" s="13" t="s">
        <v>27</v>
      </c>
      <c r="R330" s="16" t="s">
        <v>526</v>
      </c>
    </row>
    <row r="331" spans="1:18" ht="38.5" hidden="1" x14ac:dyDescent="0.35">
      <c r="A331" s="11">
        <v>1410190745</v>
      </c>
      <c r="B331" s="12"/>
      <c r="C331" s="13" t="s">
        <v>29</v>
      </c>
      <c r="D331" s="13" t="s">
        <v>30</v>
      </c>
      <c r="E331" s="13" t="s">
        <v>31</v>
      </c>
      <c r="F331" s="13">
        <v>802173</v>
      </c>
      <c r="G331" s="13" t="s">
        <v>643</v>
      </c>
      <c r="H331" s="13" t="s">
        <v>33</v>
      </c>
      <c r="I331" s="13" t="s">
        <v>34</v>
      </c>
      <c r="J331" s="13" t="s">
        <v>24</v>
      </c>
      <c r="K331" s="13" t="s">
        <v>35</v>
      </c>
      <c r="L331" s="13" t="s">
        <v>1065</v>
      </c>
      <c r="M331" s="14">
        <v>49265.13</v>
      </c>
      <c r="N331" s="89"/>
      <c r="O331" s="15">
        <v>44732</v>
      </c>
      <c r="P331" s="13"/>
      <c r="Q331" s="13" t="s">
        <v>27</v>
      </c>
      <c r="R331" s="16" t="s">
        <v>526</v>
      </c>
    </row>
    <row r="332" spans="1:18" ht="51" hidden="1" x14ac:dyDescent="0.35">
      <c r="A332" s="11">
        <v>1410198608</v>
      </c>
      <c r="B332" s="12"/>
      <c r="C332" s="13" t="s">
        <v>29</v>
      </c>
      <c r="D332" s="13" t="s">
        <v>30</v>
      </c>
      <c r="E332" s="13" t="s">
        <v>31</v>
      </c>
      <c r="F332" s="13">
        <v>802173</v>
      </c>
      <c r="G332" s="13" t="s">
        <v>643</v>
      </c>
      <c r="H332" s="13" t="s">
        <v>33</v>
      </c>
      <c r="I332" s="13" t="s">
        <v>34</v>
      </c>
      <c r="J332" s="13" t="s">
        <v>24</v>
      </c>
      <c r="K332" s="13" t="s">
        <v>35</v>
      </c>
      <c r="L332" s="13" t="s">
        <v>1551</v>
      </c>
      <c r="M332" s="14">
        <v>287585.3</v>
      </c>
      <c r="N332" s="89"/>
      <c r="O332" s="15">
        <v>44867</v>
      </c>
      <c r="P332" s="13"/>
      <c r="Q332" s="13" t="s">
        <v>328</v>
      </c>
      <c r="R332" s="16" t="s">
        <v>526</v>
      </c>
    </row>
    <row r="333" spans="1:18" ht="26" hidden="1" x14ac:dyDescent="0.35">
      <c r="A333" s="11">
        <v>1410188779</v>
      </c>
      <c r="B333" s="12"/>
      <c r="C333" s="13" t="s">
        <v>664</v>
      </c>
      <c r="D333" s="13" t="s">
        <v>661</v>
      </c>
      <c r="E333" s="13" t="s">
        <v>536</v>
      </c>
      <c r="F333" s="13">
        <v>508356</v>
      </c>
      <c r="G333" s="13" t="s">
        <v>665</v>
      </c>
      <c r="H333" s="13" t="s">
        <v>402</v>
      </c>
      <c r="I333" s="13" t="s">
        <v>34</v>
      </c>
      <c r="J333" s="13" t="s">
        <v>24</v>
      </c>
      <c r="K333" s="13" t="s">
        <v>666</v>
      </c>
      <c r="L333" s="13" t="s">
        <v>199</v>
      </c>
      <c r="M333" s="14">
        <v>3415</v>
      </c>
      <c r="N333" s="89"/>
      <c r="O333" s="15">
        <v>44662</v>
      </c>
      <c r="P333" s="13"/>
      <c r="Q333" s="13" t="s">
        <v>27</v>
      </c>
      <c r="R333" s="16" t="s">
        <v>526</v>
      </c>
    </row>
    <row r="334" spans="1:18" ht="26" hidden="1" x14ac:dyDescent="0.35">
      <c r="A334" s="17">
        <v>1410190218</v>
      </c>
      <c r="B334" s="18"/>
      <c r="C334" s="19" t="s">
        <v>889</v>
      </c>
      <c r="D334" s="19" t="s">
        <v>535</v>
      </c>
      <c r="E334" s="19" t="s">
        <v>661</v>
      </c>
      <c r="F334" s="19">
        <v>204227</v>
      </c>
      <c r="G334" s="19" t="s">
        <v>890</v>
      </c>
      <c r="H334" s="19" t="s">
        <v>891</v>
      </c>
      <c r="I334" s="19" t="s">
        <v>880</v>
      </c>
      <c r="J334" s="19">
        <v>4200823290</v>
      </c>
      <c r="K334" s="19" t="s">
        <v>892</v>
      </c>
      <c r="L334" s="19" t="s">
        <v>893</v>
      </c>
      <c r="M334" s="20">
        <v>27</v>
      </c>
      <c r="N334" s="88"/>
      <c r="O334" s="21">
        <v>44704</v>
      </c>
      <c r="P334" s="19"/>
      <c r="Q334" s="19" t="s">
        <v>27</v>
      </c>
      <c r="R334" s="22" t="s">
        <v>526</v>
      </c>
    </row>
    <row r="335" spans="1:18" ht="26" hidden="1" x14ac:dyDescent="0.35">
      <c r="A335" s="11">
        <v>1410182825</v>
      </c>
      <c r="B335" s="12"/>
      <c r="C335" s="13" t="s">
        <v>400</v>
      </c>
      <c r="D335" s="13" t="s">
        <v>30</v>
      </c>
      <c r="E335" s="13" t="s">
        <v>31</v>
      </c>
      <c r="F335" s="13">
        <v>802190</v>
      </c>
      <c r="G335" s="13" t="s">
        <v>401</v>
      </c>
      <c r="H335" s="13" t="s">
        <v>402</v>
      </c>
      <c r="I335" s="13" t="s">
        <v>23</v>
      </c>
      <c r="J335" s="13" t="s">
        <v>24</v>
      </c>
      <c r="K335" s="13" t="s">
        <v>403</v>
      </c>
      <c r="L335" s="13" t="s">
        <v>404</v>
      </c>
      <c r="M335" s="14">
        <v>335.42</v>
      </c>
      <c r="N335" s="89"/>
      <c r="O335" s="15">
        <v>44531</v>
      </c>
      <c r="P335" s="13"/>
      <c r="Q335" s="13" t="s">
        <v>328</v>
      </c>
      <c r="R335" s="16" t="s">
        <v>28</v>
      </c>
    </row>
    <row r="336" spans="1:18" ht="26" hidden="1" x14ac:dyDescent="0.35">
      <c r="A336" s="17">
        <v>1410188778</v>
      </c>
      <c r="B336" s="18"/>
      <c r="C336" s="19" t="s">
        <v>660</v>
      </c>
      <c r="D336" s="19" t="s">
        <v>661</v>
      </c>
      <c r="E336" s="19" t="s">
        <v>536</v>
      </c>
      <c r="F336" s="19">
        <v>508414</v>
      </c>
      <c r="G336" s="19" t="s">
        <v>662</v>
      </c>
      <c r="H336" s="19" t="s">
        <v>402</v>
      </c>
      <c r="I336" s="19" t="s">
        <v>34</v>
      </c>
      <c r="J336" s="19" t="s">
        <v>24</v>
      </c>
      <c r="K336" s="19" t="s">
        <v>663</v>
      </c>
      <c r="L336" s="19" t="s">
        <v>199</v>
      </c>
      <c r="M336" s="20">
        <v>11190</v>
      </c>
      <c r="N336" s="88"/>
      <c r="O336" s="21">
        <v>44662</v>
      </c>
      <c r="P336" s="19"/>
      <c r="Q336" s="19" t="s">
        <v>27</v>
      </c>
      <c r="R336" s="22" t="s">
        <v>526</v>
      </c>
    </row>
    <row r="337" spans="1:18" ht="26" hidden="1" x14ac:dyDescent="0.35">
      <c r="A337" s="11">
        <v>1410195021</v>
      </c>
      <c r="B337" s="12"/>
      <c r="C337" s="13" t="s">
        <v>660</v>
      </c>
      <c r="D337" s="13" t="s">
        <v>661</v>
      </c>
      <c r="E337" s="13" t="s">
        <v>536</v>
      </c>
      <c r="F337" s="13">
        <v>508414</v>
      </c>
      <c r="G337" s="13" t="s">
        <v>662</v>
      </c>
      <c r="H337" s="13" t="s">
        <v>402</v>
      </c>
      <c r="I337" s="13" t="s">
        <v>34</v>
      </c>
      <c r="J337" s="13" t="s">
        <v>1293</v>
      </c>
      <c r="K337" s="13" t="s">
        <v>663</v>
      </c>
      <c r="L337" s="13" t="s">
        <v>1294</v>
      </c>
      <c r="M337" s="14">
        <v>428</v>
      </c>
      <c r="N337" s="89"/>
      <c r="O337" s="15">
        <v>44789</v>
      </c>
      <c r="P337" s="13"/>
      <c r="Q337" s="13" t="s">
        <v>171</v>
      </c>
      <c r="R337" s="16" t="s">
        <v>526</v>
      </c>
    </row>
    <row r="338" spans="1:18" hidden="1" x14ac:dyDescent="0.35">
      <c r="A338" s="11">
        <v>1410190892</v>
      </c>
      <c r="B338" s="12"/>
      <c r="C338" s="13" t="s">
        <v>1105</v>
      </c>
      <c r="D338" s="13" t="s">
        <v>661</v>
      </c>
      <c r="E338" s="13" t="s">
        <v>1101</v>
      </c>
      <c r="F338" s="13">
        <v>508433</v>
      </c>
      <c r="G338" s="13" t="s">
        <v>1106</v>
      </c>
      <c r="H338" s="13" t="s">
        <v>891</v>
      </c>
      <c r="I338" s="13" t="s">
        <v>34</v>
      </c>
      <c r="J338" s="13" t="s">
        <v>24</v>
      </c>
      <c r="K338" s="13" t="s">
        <v>35</v>
      </c>
      <c r="L338" s="13" t="s">
        <v>1107</v>
      </c>
      <c r="M338" s="14">
        <v>4660.47</v>
      </c>
      <c r="N338" s="89"/>
      <c r="O338" s="15">
        <v>44735</v>
      </c>
      <c r="P338" s="13"/>
      <c r="Q338" s="13" t="s">
        <v>27</v>
      </c>
      <c r="R338" s="16" t="s">
        <v>526</v>
      </c>
    </row>
    <row r="339" spans="1:18" hidden="1" x14ac:dyDescent="0.35">
      <c r="A339" s="17">
        <v>1410190893</v>
      </c>
      <c r="B339" s="18"/>
      <c r="C339" s="19" t="s">
        <v>1105</v>
      </c>
      <c r="D339" s="19" t="s">
        <v>661</v>
      </c>
      <c r="E339" s="19" t="s">
        <v>1101</v>
      </c>
      <c r="F339" s="19">
        <v>508433</v>
      </c>
      <c r="G339" s="19" t="s">
        <v>1106</v>
      </c>
      <c r="H339" s="19" t="s">
        <v>891</v>
      </c>
      <c r="I339" s="19" t="s">
        <v>34</v>
      </c>
      <c r="J339" s="19" t="s">
        <v>24</v>
      </c>
      <c r="K339" s="19" t="s">
        <v>35</v>
      </c>
      <c r="L339" s="19" t="s">
        <v>1108</v>
      </c>
      <c r="M339" s="20">
        <v>6495.2</v>
      </c>
      <c r="N339" s="88"/>
      <c r="O339" s="21">
        <v>44735</v>
      </c>
      <c r="P339" s="19"/>
      <c r="Q339" s="19" t="s">
        <v>27</v>
      </c>
      <c r="R339" s="22" t="s">
        <v>526</v>
      </c>
    </row>
    <row r="340" spans="1:18" hidden="1" x14ac:dyDescent="0.35">
      <c r="A340" s="11">
        <v>1410193721</v>
      </c>
      <c r="B340" s="12"/>
      <c r="C340" s="13" t="s">
        <v>1105</v>
      </c>
      <c r="D340" s="13" t="s">
        <v>661</v>
      </c>
      <c r="E340" s="13" t="s">
        <v>1101</v>
      </c>
      <c r="F340" s="13">
        <v>508433</v>
      </c>
      <c r="G340" s="13" t="s">
        <v>1106</v>
      </c>
      <c r="H340" s="13" t="s">
        <v>891</v>
      </c>
      <c r="I340" s="13" t="s">
        <v>34</v>
      </c>
      <c r="J340" s="13" t="s">
        <v>24</v>
      </c>
      <c r="K340" s="13" t="s">
        <v>35</v>
      </c>
      <c r="L340" s="13" t="s">
        <v>1107</v>
      </c>
      <c r="M340" s="14">
        <v>4644.22</v>
      </c>
      <c r="N340" s="89"/>
      <c r="O340" s="15">
        <v>44774</v>
      </c>
      <c r="P340" s="13"/>
      <c r="Q340" s="13" t="s">
        <v>171</v>
      </c>
      <c r="R340" s="16" t="s">
        <v>526</v>
      </c>
    </row>
    <row r="341" spans="1:18" hidden="1" x14ac:dyDescent="0.35">
      <c r="A341" s="11">
        <v>1410197029</v>
      </c>
      <c r="B341" s="12"/>
      <c r="C341" s="13" t="s">
        <v>1105</v>
      </c>
      <c r="D341" s="13" t="s">
        <v>661</v>
      </c>
      <c r="E341" s="13" t="s">
        <v>1101</v>
      </c>
      <c r="F341" s="13">
        <v>508433</v>
      </c>
      <c r="G341" s="13" t="s">
        <v>1106</v>
      </c>
      <c r="H341" s="13" t="s">
        <v>891</v>
      </c>
      <c r="I341" s="13" t="s">
        <v>34</v>
      </c>
      <c r="J341" s="13" t="s">
        <v>24</v>
      </c>
      <c r="K341" s="13" t="s">
        <v>35</v>
      </c>
      <c r="L341" s="13" t="s">
        <v>1415</v>
      </c>
      <c r="M341" s="14">
        <v>314.35000000000002</v>
      </c>
      <c r="N341" s="89"/>
      <c r="O341" s="15">
        <v>44826</v>
      </c>
      <c r="P341" s="13"/>
      <c r="Q341" s="13" t="s">
        <v>171</v>
      </c>
      <c r="R341" s="16" t="s">
        <v>526</v>
      </c>
    </row>
    <row r="342" spans="1:18" hidden="1" x14ac:dyDescent="0.35">
      <c r="A342" s="11">
        <v>1410197778</v>
      </c>
      <c r="B342" s="12"/>
      <c r="C342" s="13" t="s">
        <v>1105</v>
      </c>
      <c r="D342" s="13" t="s">
        <v>661</v>
      </c>
      <c r="E342" s="13" t="s">
        <v>1101</v>
      </c>
      <c r="F342" s="13">
        <v>508433</v>
      </c>
      <c r="G342" s="13" t="s">
        <v>1106</v>
      </c>
      <c r="H342" s="13" t="s">
        <v>891</v>
      </c>
      <c r="I342" s="13" t="s">
        <v>34</v>
      </c>
      <c r="J342" s="13" t="s">
        <v>24</v>
      </c>
      <c r="K342" s="13" t="s">
        <v>35</v>
      </c>
      <c r="L342" s="13" t="s">
        <v>1108</v>
      </c>
      <c r="M342" s="14">
        <v>4059.5</v>
      </c>
      <c r="N342" s="89"/>
      <c r="O342" s="15">
        <v>44851</v>
      </c>
      <c r="P342" s="13"/>
      <c r="Q342" s="13" t="s">
        <v>328</v>
      </c>
      <c r="R342" s="16" t="s">
        <v>526</v>
      </c>
    </row>
    <row r="343" spans="1:18" ht="38.5" hidden="1" x14ac:dyDescent="0.35">
      <c r="A343" s="17">
        <v>1410190891</v>
      </c>
      <c r="B343" s="18"/>
      <c r="C343" s="19" t="s">
        <v>1100</v>
      </c>
      <c r="D343" s="19" t="s">
        <v>661</v>
      </c>
      <c r="E343" s="19" t="s">
        <v>1101</v>
      </c>
      <c r="F343" s="19">
        <v>508349</v>
      </c>
      <c r="G343" s="19" t="s">
        <v>1102</v>
      </c>
      <c r="H343" s="19" t="s">
        <v>891</v>
      </c>
      <c r="I343" s="19" t="s">
        <v>34</v>
      </c>
      <c r="J343" s="19" t="s">
        <v>24</v>
      </c>
      <c r="K343" s="19" t="s">
        <v>1103</v>
      </c>
      <c r="L343" s="19" t="s">
        <v>1104</v>
      </c>
      <c r="M343" s="20">
        <v>2331.62</v>
      </c>
      <c r="N343" s="88"/>
      <c r="O343" s="21">
        <v>44735</v>
      </c>
      <c r="P343" s="19"/>
      <c r="Q343" s="19" t="s">
        <v>27</v>
      </c>
      <c r="R343" s="22" t="s">
        <v>526</v>
      </c>
    </row>
    <row r="344" spans="1:18" ht="38.5" hidden="1" x14ac:dyDescent="0.35">
      <c r="A344" s="11">
        <v>1410192624</v>
      </c>
      <c r="B344" s="12"/>
      <c r="C344" s="13" t="s">
        <v>1100</v>
      </c>
      <c r="D344" s="13" t="s">
        <v>661</v>
      </c>
      <c r="E344" s="13" t="s">
        <v>1101</v>
      </c>
      <c r="F344" s="13">
        <v>508349</v>
      </c>
      <c r="G344" s="13" t="s">
        <v>1102</v>
      </c>
      <c r="H344" s="13" t="s">
        <v>891</v>
      </c>
      <c r="I344" s="13" t="s">
        <v>34</v>
      </c>
      <c r="J344" s="13" t="s">
        <v>24</v>
      </c>
      <c r="K344" s="13" t="s">
        <v>1103</v>
      </c>
      <c r="L344" s="13" t="s">
        <v>1144</v>
      </c>
      <c r="M344" s="14">
        <v>1623.89</v>
      </c>
      <c r="N344" s="89"/>
      <c r="O344" s="15">
        <v>44747</v>
      </c>
      <c r="P344" s="13"/>
      <c r="Q344" s="13" t="s">
        <v>171</v>
      </c>
      <c r="R344" s="16" t="s">
        <v>526</v>
      </c>
    </row>
    <row r="345" spans="1:18" ht="38.5" hidden="1" x14ac:dyDescent="0.35">
      <c r="A345" s="11">
        <v>1410196169</v>
      </c>
      <c r="B345" s="12"/>
      <c r="C345" s="13" t="s">
        <v>1100</v>
      </c>
      <c r="D345" s="13" t="s">
        <v>661</v>
      </c>
      <c r="E345" s="13" t="s">
        <v>1101</v>
      </c>
      <c r="F345" s="13">
        <v>508349</v>
      </c>
      <c r="G345" s="13" t="s">
        <v>1102</v>
      </c>
      <c r="H345" s="13" t="s">
        <v>891</v>
      </c>
      <c r="I345" s="13" t="s">
        <v>34</v>
      </c>
      <c r="J345" s="13">
        <v>4500231625</v>
      </c>
      <c r="K345" s="13" t="s">
        <v>1103</v>
      </c>
      <c r="L345" s="13" t="s">
        <v>199</v>
      </c>
      <c r="M345" s="14">
        <v>1623.89</v>
      </c>
      <c r="N345" s="89"/>
      <c r="O345" s="15">
        <v>44812</v>
      </c>
      <c r="P345" s="13"/>
      <c r="Q345" s="13" t="s">
        <v>171</v>
      </c>
      <c r="R345" s="16" t="s">
        <v>526</v>
      </c>
    </row>
    <row r="346" spans="1:18" ht="38.5" hidden="1" x14ac:dyDescent="0.35">
      <c r="A346" s="11">
        <v>1410197113</v>
      </c>
      <c r="B346" s="12"/>
      <c r="C346" s="13" t="s">
        <v>1100</v>
      </c>
      <c r="D346" s="13" t="s">
        <v>661</v>
      </c>
      <c r="E346" s="13" t="s">
        <v>1101</v>
      </c>
      <c r="F346" s="13">
        <v>508349</v>
      </c>
      <c r="G346" s="13" t="s">
        <v>1102</v>
      </c>
      <c r="H346" s="13" t="s">
        <v>891</v>
      </c>
      <c r="I346" s="13" t="s">
        <v>34</v>
      </c>
      <c r="J346" s="13">
        <v>4500231625</v>
      </c>
      <c r="K346" s="13" t="s">
        <v>1103</v>
      </c>
      <c r="L346" s="13" t="s">
        <v>1416</v>
      </c>
      <c r="M346" s="14">
        <v>1786.16</v>
      </c>
      <c r="N346" s="89"/>
      <c r="O346" s="15">
        <v>44826</v>
      </c>
      <c r="P346" s="13"/>
      <c r="Q346" s="13" t="s">
        <v>171</v>
      </c>
      <c r="R346" s="16" t="s">
        <v>526</v>
      </c>
    </row>
    <row r="347" spans="1:18" ht="38.5" hidden="1" x14ac:dyDescent="0.35">
      <c r="A347" s="34">
        <v>54955</v>
      </c>
      <c r="B347" s="18"/>
      <c r="C347" s="19" t="s">
        <v>1499</v>
      </c>
      <c r="D347" s="19" t="s">
        <v>1328</v>
      </c>
      <c r="E347" s="19" t="s">
        <v>1500</v>
      </c>
      <c r="F347" s="19">
        <v>103366</v>
      </c>
      <c r="G347" s="19" t="s">
        <v>1501</v>
      </c>
      <c r="H347" s="19" t="s">
        <v>1502</v>
      </c>
      <c r="I347" s="19" t="s">
        <v>880</v>
      </c>
      <c r="J347" s="19" t="s">
        <v>24</v>
      </c>
      <c r="K347" s="19" t="s">
        <v>892</v>
      </c>
      <c r="L347" s="19" t="s">
        <v>1503</v>
      </c>
      <c r="M347" s="20">
        <v>529</v>
      </c>
      <c r="N347" s="88"/>
      <c r="O347" s="21">
        <v>44861</v>
      </c>
      <c r="P347" s="19"/>
      <c r="Q347" s="19" t="s">
        <v>328</v>
      </c>
      <c r="R347" s="22" t="s">
        <v>526</v>
      </c>
    </row>
    <row r="348" spans="1:18" ht="26" hidden="1" x14ac:dyDescent="0.35">
      <c r="A348" s="11">
        <v>1410182891</v>
      </c>
      <c r="B348" s="12"/>
      <c r="C348" s="13" t="s">
        <v>411</v>
      </c>
      <c r="D348" s="13" t="s">
        <v>38</v>
      </c>
      <c r="E348" s="13" t="s">
        <v>39</v>
      </c>
      <c r="F348" s="13">
        <v>602534</v>
      </c>
      <c r="G348" s="13" t="s">
        <v>412</v>
      </c>
      <c r="H348" s="13" t="s">
        <v>202</v>
      </c>
      <c r="I348" s="13" t="s">
        <v>23</v>
      </c>
      <c r="J348" s="13" t="s">
        <v>413</v>
      </c>
      <c r="K348" s="13" t="s">
        <v>414</v>
      </c>
      <c r="L348" s="13" t="s">
        <v>415</v>
      </c>
      <c r="M348" s="89">
        <v>437.59</v>
      </c>
      <c r="N348" s="89"/>
      <c r="O348" s="15">
        <v>44532</v>
      </c>
      <c r="P348" s="13"/>
      <c r="Q348" s="13" t="s">
        <v>328</v>
      </c>
      <c r="R348" s="16" t="s">
        <v>28</v>
      </c>
    </row>
    <row r="349" spans="1:18" ht="51" hidden="1" x14ac:dyDescent="0.35">
      <c r="A349" s="17">
        <v>1410190460</v>
      </c>
      <c r="B349" s="18"/>
      <c r="C349" s="19" t="s">
        <v>784</v>
      </c>
      <c r="D349" s="19" t="s">
        <v>38</v>
      </c>
      <c r="E349" s="19" t="s">
        <v>181</v>
      </c>
      <c r="F349" s="19">
        <v>606158</v>
      </c>
      <c r="G349" s="19" t="s">
        <v>991</v>
      </c>
      <c r="H349" s="19" t="s">
        <v>992</v>
      </c>
      <c r="I349" s="19" t="s">
        <v>23</v>
      </c>
      <c r="J349" s="19" t="s">
        <v>993</v>
      </c>
      <c r="K349" s="19" t="s">
        <v>729</v>
      </c>
      <c r="L349" s="19" t="s">
        <v>994</v>
      </c>
      <c r="M349" s="20">
        <v>1335</v>
      </c>
      <c r="N349" s="88"/>
      <c r="O349" s="21">
        <v>44718</v>
      </c>
      <c r="P349" s="19"/>
      <c r="Q349" s="19" t="s">
        <v>27</v>
      </c>
      <c r="R349" s="22" t="s">
        <v>526</v>
      </c>
    </row>
    <row r="350" spans="1:18" ht="26" hidden="1" x14ac:dyDescent="0.35">
      <c r="A350" s="11">
        <v>1410198368</v>
      </c>
      <c r="B350" s="12"/>
      <c r="C350" s="13" t="s">
        <v>1482</v>
      </c>
      <c r="D350" s="13" t="s">
        <v>38</v>
      </c>
      <c r="E350" s="13" t="s">
        <v>39</v>
      </c>
      <c r="F350" s="13">
        <v>602534</v>
      </c>
      <c r="G350" s="13" t="s">
        <v>1483</v>
      </c>
      <c r="H350" s="13" t="s">
        <v>202</v>
      </c>
      <c r="I350" s="13" t="s">
        <v>23</v>
      </c>
      <c r="J350" s="13" t="s">
        <v>24</v>
      </c>
      <c r="K350" s="13" t="s">
        <v>1453</v>
      </c>
      <c r="L350" s="13" t="s">
        <v>1484</v>
      </c>
      <c r="M350" s="89">
        <v>180</v>
      </c>
      <c r="N350" s="89"/>
      <c r="O350" s="15">
        <v>44855</v>
      </c>
      <c r="P350" s="13"/>
      <c r="Q350" s="13" t="s">
        <v>328</v>
      </c>
      <c r="R350" s="16" t="s">
        <v>526</v>
      </c>
    </row>
    <row r="351" spans="1:18" ht="26" hidden="1" x14ac:dyDescent="0.35">
      <c r="A351" s="17">
        <v>1410183240</v>
      </c>
      <c r="B351" s="18"/>
      <c r="C351" s="19" t="s">
        <v>432</v>
      </c>
      <c r="D351" s="19" t="s">
        <v>38</v>
      </c>
      <c r="E351" s="19" t="s">
        <v>139</v>
      </c>
      <c r="F351" s="19">
        <v>608675</v>
      </c>
      <c r="G351" s="19" t="s">
        <v>433</v>
      </c>
      <c r="H351" s="19" t="s">
        <v>202</v>
      </c>
      <c r="I351" s="19" t="s">
        <v>34</v>
      </c>
      <c r="J351" s="19">
        <v>3600001761</v>
      </c>
      <c r="K351" s="19" t="s">
        <v>158</v>
      </c>
      <c r="L351" s="19" t="s">
        <v>434</v>
      </c>
      <c r="M351" s="20">
        <v>143.47</v>
      </c>
      <c r="N351" s="88"/>
      <c r="O351" s="21">
        <v>44545</v>
      </c>
      <c r="P351" s="19"/>
      <c r="Q351" s="19" t="s">
        <v>328</v>
      </c>
      <c r="R351" s="22" t="s">
        <v>28</v>
      </c>
    </row>
    <row r="352" spans="1:18" ht="26" hidden="1" x14ac:dyDescent="0.35">
      <c r="A352" s="11">
        <v>1410184302</v>
      </c>
      <c r="B352" s="12"/>
      <c r="C352" s="13" t="s">
        <v>432</v>
      </c>
      <c r="D352" s="13" t="s">
        <v>38</v>
      </c>
      <c r="E352" s="13" t="s">
        <v>139</v>
      </c>
      <c r="F352" s="13">
        <v>608675</v>
      </c>
      <c r="G352" s="13" t="s">
        <v>433</v>
      </c>
      <c r="H352" s="13" t="s">
        <v>202</v>
      </c>
      <c r="I352" s="13" t="s">
        <v>34</v>
      </c>
      <c r="J352" s="13">
        <v>3600001761</v>
      </c>
      <c r="K352" s="13" t="s">
        <v>158</v>
      </c>
      <c r="L352" s="13" t="s">
        <v>444</v>
      </c>
      <c r="M352" s="14">
        <v>30</v>
      </c>
      <c r="N352" s="89"/>
      <c r="O352" s="15">
        <v>44550</v>
      </c>
      <c r="P352" s="13"/>
      <c r="Q352" s="13" t="s">
        <v>328</v>
      </c>
      <c r="R352" s="16" t="s">
        <v>28</v>
      </c>
    </row>
    <row r="353" spans="1:18" ht="26" hidden="1" x14ac:dyDescent="0.35">
      <c r="A353" s="17">
        <v>1410188955</v>
      </c>
      <c r="B353" s="18"/>
      <c r="C353" s="19" t="s">
        <v>432</v>
      </c>
      <c r="D353" s="19" t="s">
        <v>38</v>
      </c>
      <c r="E353" s="19" t="s">
        <v>139</v>
      </c>
      <c r="F353" s="19">
        <v>608675</v>
      </c>
      <c r="G353" s="19" t="s">
        <v>433</v>
      </c>
      <c r="H353" s="19" t="s">
        <v>202</v>
      </c>
      <c r="I353" s="19" t="s">
        <v>34</v>
      </c>
      <c r="J353" s="19">
        <v>3600001761</v>
      </c>
      <c r="K353" s="19" t="s">
        <v>158</v>
      </c>
      <c r="L353" s="19" t="s">
        <v>737</v>
      </c>
      <c r="M353" s="20">
        <v>293.39999999999998</v>
      </c>
      <c r="N353" s="88"/>
      <c r="O353" s="21">
        <v>44670</v>
      </c>
      <c r="P353" s="19"/>
      <c r="Q353" s="19" t="s">
        <v>27</v>
      </c>
      <c r="R353" s="22" t="s">
        <v>526</v>
      </c>
    </row>
    <row r="354" spans="1:18" ht="26" hidden="1" x14ac:dyDescent="0.35">
      <c r="A354" s="17">
        <v>1410199963</v>
      </c>
      <c r="B354" s="18"/>
      <c r="C354" s="19" t="s">
        <v>432</v>
      </c>
      <c r="D354" s="19" t="s">
        <v>38</v>
      </c>
      <c r="E354" s="19" t="s">
        <v>139</v>
      </c>
      <c r="F354" s="19">
        <v>608675</v>
      </c>
      <c r="G354" s="19" t="s">
        <v>433</v>
      </c>
      <c r="H354" s="19" t="s">
        <v>202</v>
      </c>
      <c r="I354" s="19" t="s">
        <v>34</v>
      </c>
      <c r="J354" s="19">
        <v>3600001761</v>
      </c>
      <c r="K354" s="19" t="s">
        <v>158</v>
      </c>
      <c r="L354" s="19" t="s">
        <v>1584</v>
      </c>
      <c r="M354" s="20">
        <v>143.47</v>
      </c>
      <c r="N354" s="88"/>
      <c r="O354" s="21">
        <v>44896</v>
      </c>
      <c r="P354" s="19"/>
      <c r="Q354" s="19" t="s">
        <v>328</v>
      </c>
      <c r="R354" s="22" t="s">
        <v>526</v>
      </c>
    </row>
    <row r="355" spans="1:18" ht="26" hidden="1" x14ac:dyDescent="0.35">
      <c r="A355" s="17">
        <v>1410192894</v>
      </c>
      <c r="B355" s="18"/>
      <c r="C355" s="19" t="s">
        <v>1173</v>
      </c>
      <c r="D355" s="19" t="s">
        <v>38</v>
      </c>
      <c r="E355" s="19" t="s">
        <v>45</v>
      </c>
      <c r="F355" s="19">
        <v>608671</v>
      </c>
      <c r="G355" s="19" t="s">
        <v>1174</v>
      </c>
      <c r="H355" s="19" t="s">
        <v>1175</v>
      </c>
      <c r="I355" s="19" t="s">
        <v>34</v>
      </c>
      <c r="J355" s="19" t="s">
        <v>24</v>
      </c>
      <c r="K355" s="19" t="s">
        <v>1176</v>
      </c>
      <c r="L355" s="19" t="s">
        <v>1177</v>
      </c>
      <c r="M355" s="20">
        <v>22282.560000000001</v>
      </c>
      <c r="N355" s="88"/>
      <c r="O355" s="21">
        <v>44755</v>
      </c>
      <c r="P355" s="19"/>
      <c r="Q355" s="19" t="s">
        <v>171</v>
      </c>
      <c r="R355" s="22" t="s">
        <v>526</v>
      </c>
    </row>
    <row r="356" spans="1:18" ht="38.5" hidden="1" x14ac:dyDescent="0.35">
      <c r="A356" s="11">
        <v>1410193807</v>
      </c>
      <c r="B356" s="12"/>
      <c r="C356" s="13" t="s">
        <v>1257</v>
      </c>
      <c r="D356" s="13" t="s">
        <v>38</v>
      </c>
      <c r="E356" s="13" t="s">
        <v>39</v>
      </c>
      <c r="F356" s="13">
        <v>608387</v>
      </c>
      <c r="G356" s="13" t="s">
        <v>1258</v>
      </c>
      <c r="H356" s="13" t="s">
        <v>41</v>
      </c>
      <c r="I356" s="13" t="s">
        <v>34</v>
      </c>
      <c r="J356" s="13" t="s">
        <v>24</v>
      </c>
      <c r="K356" s="13" t="s">
        <v>1061</v>
      </c>
      <c r="L356" s="13" t="s">
        <v>1259</v>
      </c>
      <c r="M356" s="89">
        <v>732.27</v>
      </c>
      <c r="N356" s="89"/>
      <c r="O356" s="15">
        <v>44774</v>
      </c>
      <c r="P356" s="13"/>
      <c r="Q356" s="13" t="s">
        <v>171</v>
      </c>
      <c r="R356" s="16" t="s">
        <v>526</v>
      </c>
    </row>
    <row r="357" spans="1:18" ht="63.5" hidden="1" x14ac:dyDescent="0.35">
      <c r="A357" s="11">
        <v>1410179125</v>
      </c>
      <c r="B357" s="12"/>
      <c r="C357" s="13" t="s">
        <v>295</v>
      </c>
      <c r="D357" s="13" t="s">
        <v>38</v>
      </c>
      <c r="E357" s="13" t="s">
        <v>139</v>
      </c>
      <c r="F357" s="13">
        <v>608657</v>
      </c>
      <c r="G357" s="13" t="s">
        <v>296</v>
      </c>
      <c r="H357" s="13" t="s">
        <v>202</v>
      </c>
      <c r="I357" s="13" t="s">
        <v>34</v>
      </c>
      <c r="J357" s="13" t="s">
        <v>24</v>
      </c>
      <c r="K357" s="13" t="s">
        <v>297</v>
      </c>
      <c r="L357" s="13" t="s">
        <v>298</v>
      </c>
      <c r="M357" s="14">
        <v>426.46</v>
      </c>
      <c r="N357" s="89"/>
      <c r="O357" s="15">
        <v>44448</v>
      </c>
      <c r="P357" s="13"/>
      <c r="Q357" s="13" t="s">
        <v>171</v>
      </c>
      <c r="R357" s="16" t="s">
        <v>28</v>
      </c>
    </row>
    <row r="358" spans="1:18" ht="26" hidden="1" x14ac:dyDescent="0.35">
      <c r="A358" s="11">
        <v>1410180437</v>
      </c>
      <c r="B358" s="12"/>
      <c r="C358" s="13" t="s">
        <v>295</v>
      </c>
      <c r="D358" s="13" t="s">
        <v>38</v>
      </c>
      <c r="E358" s="13" t="s">
        <v>139</v>
      </c>
      <c r="F358" s="13">
        <v>608657</v>
      </c>
      <c r="G358" s="13" t="s">
        <v>296</v>
      </c>
      <c r="H358" s="13" t="s">
        <v>202</v>
      </c>
      <c r="I358" s="13" t="s">
        <v>34</v>
      </c>
      <c r="J358" s="13" t="s">
        <v>24</v>
      </c>
      <c r="K358" s="13" t="s">
        <v>297</v>
      </c>
      <c r="L358" s="13" t="s">
        <v>338</v>
      </c>
      <c r="M358" s="14">
        <v>1780.64</v>
      </c>
      <c r="N358" s="89"/>
      <c r="O358" s="15">
        <v>44484</v>
      </c>
      <c r="P358" s="13"/>
      <c r="Q358" s="13" t="s">
        <v>328</v>
      </c>
      <c r="R358" s="16" t="s">
        <v>28</v>
      </c>
    </row>
    <row r="359" spans="1:18" ht="63.5" hidden="1" x14ac:dyDescent="0.35">
      <c r="A359" s="17">
        <v>1410182570</v>
      </c>
      <c r="B359" s="18"/>
      <c r="C359" s="19" t="s">
        <v>295</v>
      </c>
      <c r="D359" s="19" t="s">
        <v>38</v>
      </c>
      <c r="E359" s="19" t="s">
        <v>139</v>
      </c>
      <c r="F359" s="19">
        <v>608657</v>
      </c>
      <c r="G359" s="19" t="s">
        <v>296</v>
      </c>
      <c r="H359" s="19" t="s">
        <v>202</v>
      </c>
      <c r="I359" s="19" t="s">
        <v>34</v>
      </c>
      <c r="J359" s="19" t="s">
        <v>24</v>
      </c>
      <c r="K359" s="19" t="s">
        <v>297</v>
      </c>
      <c r="L359" s="19" t="s">
        <v>395</v>
      </c>
      <c r="M359" s="20">
        <v>704.12</v>
      </c>
      <c r="N359" s="88"/>
      <c r="O359" s="21">
        <v>44524</v>
      </c>
      <c r="P359" s="19"/>
      <c r="Q359" s="19" t="s">
        <v>328</v>
      </c>
      <c r="R359" s="22" t="s">
        <v>28</v>
      </c>
    </row>
    <row r="360" spans="1:18" ht="26" hidden="1" x14ac:dyDescent="0.35">
      <c r="A360" s="17">
        <v>1410185524</v>
      </c>
      <c r="B360" s="18"/>
      <c r="C360" s="19" t="s">
        <v>295</v>
      </c>
      <c r="D360" s="19" t="s">
        <v>38</v>
      </c>
      <c r="E360" s="19" t="s">
        <v>139</v>
      </c>
      <c r="F360" s="19">
        <v>608657</v>
      </c>
      <c r="G360" s="19" t="s">
        <v>296</v>
      </c>
      <c r="H360" s="19" t="s">
        <v>202</v>
      </c>
      <c r="I360" s="19" t="s">
        <v>34</v>
      </c>
      <c r="J360" s="19" t="s">
        <v>24</v>
      </c>
      <c r="K360" s="19" t="s">
        <v>297</v>
      </c>
      <c r="L360" s="19" t="s">
        <v>114</v>
      </c>
      <c r="M360" s="20">
        <v>56.93</v>
      </c>
      <c r="N360" s="88"/>
      <c r="O360" s="21">
        <v>44599</v>
      </c>
      <c r="P360" s="19"/>
      <c r="Q360" s="19" t="s">
        <v>447</v>
      </c>
      <c r="R360" s="22" t="s">
        <v>28</v>
      </c>
    </row>
    <row r="361" spans="1:18" ht="38.5" hidden="1" x14ac:dyDescent="0.35">
      <c r="A361" s="17">
        <v>1410189144</v>
      </c>
      <c r="B361" s="18"/>
      <c r="C361" s="19" t="s">
        <v>295</v>
      </c>
      <c r="D361" s="19" t="s">
        <v>38</v>
      </c>
      <c r="E361" s="19" t="s">
        <v>139</v>
      </c>
      <c r="F361" s="19">
        <v>608657</v>
      </c>
      <c r="G361" s="19" t="s">
        <v>296</v>
      </c>
      <c r="H361" s="19" t="s">
        <v>202</v>
      </c>
      <c r="I361" s="19" t="s">
        <v>34</v>
      </c>
      <c r="J361" s="19" t="s">
        <v>24</v>
      </c>
      <c r="K361" s="19" t="s">
        <v>297</v>
      </c>
      <c r="L361" s="19" t="s">
        <v>772</v>
      </c>
      <c r="M361" s="20">
        <v>138.83000000000001</v>
      </c>
      <c r="N361" s="88"/>
      <c r="O361" s="21">
        <v>44682</v>
      </c>
      <c r="P361" s="19"/>
      <c r="Q361" s="19" t="s">
        <v>27</v>
      </c>
      <c r="R361" s="22" t="s">
        <v>526</v>
      </c>
    </row>
    <row r="362" spans="1:18" ht="26" hidden="1" x14ac:dyDescent="0.35">
      <c r="A362" s="11">
        <v>1410195880</v>
      </c>
      <c r="B362" s="12"/>
      <c r="C362" s="13" t="s">
        <v>295</v>
      </c>
      <c r="D362" s="13" t="s">
        <v>38</v>
      </c>
      <c r="E362" s="13" t="s">
        <v>139</v>
      </c>
      <c r="F362" s="13">
        <v>608657</v>
      </c>
      <c r="G362" s="13" t="s">
        <v>296</v>
      </c>
      <c r="H362" s="13" t="s">
        <v>202</v>
      </c>
      <c r="I362" s="13" t="s">
        <v>34</v>
      </c>
      <c r="J362" s="13" t="s">
        <v>24</v>
      </c>
      <c r="K362" s="13" t="s">
        <v>297</v>
      </c>
      <c r="L362" s="13" t="s">
        <v>1310</v>
      </c>
      <c r="M362" s="14">
        <v>284.58999999999997</v>
      </c>
      <c r="N362" s="89"/>
      <c r="O362" s="15">
        <v>44805</v>
      </c>
      <c r="P362" s="13"/>
      <c r="Q362" s="13" t="s">
        <v>171</v>
      </c>
      <c r="R362" s="16" t="s">
        <v>526</v>
      </c>
    </row>
    <row r="363" spans="1:18" ht="38.5" hidden="1" x14ac:dyDescent="0.35">
      <c r="A363" s="11"/>
      <c r="B363" s="12"/>
      <c r="C363" s="13" t="s">
        <v>723</v>
      </c>
      <c r="D363" s="13" t="s">
        <v>38</v>
      </c>
      <c r="E363" s="13" t="s">
        <v>81</v>
      </c>
      <c r="F363" s="13">
        <v>608388</v>
      </c>
      <c r="G363" s="13" t="s">
        <v>724</v>
      </c>
      <c r="H363" s="13" t="s">
        <v>206</v>
      </c>
      <c r="I363" s="13" t="s">
        <v>23</v>
      </c>
      <c r="J363" s="13" t="s">
        <v>725</v>
      </c>
      <c r="K363" s="13" t="s">
        <v>726</v>
      </c>
      <c r="L363" s="13" t="s">
        <v>307</v>
      </c>
      <c r="M363" s="14">
        <v>2097</v>
      </c>
      <c r="N363" s="89"/>
      <c r="O363" s="15">
        <v>44664</v>
      </c>
      <c r="P363" s="13"/>
      <c r="Q363" s="13" t="s">
        <v>27</v>
      </c>
      <c r="R363" s="16" t="s">
        <v>526</v>
      </c>
    </row>
    <row r="364" spans="1:18" ht="26" x14ac:dyDescent="0.35">
      <c r="A364" s="11">
        <v>1410172883</v>
      </c>
      <c r="B364" s="12"/>
      <c r="C364" s="13" t="s">
        <v>67</v>
      </c>
      <c r="D364" s="13" t="s">
        <v>38</v>
      </c>
      <c r="E364" s="13" t="s">
        <v>39</v>
      </c>
      <c r="F364" s="13">
        <v>608682</v>
      </c>
      <c r="G364" s="13" t="s">
        <v>68</v>
      </c>
      <c r="H364" s="13" t="s">
        <v>69</v>
      </c>
      <c r="I364" s="13" t="s">
        <v>34</v>
      </c>
      <c r="J364" s="13" t="s">
        <v>24</v>
      </c>
      <c r="K364" s="13" t="s">
        <v>70</v>
      </c>
      <c r="L364" s="13" t="s">
        <v>71</v>
      </c>
      <c r="M364" s="89">
        <v>110.38</v>
      </c>
      <c r="N364" s="89"/>
      <c r="O364" s="15">
        <v>44327</v>
      </c>
      <c r="P364" s="13"/>
      <c r="Q364" s="13" t="s">
        <v>27</v>
      </c>
      <c r="R364" s="16" t="s">
        <v>28</v>
      </c>
    </row>
    <row r="365" spans="1:18" ht="38.5" x14ac:dyDescent="0.35">
      <c r="A365" s="11">
        <v>1410173507</v>
      </c>
      <c r="B365" s="12"/>
      <c r="C365" s="13" t="s">
        <v>67</v>
      </c>
      <c r="D365" s="13" t="s">
        <v>38</v>
      </c>
      <c r="E365" s="13" t="s">
        <v>39</v>
      </c>
      <c r="F365" s="13">
        <v>608682</v>
      </c>
      <c r="G365" s="13" t="s">
        <v>68</v>
      </c>
      <c r="H365" s="13" t="s">
        <v>69</v>
      </c>
      <c r="I365" s="13" t="s">
        <v>34</v>
      </c>
      <c r="J365" s="13" t="s">
        <v>24</v>
      </c>
      <c r="K365" s="13" t="s">
        <v>70</v>
      </c>
      <c r="L365" s="13" t="s">
        <v>137</v>
      </c>
      <c r="M365" s="89">
        <v>257.12</v>
      </c>
      <c r="N365" s="89"/>
      <c r="O365" s="15">
        <v>44361</v>
      </c>
      <c r="P365" s="13"/>
      <c r="Q365" s="13" t="s">
        <v>27</v>
      </c>
      <c r="R365" s="16" t="s">
        <v>28</v>
      </c>
    </row>
    <row r="366" spans="1:18" x14ac:dyDescent="0.35">
      <c r="A366" s="11">
        <v>1410176464</v>
      </c>
      <c r="B366" s="12"/>
      <c r="C366" s="13" t="s">
        <v>67</v>
      </c>
      <c r="D366" s="13" t="s">
        <v>38</v>
      </c>
      <c r="E366" s="13" t="s">
        <v>39</v>
      </c>
      <c r="F366" s="13">
        <v>608682</v>
      </c>
      <c r="G366" s="13" t="s">
        <v>68</v>
      </c>
      <c r="H366" s="13" t="s">
        <v>69</v>
      </c>
      <c r="I366" s="13" t="s">
        <v>34</v>
      </c>
      <c r="J366" s="13" t="s">
        <v>24</v>
      </c>
      <c r="K366" s="13" t="s">
        <v>70</v>
      </c>
      <c r="L366" s="13" t="s">
        <v>199</v>
      </c>
      <c r="M366" s="89">
        <v>1207.95</v>
      </c>
      <c r="N366" s="89"/>
      <c r="O366" s="15">
        <v>44392</v>
      </c>
      <c r="P366" s="13"/>
      <c r="Q366" s="13" t="s">
        <v>171</v>
      </c>
      <c r="R366" s="16" t="s">
        <v>28</v>
      </c>
    </row>
    <row r="367" spans="1:18" ht="38.5" x14ac:dyDescent="0.35">
      <c r="A367" s="11">
        <v>1410181163</v>
      </c>
      <c r="B367" s="12"/>
      <c r="C367" s="13" t="s">
        <v>67</v>
      </c>
      <c r="D367" s="13" t="s">
        <v>38</v>
      </c>
      <c r="E367" s="13" t="s">
        <v>39</v>
      </c>
      <c r="F367" s="13">
        <v>608682</v>
      </c>
      <c r="G367" s="13" t="s">
        <v>68</v>
      </c>
      <c r="H367" s="13" t="s">
        <v>69</v>
      </c>
      <c r="I367" s="13" t="s">
        <v>34</v>
      </c>
      <c r="J367" s="13" t="s">
        <v>24</v>
      </c>
      <c r="K367" s="13" t="s">
        <v>70</v>
      </c>
      <c r="L367" s="13" t="s">
        <v>359</v>
      </c>
      <c r="M367" s="89">
        <v>406.8</v>
      </c>
      <c r="N367" s="89"/>
      <c r="O367" s="15">
        <v>44491</v>
      </c>
      <c r="P367" s="13"/>
      <c r="Q367" s="13" t="s">
        <v>328</v>
      </c>
      <c r="R367" s="16" t="s">
        <v>28</v>
      </c>
    </row>
    <row r="368" spans="1:18" ht="26" x14ac:dyDescent="0.35">
      <c r="A368" s="11">
        <v>1410185722</v>
      </c>
      <c r="B368" s="12"/>
      <c r="C368" s="13" t="s">
        <v>67</v>
      </c>
      <c r="D368" s="13" t="s">
        <v>38</v>
      </c>
      <c r="E368" s="13" t="s">
        <v>39</v>
      </c>
      <c r="F368" s="13">
        <v>608682</v>
      </c>
      <c r="G368" s="13" t="s">
        <v>68</v>
      </c>
      <c r="H368" s="13" t="s">
        <v>69</v>
      </c>
      <c r="I368" s="13" t="s">
        <v>34</v>
      </c>
      <c r="J368" s="13" t="s">
        <v>24</v>
      </c>
      <c r="K368" s="13" t="s">
        <v>70</v>
      </c>
      <c r="L368" s="13" t="s">
        <v>489</v>
      </c>
      <c r="M368" s="89">
        <v>386.29</v>
      </c>
      <c r="N368" s="89"/>
      <c r="O368" s="15">
        <v>44603</v>
      </c>
      <c r="P368" s="13"/>
      <c r="Q368" s="13" t="s">
        <v>447</v>
      </c>
      <c r="R368" s="16" t="s">
        <v>28</v>
      </c>
    </row>
    <row r="369" spans="1:18" ht="26" x14ac:dyDescent="0.35">
      <c r="A369" s="17">
        <v>1410185723</v>
      </c>
      <c r="B369" s="18"/>
      <c r="C369" s="19" t="s">
        <v>67</v>
      </c>
      <c r="D369" s="19" t="s">
        <v>38</v>
      </c>
      <c r="E369" s="19" t="s">
        <v>39</v>
      </c>
      <c r="F369" s="19">
        <v>608682</v>
      </c>
      <c r="G369" s="19" t="s">
        <v>68</v>
      </c>
      <c r="H369" s="19" t="s">
        <v>69</v>
      </c>
      <c r="I369" s="19" t="s">
        <v>34</v>
      </c>
      <c r="J369" s="19" t="s">
        <v>24</v>
      </c>
      <c r="K369" s="19" t="s">
        <v>70</v>
      </c>
      <c r="L369" s="19" t="s">
        <v>490</v>
      </c>
      <c r="M369" s="88">
        <v>948.43</v>
      </c>
      <c r="N369" s="88"/>
      <c r="O369" s="21">
        <v>44603</v>
      </c>
      <c r="P369" s="19"/>
      <c r="Q369" s="19" t="s">
        <v>447</v>
      </c>
      <c r="R369" s="22" t="s">
        <v>28</v>
      </c>
    </row>
    <row r="370" spans="1:18" ht="26" x14ac:dyDescent="0.35">
      <c r="A370" s="11">
        <v>1410185724</v>
      </c>
      <c r="B370" s="12"/>
      <c r="C370" s="13" t="s">
        <v>67</v>
      </c>
      <c r="D370" s="13" t="s">
        <v>38</v>
      </c>
      <c r="E370" s="13" t="s">
        <v>39</v>
      </c>
      <c r="F370" s="13">
        <v>608682</v>
      </c>
      <c r="G370" s="13" t="s">
        <v>68</v>
      </c>
      <c r="H370" s="13" t="s">
        <v>69</v>
      </c>
      <c r="I370" s="13" t="s">
        <v>34</v>
      </c>
      <c r="J370" s="13" t="s">
        <v>24</v>
      </c>
      <c r="K370" s="13" t="s">
        <v>70</v>
      </c>
      <c r="L370" s="13" t="s">
        <v>491</v>
      </c>
      <c r="M370" s="89">
        <v>110.38</v>
      </c>
      <c r="N370" s="89"/>
      <c r="O370" s="15">
        <v>44603</v>
      </c>
      <c r="P370" s="13"/>
      <c r="Q370" s="13" t="s">
        <v>447</v>
      </c>
      <c r="R370" s="16" t="s">
        <v>28</v>
      </c>
    </row>
    <row r="371" spans="1:18" x14ac:dyDescent="0.35">
      <c r="A371" s="11"/>
      <c r="B371" s="12"/>
      <c r="C371" s="13" t="s">
        <v>67</v>
      </c>
      <c r="D371" s="13" t="s">
        <v>38</v>
      </c>
      <c r="E371" s="13" t="s">
        <v>39</v>
      </c>
      <c r="F371" s="13">
        <v>608682</v>
      </c>
      <c r="G371" s="13" t="s">
        <v>68</v>
      </c>
      <c r="H371" s="13" t="s">
        <v>69</v>
      </c>
      <c r="I371" s="13" t="s">
        <v>34</v>
      </c>
      <c r="J371" s="13" t="s">
        <v>24</v>
      </c>
      <c r="K371" s="13" t="s">
        <v>70</v>
      </c>
      <c r="L371" s="13" t="s">
        <v>512</v>
      </c>
      <c r="M371" s="89">
        <v>10.76</v>
      </c>
      <c r="N371" s="89"/>
      <c r="O371" s="15">
        <v>44652</v>
      </c>
      <c r="P371" s="13"/>
      <c r="Q371" s="13" t="s">
        <v>27</v>
      </c>
      <c r="R371" s="16" t="s">
        <v>526</v>
      </c>
    </row>
    <row r="372" spans="1:18" x14ac:dyDescent="0.35">
      <c r="A372" s="11"/>
      <c r="B372" s="12"/>
      <c r="C372" s="13" t="s">
        <v>67</v>
      </c>
      <c r="D372" s="13" t="s">
        <v>38</v>
      </c>
      <c r="E372" s="13" t="s">
        <v>39</v>
      </c>
      <c r="F372" s="13">
        <v>608682</v>
      </c>
      <c r="G372" s="13" t="s">
        <v>68</v>
      </c>
      <c r="H372" s="13" t="s">
        <v>69</v>
      </c>
      <c r="I372" s="13" t="s">
        <v>34</v>
      </c>
      <c r="J372" s="13" t="s">
        <v>24</v>
      </c>
      <c r="K372" s="13" t="s">
        <v>70</v>
      </c>
      <c r="L372" s="13" t="s">
        <v>512</v>
      </c>
      <c r="M372" s="89">
        <v>35.880000000000003</v>
      </c>
      <c r="N372" s="89"/>
      <c r="O372" s="15">
        <v>44652</v>
      </c>
      <c r="P372" s="13"/>
      <c r="Q372" s="13" t="s">
        <v>27</v>
      </c>
      <c r="R372" s="16" t="s">
        <v>526</v>
      </c>
    </row>
    <row r="373" spans="1:18" x14ac:dyDescent="0.35">
      <c r="A373" s="11">
        <v>1410190360</v>
      </c>
      <c r="B373" s="12"/>
      <c r="C373" s="13" t="s">
        <v>67</v>
      </c>
      <c r="D373" s="13" t="s">
        <v>38</v>
      </c>
      <c r="E373" s="13" t="s">
        <v>39</v>
      </c>
      <c r="F373" s="13">
        <v>608682</v>
      </c>
      <c r="G373" s="13" t="s">
        <v>68</v>
      </c>
      <c r="H373" s="13" t="s">
        <v>69</v>
      </c>
      <c r="I373" s="13" t="s">
        <v>34</v>
      </c>
      <c r="J373" s="13" t="s">
        <v>24</v>
      </c>
      <c r="K373" s="13" t="s">
        <v>70</v>
      </c>
      <c r="L373" s="13" t="s">
        <v>943</v>
      </c>
      <c r="M373" s="89">
        <v>313.83</v>
      </c>
      <c r="N373" s="89"/>
      <c r="O373" s="15">
        <v>44713</v>
      </c>
      <c r="P373" s="13"/>
      <c r="Q373" s="13" t="s">
        <v>27</v>
      </c>
      <c r="R373" s="16" t="s">
        <v>526</v>
      </c>
    </row>
    <row r="374" spans="1:18" ht="26" x14ac:dyDescent="0.35">
      <c r="A374" s="17">
        <v>1410194991</v>
      </c>
      <c r="B374" s="18"/>
      <c r="C374" s="19" t="s">
        <v>67</v>
      </c>
      <c r="D374" s="19" t="s">
        <v>38</v>
      </c>
      <c r="E374" s="19" t="s">
        <v>39</v>
      </c>
      <c r="F374" s="19">
        <v>608682</v>
      </c>
      <c r="G374" s="19" t="s">
        <v>68</v>
      </c>
      <c r="H374" s="19" t="s">
        <v>69</v>
      </c>
      <c r="I374" s="19" t="s">
        <v>34</v>
      </c>
      <c r="J374" s="19" t="s">
        <v>24</v>
      </c>
      <c r="K374" s="19" t="s">
        <v>70</v>
      </c>
      <c r="L374" s="19" t="s">
        <v>1282</v>
      </c>
      <c r="M374" s="88">
        <v>2897.5</v>
      </c>
      <c r="N374" s="88"/>
      <c r="O374" s="21">
        <v>44785</v>
      </c>
      <c r="P374" s="19"/>
      <c r="Q374" s="19" t="s">
        <v>171</v>
      </c>
      <c r="R374" s="22" t="s">
        <v>526</v>
      </c>
    </row>
    <row r="375" spans="1:18" hidden="1" x14ac:dyDescent="0.35">
      <c r="A375" s="17">
        <v>1410178911</v>
      </c>
      <c r="B375" s="18"/>
      <c r="C375" s="19" t="s">
        <v>287</v>
      </c>
      <c r="D375" s="19" t="s">
        <v>38</v>
      </c>
      <c r="E375" s="19" t="s">
        <v>288</v>
      </c>
      <c r="F375" s="19">
        <v>606173</v>
      </c>
      <c r="G375" s="19" t="s">
        <v>289</v>
      </c>
      <c r="H375" s="19" t="s">
        <v>249</v>
      </c>
      <c r="I375" s="19" t="s">
        <v>34</v>
      </c>
      <c r="J375" s="19" t="s">
        <v>24</v>
      </c>
      <c r="K375" s="19" t="s">
        <v>210</v>
      </c>
      <c r="L375" s="19" t="s">
        <v>290</v>
      </c>
      <c r="M375" s="20">
        <v>627.77</v>
      </c>
      <c r="N375" s="88"/>
      <c r="O375" s="21">
        <v>44446</v>
      </c>
      <c r="P375" s="19"/>
      <c r="Q375" s="19" t="s">
        <v>171</v>
      </c>
      <c r="R375" s="22" t="s">
        <v>28</v>
      </c>
    </row>
    <row r="376" spans="1:18" ht="26" hidden="1" x14ac:dyDescent="0.35">
      <c r="A376" s="17">
        <v>1410190746</v>
      </c>
      <c r="B376" s="18"/>
      <c r="C376" s="19" t="s">
        <v>1067</v>
      </c>
      <c r="D376" s="19" t="s">
        <v>38</v>
      </c>
      <c r="E376" s="19" t="s">
        <v>139</v>
      </c>
      <c r="F376" s="19"/>
      <c r="G376" s="19" t="s">
        <v>1068</v>
      </c>
      <c r="H376" s="19"/>
      <c r="I376" s="19" t="s">
        <v>23</v>
      </c>
      <c r="J376" s="19" t="s">
        <v>24</v>
      </c>
      <c r="K376" s="19" t="s">
        <v>238</v>
      </c>
      <c r="L376" s="19" t="s">
        <v>1069</v>
      </c>
      <c r="M376" s="20">
        <v>1680</v>
      </c>
      <c r="N376" s="88"/>
      <c r="O376" s="21">
        <v>44732</v>
      </c>
      <c r="P376" s="19"/>
      <c r="Q376" s="19" t="s">
        <v>27</v>
      </c>
      <c r="R376" s="22" t="s">
        <v>526</v>
      </c>
    </row>
    <row r="377" spans="1:18" ht="76" hidden="1" x14ac:dyDescent="0.35">
      <c r="A377" s="11">
        <v>1410179903</v>
      </c>
      <c r="B377" s="12"/>
      <c r="C377" s="13" t="s">
        <v>313</v>
      </c>
      <c r="D377" s="13" t="s">
        <v>38</v>
      </c>
      <c r="E377" s="13" t="s">
        <v>45</v>
      </c>
      <c r="F377" s="13">
        <v>608351</v>
      </c>
      <c r="G377" s="13" t="s">
        <v>314</v>
      </c>
      <c r="H377" s="13" t="s">
        <v>315</v>
      </c>
      <c r="I377" s="13" t="s">
        <v>34</v>
      </c>
      <c r="J377" s="13" t="s">
        <v>24</v>
      </c>
      <c r="K377" s="13" t="s">
        <v>281</v>
      </c>
      <c r="L377" s="13" t="s">
        <v>316</v>
      </c>
      <c r="M377" s="14">
        <v>5703.34</v>
      </c>
      <c r="N377" s="89"/>
      <c r="O377" s="15">
        <v>44463</v>
      </c>
      <c r="P377" s="13"/>
      <c r="Q377" s="13" t="s">
        <v>171</v>
      </c>
      <c r="R377" s="16" t="s">
        <v>28</v>
      </c>
    </row>
    <row r="378" spans="1:18" ht="26" hidden="1" x14ac:dyDescent="0.35">
      <c r="A378" s="17">
        <v>1410196164</v>
      </c>
      <c r="B378" s="18"/>
      <c r="C378" s="19" t="s">
        <v>313</v>
      </c>
      <c r="D378" s="19" t="s">
        <v>38</v>
      </c>
      <c r="E378" s="19" t="s">
        <v>45</v>
      </c>
      <c r="F378" s="19">
        <v>608351</v>
      </c>
      <c r="G378" s="19" t="s">
        <v>314</v>
      </c>
      <c r="H378" s="19" t="s">
        <v>315</v>
      </c>
      <c r="I378" s="19" t="s">
        <v>34</v>
      </c>
      <c r="J378" s="19" t="s">
        <v>24</v>
      </c>
      <c r="K378" s="19" t="s">
        <v>281</v>
      </c>
      <c r="L378" s="19" t="s">
        <v>307</v>
      </c>
      <c r="M378" s="20">
        <v>3391.42</v>
      </c>
      <c r="N378" s="88"/>
      <c r="O378" s="21">
        <v>44812</v>
      </c>
      <c r="P378" s="19"/>
      <c r="Q378" s="19" t="s">
        <v>171</v>
      </c>
      <c r="R378" s="22" t="s">
        <v>526</v>
      </c>
    </row>
    <row r="379" spans="1:18" ht="26" hidden="1" x14ac:dyDescent="0.35">
      <c r="A379" s="11">
        <v>1410200003</v>
      </c>
      <c r="B379" s="12"/>
      <c r="C379" s="13" t="s">
        <v>313</v>
      </c>
      <c r="D379" s="13" t="s">
        <v>38</v>
      </c>
      <c r="E379" s="13" t="s">
        <v>45</v>
      </c>
      <c r="F379" s="13">
        <v>608351</v>
      </c>
      <c r="G379" s="13" t="s">
        <v>314</v>
      </c>
      <c r="H379" s="13" t="s">
        <v>315</v>
      </c>
      <c r="I379" s="13" t="s">
        <v>34</v>
      </c>
      <c r="J379" s="13" t="s">
        <v>24</v>
      </c>
      <c r="K379" s="13" t="s">
        <v>281</v>
      </c>
      <c r="L379" s="13" t="s">
        <v>307</v>
      </c>
      <c r="M379" s="14">
        <v>1738.92</v>
      </c>
      <c r="N379" s="89"/>
      <c r="O379" s="15">
        <v>44896</v>
      </c>
      <c r="P379" s="13"/>
      <c r="Q379" s="13" t="s">
        <v>328</v>
      </c>
      <c r="R379" s="16" t="s">
        <v>526</v>
      </c>
    </row>
    <row r="380" spans="1:18" ht="38.5" hidden="1" x14ac:dyDescent="0.35">
      <c r="A380" s="11">
        <v>1410188891</v>
      </c>
      <c r="B380" s="12"/>
      <c r="C380" s="13" t="s">
        <v>718</v>
      </c>
      <c r="D380" s="13" t="s">
        <v>110</v>
      </c>
      <c r="E380" s="13" t="s">
        <v>111</v>
      </c>
      <c r="F380" s="13">
        <v>608360</v>
      </c>
      <c r="G380" s="13" t="s">
        <v>719</v>
      </c>
      <c r="H380" s="13" t="s">
        <v>141</v>
      </c>
      <c r="I380" s="13" t="s">
        <v>23</v>
      </c>
      <c r="J380" s="13" t="s">
        <v>720</v>
      </c>
      <c r="K380" s="13" t="s">
        <v>25</v>
      </c>
      <c r="L380" s="13" t="s">
        <v>721</v>
      </c>
      <c r="M380" s="14">
        <v>162</v>
      </c>
      <c r="N380" s="89"/>
      <c r="O380" s="15">
        <v>44664</v>
      </c>
      <c r="P380" s="13"/>
      <c r="Q380" s="13" t="s">
        <v>27</v>
      </c>
      <c r="R380" s="16" t="s">
        <v>526</v>
      </c>
    </row>
    <row r="381" spans="1:18" ht="26" hidden="1" x14ac:dyDescent="0.35">
      <c r="A381" s="17">
        <v>1410193674</v>
      </c>
      <c r="B381" s="18"/>
      <c r="C381" s="19" t="s">
        <v>1208</v>
      </c>
      <c r="D381" s="19" t="s">
        <v>38</v>
      </c>
      <c r="E381" s="19" t="s">
        <v>92</v>
      </c>
      <c r="F381" s="19">
        <v>608370</v>
      </c>
      <c r="G381" s="19" t="s">
        <v>1209</v>
      </c>
      <c r="H381" s="19" t="s">
        <v>1210</v>
      </c>
      <c r="I381" s="19" t="s">
        <v>23</v>
      </c>
      <c r="J381" s="19" t="s">
        <v>1211</v>
      </c>
      <c r="K381" s="19" t="s">
        <v>238</v>
      </c>
      <c r="L381" s="19" t="s">
        <v>1212</v>
      </c>
      <c r="M381" s="20">
        <v>767</v>
      </c>
      <c r="N381" s="88"/>
      <c r="O381" s="21">
        <v>44763</v>
      </c>
      <c r="P381" s="19"/>
      <c r="Q381" s="19" t="s">
        <v>171</v>
      </c>
      <c r="R381" s="22" t="s">
        <v>526</v>
      </c>
    </row>
    <row r="382" spans="1:18" ht="26" hidden="1" x14ac:dyDescent="0.35">
      <c r="A382" s="17">
        <v>1410190611</v>
      </c>
      <c r="B382" s="18"/>
      <c r="C382" s="19" t="s">
        <v>1010</v>
      </c>
      <c r="D382" s="19" t="s">
        <v>38</v>
      </c>
      <c r="E382" s="19" t="s">
        <v>1011</v>
      </c>
      <c r="F382" s="19">
        <v>608352</v>
      </c>
      <c r="G382" s="19" t="s">
        <v>1012</v>
      </c>
      <c r="H382" s="19" t="s">
        <v>183</v>
      </c>
      <c r="I382" s="19" t="s">
        <v>34</v>
      </c>
      <c r="J382" s="19" t="s">
        <v>24</v>
      </c>
      <c r="K382" s="19" t="s">
        <v>297</v>
      </c>
      <c r="L382" s="19" t="s">
        <v>1013</v>
      </c>
      <c r="M382" s="20">
        <v>11925.7</v>
      </c>
      <c r="N382" s="88"/>
      <c r="O382" s="21">
        <v>44722</v>
      </c>
      <c r="P382" s="19"/>
      <c r="Q382" s="19" t="s">
        <v>27</v>
      </c>
      <c r="R382" s="22" t="s">
        <v>526</v>
      </c>
    </row>
    <row r="383" spans="1:18" ht="26" hidden="1" x14ac:dyDescent="0.35">
      <c r="A383" s="11">
        <v>1410197572</v>
      </c>
      <c r="B383" s="12"/>
      <c r="C383" s="13" t="s">
        <v>1010</v>
      </c>
      <c r="D383" s="13" t="s">
        <v>38</v>
      </c>
      <c r="E383" s="13" t="s">
        <v>1011</v>
      </c>
      <c r="F383" s="13">
        <v>608352</v>
      </c>
      <c r="G383" s="13" t="s">
        <v>1012</v>
      </c>
      <c r="H383" s="13" t="s">
        <v>183</v>
      </c>
      <c r="I383" s="13" t="s">
        <v>34</v>
      </c>
      <c r="J383" s="13" t="s">
        <v>24</v>
      </c>
      <c r="K383" s="13" t="s">
        <v>297</v>
      </c>
      <c r="L383" s="13" t="s">
        <v>1449</v>
      </c>
      <c r="M383" s="14">
        <v>1255.32</v>
      </c>
      <c r="N383" s="89"/>
      <c r="O383" s="15">
        <v>44844</v>
      </c>
      <c r="P383" s="13"/>
      <c r="Q383" s="13" t="s">
        <v>328</v>
      </c>
      <c r="R383" s="16" t="s">
        <v>526</v>
      </c>
    </row>
    <row r="384" spans="1:18" ht="26" hidden="1" x14ac:dyDescent="0.35">
      <c r="A384" s="17">
        <v>1410172793</v>
      </c>
      <c r="B384" s="18"/>
      <c r="C384" s="19" t="s">
        <v>54</v>
      </c>
      <c r="D384" s="19" t="s">
        <v>38</v>
      </c>
      <c r="E384" s="19" t="s">
        <v>55</v>
      </c>
      <c r="F384" s="19">
        <v>606152</v>
      </c>
      <c r="G384" s="19" t="s">
        <v>56</v>
      </c>
      <c r="H384" s="19" t="s">
        <v>57</v>
      </c>
      <c r="I384" s="19" t="s">
        <v>23</v>
      </c>
      <c r="J384" s="19" t="s">
        <v>24</v>
      </c>
      <c r="K384" s="19" t="s">
        <v>58</v>
      </c>
      <c r="L384" s="19" t="s">
        <v>59</v>
      </c>
      <c r="M384" s="20">
        <v>191.4</v>
      </c>
      <c r="N384" s="88"/>
      <c r="O384" s="21">
        <v>44320</v>
      </c>
      <c r="P384" s="19"/>
      <c r="Q384" s="19" t="s">
        <v>27</v>
      </c>
      <c r="R384" s="22" t="s">
        <v>28</v>
      </c>
    </row>
    <row r="385" spans="1:18" ht="51" hidden="1" x14ac:dyDescent="0.35">
      <c r="A385" s="17">
        <v>1410178871</v>
      </c>
      <c r="B385" s="18"/>
      <c r="C385" s="19" t="s">
        <v>278</v>
      </c>
      <c r="D385" s="19" t="s">
        <v>38</v>
      </c>
      <c r="E385" s="19" t="s">
        <v>81</v>
      </c>
      <c r="F385" s="19">
        <v>608350</v>
      </c>
      <c r="G385" s="19" t="s">
        <v>279</v>
      </c>
      <c r="H385" s="19" t="s">
        <v>280</v>
      </c>
      <c r="I385" s="19" t="s">
        <v>34</v>
      </c>
      <c r="J385" s="19" t="s">
        <v>24</v>
      </c>
      <c r="K385" s="19" t="s">
        <v>281</v>
      </c>
      <c r="L385" s="19" t="s">
        <v>282</v>
      </c>
      <c r="M385" s="20">
        <v>4367.09</v>
      </c>
      <c r="N385" s="88"/>
      <c r="O385" s="21">
        <v>44442</v>
      </c>
      <c r="P385" s="19"/>
      <c r="Q385" s="19" t="s">
        <v>171</v>
      </c>
      <c r="R385" s="22" t="s">
        <v>28</v>
      </c>
    </row>
    <row r="386" spans="1:18" ht="38.5" hidden="1" x14ac:dyDescent="0.35">
      <c r="A386" s="17">
        <v>1410190359</v>
      </c>
      <c r="B386" s="18"/>
      <c r="C386" s="19" t="s">
        <v>938</v>
      </c>
      <c r="D386" s="19" t="s">
        <v>110</v>
      </c>
      <c r="E386" s="19" t="s">
        <v>111</v>
      </c>
      <c r="F386" s="19">
        <v>802502</v>
      </c>
      <c r="G386" s="19" t="s">
        <v>939</v>
      </c>
      <c r="H386" s="19" t="s">
        <v>243</v>
      </c>
      <c r="I386" s="19" t="s">
        <v>23</v>
      </c>
      <c r="J386" s="19" t="s">
        <v>940</v>
      </c>
      <c r="K386" s="19" t="s">
        <v>941</v>
      </c>
      <c r="L386" s="19" t="s">
        <v>942</v>
      </c>
      <c r="M386" s="20">
        <v>2349.36</v>
      </c>
      <c r="N386" s="88"/>
      <c r="O386" s="21">
        <v>44713</v>
      </c>
      <c r="P386" s="19"/>
      <c r="Q386" s="19" t="s">
        <v>27</v>
      </c>
      <c r="R386" s="22" t="s">
        <v>526</v>
      </c>
    </row>
    <row r="387" spans="1:18" ht="26" hidden="1" x14ac:dyDescent="0.35">
      <c r="A387" s="17">
        <v>1410178438</v>
      </c>
      <c r="B387" s="18"/>
      <c r="C387" s="19" t="s">
        <v>260</v>
      </c>
      <c r="D387" s="19" t="s">
        <v>38</v>
      </c>
      <c r="E387" s="19" t="s">
        <v>45</v>
      </c>
      <c r="F387" s="19">
        <v>606167</v>
      </c>
      <c r="G387" s="19" t="s">
        <v>261</v>
      </c>
      <c r="H387" s="19" t="s">
        <v>262</v>
      </c>
      <c r="I387" s="19" t="s">
        <v>23</v>
      </c>
      <c r="J387" s="19" t="s">
        <v>24</v>
      </c>
      <c r="K387" s="19" t="s">
        <v>263</v>
      </c>
      <c r="L387" s="19" t="s">
        <v>264</v>
      </c>
      <c r="M387" s="20">
        <v>1200</v>
      </c>
      <c r="N387" s="88"/>
      <c r="O387" s="21">
        <v>44427</v>
      </c>
      <c r="P387" s="19"/>
      <c r="Q387" s="19" t="s">
        <v>171</v>
      </c>
      <c r="R387" s="22" t="s">
        <v>28</v>
      </c>
    </row>
    <row r="388" spans="1:18" ht="26" hidden="1" x14ac:dyDescent="0.35">
      <c r="A388" s="11">
        <v>1410195780</v>
      </c>
      <c r="B388" s="12"/>
      <c r="C388" s="13" t="s">
        <v>260</v>
      </c>
      <c r="D388" s="13" t="s">
        <v>38</v>
      </c>
      <c r="E388" s="13" t="s">
        <v>45</v>
      </c>
      <c r="F388" s="13">
        <v>606167</v>
      </c>
      <c r="G388" s="13" t="s">
        <v>261</v>
      </c>
      <c r="H388" s="13" t="s">
        <v>262</v>
      </c>
      <c r="I388" s="13" t="s">
        <v>23</v>
      </c>
      <c r="J388" s="13" t="s">
        <v>24</v>
      </c>
      <c r="K388" s="13" t="s">
        <v>263</v>
      </c>
      <c r="L388" s="13" t="s">
        <v>1303</v>
      </c>
      <c r="M388" s="14">
        <v>1688.1</v>
      </c>
      <c r="N388" s="89"/>
      <c r="O388" s="15">
        <v>44796</v>
      </c>
      <c r="P388" s="13"/>
      <c r="Q388" s="13" t="s">
        <v>171</v>
      </c>
      <c r="R388" s="16" t="s">
        <v>526</v>
      </c>
    </row>
    <row r="389" spans="1:18" ht="38.5" hidden="1" x14ac:dyDescent="0.35">
      <c r="A389" s="17">
        <v>1410180467</v>
      </c>
      <c r="B389" s="18"/>
      <c r="C389" s="19" t="s">
        <v>350</v>
      </c>
      <c r="D389" s="19" t="s">
        <v>38</v>
      </c>
      <c r="E389" s="19" t="s">
        <v>39</v>
      </c>
      <c r="F389" s="19">
        <v>608642</v>
      </c>
      <c r="G389" s="19" t="s">
        <v>351</v>
      </c>
      <c r="H389" s="19" t="s">
        <v>41</v>
      </c>
      <c r="I389" s="19" t="s">
        <v>34</v>
      </c>
      <c r="J389" s="19" t="s">
        <v>24</v>
      </c>
      <c r="K389" s="19" t="s">
        <v>65</v>
      </c>
      <c r="L389" s="19" t="s">
        <v>352</v>
      </c>
      <c r="M389" s="88">
        <v>1046.0999999999999</v>
      </c>
      <c r="N389" s="88"/>
      <c r="O389" s="21">
        <v>44488</v>
      </c>
      <c r="P389" s="19"/>
      <c r="Q389" s="19" t="s">
        <v>328</v>
      </c>
      <c r="R389" s="22" t="s">
        <v>28</v>
      </c>
    </row>
    <row r="390" spans="1:18" ht="38.5" hidden="1" x14ac:dyDescent="0.35">
      <c r="A390" s="11">
        <v>1410197688</v>
      </c>
      <c r="B390" s="12"/>
      <c r="C390" s="13" t="s">
        <v>350</v>
      </c>
      <c r="D390" s="13" t="s">
        <v>38</v>
      </c>
      <c r="E390" s="13" t="s">
        <v>39</v>
      </c>
      <c r="F390" s="13">
        <v>608642</v>
      </c>
      <c r="G390" s="13" t="s">
        <v>351</v>
      </c>
      <c r="H390" s="13" t="s">
        <v>41</v>
      </c>
      <c r="I390" s="13" t="s">
        <v>34</v>
      </c>
      <c r="J390" s="13" t="s">
        <v>24</v>
      </c>
      <c r="K390" s="13" t="s">
        <v>65</v>
      </c>
      <c r="L390" s="13" t="s">
        <v>1457</v>
      </c>
      <c r="M390" s="89">
        <v>609.41</v>
      </c>
      <c r="N390" s="89"/>
      <c r="O390" s="15">
        <v>44847</v>
      </c>
      <c r="P390" s="13"/>
      <c r="Q390" s="13" t="s">
        <v>328</v>
      </c>
      <c r="R390" s="16" t="s">
        <v>526</v>
      </c>
    </row>
    <row r="391" spans="1:18" ht="38.5" hidden="1" x14ac:dyDescent="0.35">
      <c r="A391" s="11">
        <v>1410200073</v>
      </c>
      <c r="B391" s="12"/>
      <c r="C391" s="13" t="s">
        <v>350</v>
      </c>
      <c r="D391" s="13" t="s">
        <v>38</v>
      </c>
      <c r="E391" s="13" t="s">
        <v>39</v>
      </c>
      <c r="F391" s="13">
        <v>608642</v>
      </c>
      <c r="G391" s="13" t="s">
        <v>351</v>
      </c>
      <c r="H391" s="13" t="s">
        <v>41</v>
      </c>
      <c r="I391" s="13" t="s">
        <v>34</v>
      </c>
      <c r="J391" s="13" t="s">
        <v>24</v>
      </c>
      <c r="K391" s="13" t="s">
        <v>65</v>
      </c>
      <c r="L391" s="13" t="s">
        <v>1623</v>
      </c>
      <c r="M391" s="89">
        <v>437.88</v>
      </c>
      <c r="N391" s="89"/>
      <c r="O391" s="15">
        <v>44900</v>
      </c>
      <c r="P391" s="13"/>
      <c r="Q391" s="13" t="s">
        <v>328</v>
      </c>
      <c r="R391" s="16" t="s">
        <v>526</v>
      </c>
    </row>
    <row r="392" spans="1:18" ht="26" hidden="1" x14ac:dyDescent="0.35">
      <c r="A392" s="17">
        <v>1410175257</v>
      </c>
      <c r="B392" s="18"/>
      <c r="C392" s="19" t="s">
        <v>138</v>
      </c>
      <c r="D392" s="19" t="s">
        <v>38</v>
      </c>
      <c r="E392" s="19" t="s">
        <v>139</v>
      </c>
      <c r="F392" s="19">
        <v>608674</v>
      </c>
      <c r="G392" s="19" t="s">
        <v>140</v>
      </c>
      <c r="H392" s="19" t="s">
        <v>141</v>
      </c>
      <c r="I392" s="19" t="s">
        <v>34</v>
      </c>
      <c r="J392" s="19" t="s">
        <v>24</v>
      </c>
      <c r="K392" s="19" t="s">
        <v>142</v>
      </c>
      <c r="L392" s="19" t="s">
        <v>143</v>
      </c>
      <c r="M392" s="20">
        <v>54.98</v>
      </c>
      <c r="N392" s="88"/>
      <c r="O392" s="21">
        <v>44365</v>
      </c>
      <c r="P392" s="19"/>
      <c r="Q392" s="19" t="s">
        <v>27</v>
      </c>
      <c r="R392" s="22" t="s">
        <v>28</v>
      </c>
    </row>
    <row r="393" spans="1:18" ht="26" hidden="1" x14ac:dyDescent="0.35">
      <c r="A393" s="11">
        <v>1410177646</v>
      </c>
      <c r="B393" s="12"/>
      <c r="C393" s="13" t="s">
        <v>138</v>
      </c>
      <c r="D393" s="13" t="s">
        <v>38</v>
      </c>
      <c r="E393" s="13" t="s">
        <v>139</v>
      </c>
      <c r="F393" s="13">
        <v>608674</v>
      </c>
      <c r="G393" s="13" t="s">
        <v>140</v>
      </c>
      <c r="H393" s="13" t="s">
        <v>141</v>
      </c>
      <c r="I393" s="13" t="s">
        <v>34</v>
      </c>
      <c r="J393" s="13" t="s">
        <v>24</v>
      </c>
      <c r="K393" s="13" t="s">
        <v>142</v>
      </c>
      <c r="L393" s="13" t="s">
        <v>143</v>
      </c>
      <c r="M393" s="14">
        <v>45.82</v>
      </c>
      <c r="N393" s="89"/>
      <c r="O393" s="15">
        <v>44414</v>
      </c>
      <c r="P393" s="13"/>
      <c r="Q393" s="13" t="s">
        <v>171</v>
      </c>
      <c r="R393" s="16" t="s">
        <v>28</v>
      </c>
    </row>
    <row r="394" spans="1:18" ht="38.5" hidden="1" x14ac:dyDescent="0.35">
      <c r="A394" s="17">
        <v>1410192860</v>
      </c>
      <c r="B394" s="18"/>
      <c r="C394" s="19" t="s">
        <v>1165</v>
      </c>
      <c r="D394" s="19" t="s">
        <v>38</v>
      </c>
      <c r="E394" s="19" t="s">
        <v>81</v>
      </c>
      <c r="F394" s="19">
        <v>608400</v>
      </c>
      <c r="G394" s="19" t="s">
        <v>1166</v>
      </c>
      <c r="H394" s="19" t="s">
        <v>1167</v>
      </c>
      <c r="I394" s="19" t="s">
        <v>34</v>
      </c>
      <c r="J394" s="19" t="s">
        <v>24</v>
      </c>
      <c r="K394" s="19" t="s">
        <v>250</v>
      </c>
      <c r="L394" s="19" t="s">
        <v>1168</v>
      </c>
      <c r="M394" s="20">
        <v>11873.51</v>
      </c>
      <c r="N394" s="88"/>
      <c r="O394" s="21">
        <v>44755</v>
      </c>
      <c r="P394" s="19"/>
      <c r="Q394" s="19" t="s">
        <v>171</v>
      </c>
      <c r="R394" s="22" t="s">
        <v>526</v>
      </c>
    </row>
    <row r="395" spans="1:18" ht="38.5" hidden="1" x14ac:dyDescent="0.35">
      <c r="A395" s="11">
        <v>1410194826</v>
      </c>
      <c r="B395" s="12"/>
      <c r="C395" s="13" t="s">
        <v>1165</v>
      </c>
      <c r="D395" s="13" t="s">
        <v>38</v>
      </c>
      <c r="E395" s="13" t="s">
        <v>81</v>
      </c>
      <c r="F395" s="13">
        <v>608400</v>
      </c>
      <c r="G395" s="13" t="s">
        <v>1166</v>
      </c>
      <c r="H395" s="13" t="s">
        <v>1167</v>
      </c>
      <c r="I395" s="13" t="s">
        <v>34</v>
      </c>
      <c r="J395" s="13" t="s">
        <v>24</v>
      </c>
      <c r="K395" s="13" t="s">
        <v>250</v>
      </c>
      <c r="L395" s="13" t="s">
        <v>1168</v>
      </c>
      <c r="M395" s="14">
        <v>11873.51</v>
      </c>
      <c r="N395" s="89"/>
      <c r="O395" s="15">
        <v>44782</v>
      </c>
      <c r="P395" s="13"/>
      <c r="Q395" s="13" t="s">
        <v>171</v>
      </c>
      <c r="R395" s="16" t="s">
        <v>526</v>
      </c>
    </row>
    <row r="396" spans="1:18" ht="51" hidden="1" x14ac:dyDescent="0.35">
      <c r="A396" s="11">
        <v>1410178440</v>
      </c>
      <c r="B396" s="12"/>
      <c r="C396" s="13" t="s">
        <v>257</v>
      </c>
      <c r="D396" s="13" t="s">
        <v>38</v>
      </c>
      <c r="E396" s="13" t="s">
        <v>139</v>
      </c>
      <c r="F396" s="13">
        <v>608407</v>
      </c>
      <c r="G396" s="13" t="s">
        <v>258</v>
      </c>
      <c r="H396" s="13" t="s">
        <v>202</v>
      </c>
      <c r="I396" s="13" t="s">
        <v>34</v>
      </c>
      <c r="J396" s="13" t="s">
        <v>24</v>
      </c>
      <c r="K396" s="13" t="s">
        <v>65</v>
      </c>
      <c r="L396" s="13" t="s">
        <v>259</v>
      </c>
      <c r="M396" s="14">
        <v>703.28</v>
      </c>
      <c r="N396" s="89"/>
      <c r="O396" s="15">
        <v>44427</v>
      </c>
      <c r="P396" s="13"/>
      <c r="Q396" s="13" t="s">
        <v>171</v>
      </c>
      <c r="R396" s="16" t="s">
        <v>28</v>
      </c>
    </row>
    <row r="397" spans="1:18" ht="38.5" hidden="1" x14ac:dyDescent="0.35">
      <c r="A397" s="11">
        <v>1410188654</v>
      </c>
      <c r="B397" s="12"/>
      <c r="C397" s="13" t="s">
        <v>531</v>
      </c>
      <c r="D397" s="13" t="s">
        <v>38</v>
      </c>
      <c r="E397" s="13" t="s">
        <v>92</v>
      </c>
      <c r="F397" s="13">
        <v>802138</v>
      </c>
      <c r="G397" s="13" t="s">
        <v>532</v>
      </c>
      <c r="H397" s="13" t="s">
        <v>249</v>
      </c>
      <c r="I397" s="13" t="s">
        <v>34</v>
      </c>
      <c r="J397" s="13" t="s">
        <v>24</v>
      </c>
      <c r="K397" s="13" t="s">
        <v>65</v>
      </c>
      <c r="L397" s="13" t="s">
        <v>533</v>
      </c>
      <c r="M397" s="14">
        <v>418.44</v>
      </c>
      <c r="N397" s="89"/>
      <c r="O397" s="15">
        <v>44652</v>
      </c>
      <c r="P397" s="13"/>
      <c r="Q397" s="13" t="s">
        <v>27</v>
      </c>
      <c r="R397" s="16" t="s">
        <v>526</v>
      </c>
    </row>
    <row r="398" spans="1:18" ht="38.5" hidden="1" x14ac:dyDescent="0.35">
      <c r="A398" s="11">
        <v>1410190846</v>
      </c>
      <c r="B398" s="12"/>
      <c r="C398" s="13" t="s">
        <v>531</v>
      </c>
      <c r="D398" s="13" t="s">
        <v>38</v>
      </c>
      <c r="E398" s="13" t="s">
        <v>92</v>
      </c>
      <c r="F398" s="13">
        <v>802138</v>
      </c>
      <c r="G398" s="13" t="s">
        <v>532</v>
      </c>
      <c r="H398" s="13" t="s">
        <v>249</v>
      </c>
      <c r="I398" s="13" t="s">
        <v>34</v>
      </c>
      <c r="J398" s="13" t="s">
        <v>24</v>
      </c>
      <c r="K398" s="13" t="s">
        <v>65</v>
      </c>
      <c r="L398" s="13" t="s">
        <v>1078</v>
      </c>
      <c r="M398" s="14">
        <v>2497.3200000000002</v>
      </c>
      <c r="N398" s="89"/>
      <c r="O398" s="15">
        <v>44734</v>
      </c>
      <c r="P398" s="13"/>
      <c r="Q398" s="13" t="s">
        <v>27</v>
      </c>
      <c r="R398" s="16" t="s">
        <v>526</v>
      </c>
    </row>
    <row r="399" spans="1:18" ht="38.5" hidden="1" x14ac:dyDescent="0.35">
      <c r="A399" s="17">
        <v>1410190847</v>
      </c>
      <c r="B399" s="18"/>
      <c r="C399" s="19" t="s">
        <v>531</v>
      </c>
      <c r="D399" s="19" t="s">
        <v>38</v>
      </c>
      <c r="E399" s="19" t="s">
        <v>92</v>
      </c>
      <c r="F399" s="19">
        <v>802138</v>
      </c>
      <c r="G399" s="19" t="s">
        <v>532</v>
      </c>
      <c r="H399" s="19" t="s">
        <v>249</v>
      </c>
      <c r="I399" s="19" t="s">
        <v>34</v>
      </c>
      <c r="J399" s="19" t="s">
        <v>24</v>
      </c>
      <c r="K399" s="19" t="s">
        <v>65</v>
      </c>
      <c r="L399" s="19" t="s">
        <v>1079</v>
      </c>
      <c r="M399" s="20">
        <v>5676.24</v>
      </c>
      <c r="N399" s="88"/>
      <c r="O399" s="21">
        <v>44734</v>
      </c>
      <c r="P399" s="19"/>
      <c r="Q399" s="19" t="s">
        <v>27</v>
      </c>
      <c r="R399" s="22" t="s">
        <v>526</v>
      </c>
    </row>
    <row r="400" spans="1:18" ht="38.5" hidden="1" x14ac:dyDescent="0.35">
      <c r="A400" s="17">
        <v>1410200001</v>
      </c>
      <c r="B400" s="18"/>
      <c r="C400" s="19" t="s">
        <v>531</v>
      </c>
      <c r="D400" s="19" t="s">
        <v>38</v>
      </c>
      <c r="E400" s="19" t="s">
        <v>92</v>
      </c>
      <c r="F400" s="19">
        <v>802138</v>
      </c>
      <c r="G400" s="19" t="s">
        <v>532</v>
      </c>
      <c r="H400" s="19" t="s">
        <v>249</v>
      </c>
      <c r="I400" s="19" t="s">
        <v>34</v>
      </c>
      <c r="J400" s="19" t="s">
        <v>24</v>
      </c>
      <c r="K400" s="19" t="s">
        <v>65</v>
      </c>
      <c r="L400" s="19" t="s">
        <v>1588</v>
      </c>
      <c r="M400" s="20">
        <v>44146.559999999998</v>
      </c>
      <c r="N400" s="88"/>
      <c r="O400" s="21">
        <v>44896</v>
      </c>
      <c r="P400" s="19"/>
      <c r="Q400" s="19" t="s">
        <v>328</v>
      </c>
      <c r="R400" s="22" t="s">
        <v>526</v>
      </c>
    </row>
    <row r="401" spans="1:18" ht="38.5" hidden="1" x14ac:dyDescent="0.35">
      <c r="A401" s="11">
        <v>1410200050</v>
      </c>
      <c r="B401" s="12"/>
      <c r="C401" s="13" t="s">
        <v>531</v>
      </c>
      <c r="D401" s="13" t="s">
        <v>38</v>
      </c>
      <c r="E401" s="13" t="s">
        <v>92</v>
      </c>
      <c r="F401" s="13">
        <v>802138</v>
      </c>
      <c r="G401" s="13" t="s">
        <v>532</v>
      </c>
      <c r="H401" s="13" t="s">
        <v>249</v>
      </c>
      <c r="I401" s="13" t="s">
        <v>34</v>
      </c>
      <c r="J401" s="13" t="s">
        <v>24</v>
      </c>
      <c r="K401" s="13" t="s">
        <v>65</v>
      </c>
      <c r="L401" s="13" t="s">
        <v>1608</v>
      </c>
      <c r="M401" s="14">
        <v>10064.6</v>
      </c>
      <c r="N401" s="89"/>
      <c r="O401" s="15">
        <v>44897</v>
      </c>
      <c r="P401" s="13"/>
      <c r="Q401" s="13" t="s">
        <v>328</v>
      </c>
      <c r="R401" s="16" t="s">
        <v>526</v>
      </c>
    </row>
    <row r="402" spans="1:18" ht="38.5" hidden="1" x14ac:dyDescent="0.35">
      <c r="A402" s="11">
        <v>57167</v>
      </c>
      <c r="B402" s="12"/>
      <c r="C402" s="13" t="s">
        <v>531</v>
      </c>
      <c r="D402" s="13" t="s">
        <v>38</v>
      </c>
      <c r="E402" s="13" t="s">
        <v>92</v>
      </c>
      <c r="F402" s="13">
        <v>802138</v>
      </c>
      <c r="G402" s="13" t="s">
        <v>532</v>
      </c>
      <c r="H402" s="13" t="s">
        <v>249</v>
      </c>
      <c r="I402" s="13" t="s">
        <v>34</v>
      </c>
      <c r="J402" s="13" t="s">
        <v>24</v>
      </c>
      <c r="K402" s="13" t="s">
        <v>65</v>
      </c>
      <c r="L402" s="13" t="s">
        <v>1652</v>
      </c>
      <c r="M402" s="14">
        <v>849.36</v>
      </c>
      <c r="N402" s="89"/>
      <c r="O402" s="15">
        <v>44903</v>
      </c>
      <c r="P402" s="13"/>
      <c r="Q402" s="13" t="s">
        <v>328</v>
      </c>
      <c r="R402" s="16" t="s">
        <v>526</v>
      </c>
    </row>
    <row r="403" spans="1:18" ht="38.5" hidden="1" x14ac:dyDescent="0.35">
      <c r="A403" s="11">
        <v>1410180295</v>
      </c>
      <c r="B403" s="12"/>
      <c r="C403" s="13" t="s">
        <v>330</v>
      </c>
      <c r="D403" s="13" t="s">
        <v>110</v>
      </c>
      <c r="E403" s="13" t="s">
        <v>111</v>
      </c>
      <c r="F403" s="13">
        <v>608613</v>
      </c>
      <c r="G403" s="13" t="s">
        <v>331</v>
      </c>
      <c r="H403" s="13" t="s">
        <v>243</v>
      </c>
      <c r="I403" s="13" t="s">
        <v>34</v>
      </c>
      <c r="J403" s="13" t="s">
        <v>24</v>
      </c>
      <c r="K403" s="13" t="s">
        <v>332</v>
      </c>
      <c r="L403" s="13" t="s">
        <v>333</v>
      </c>
      <c r="M403" s="14">
        <v>1500</v>
      </c>
      <c r="N403" s="89"/>
      <c r="O403" s="15">
        <v>44477</v>
      </c>
      <c r="P403" s="13"/>
      <c r="Q403" s="13" t="s">
        <v>328</v>
      </c>
      <c r="R403" s="16" t="s">
        <v>28</v>
      </c>
    </row>
    <row r="404" spans="1:18" ht="51" hidden="1" x14ac:dyDescent="0.35">
      <c r="A404" s="11">
        <v>1410181495</v>
      </c>
      <c r="B404" s="12"/>
      <c r="C404" s="13" t="s">
        <v>330</v>
      </c>
      <c r="D404" s="13" t="s">
        <v>110</v>
      </c>
      <c r="E404" s="13" t="s">
        <v>111</v>
      </c>
      <c r="F404" s="13">
        <v>608613</v>
      </c>
      <c r="G404" s="13" t="s">
        <v>331</v>
      </c>
      <c r="H404" s="13" t="s">
        <v>243</v>
      </c>
      <c r="I404" s="13" t="s">
        <v>34</v>
      </c>
      <c r="J404" s="13" t="s">
        <v>24</v>
      </c>
      <c r="K404" s="13" t="s">
        <v>332</v>
      </c>
      <c r="L404" s="13" t="s">
        <v>361</v>
      </c>
      <c r="M404" s="14">
        <v>69.150000000000006</v>
      </c>
      <c r="N404" s="89"/>
      <c r="O404" s="15">
        <v>44502</v>
      </c>
      <c r="P404" s="13"/>
      <c r="Q404" s="13" t="s">
        <v>328</v>
      </c>
      <c r="R404" s="16" t="s">
        <v>28</v>
      </c>
    </row>
    <row r="405" spans="1:18" ht="26" hidden="1" x14ac:dyDescent="0.35">
      <c r="A405" s="11">
        <v>1410177785</v>
      </c>
      <c r="B405" s="12"/>
      <c r="C405" s="13" t="s">
        <v>236</v>
      </c>
      <c r="D405" s="13" t="s">
        <v>38</v>
      </c>
      <c r="E405" s="13" t="s">
        <v>181</v>
      </c>
      <c r="F405" s="13">
        <v>608685</v>
      </c>
      <c r="G405" s="13" t="s">
        <v>237</v>
      </c>
      <c r="H405" s="13" t="s">
        <v>183</v>
      </c>
      <c r="I405" s="13" t="s">
        <v>23</v>
      </c>
      <c r="J405" s="13" t="s">
        <v>24</v>
      </c>
      <c r="K405" s="13" t="s">
        <v>238</v>
      </c>
      <c r="L405" s="13" t="s">
        <v>239</v>
      </c>
      <c r="M405" s="14">
        <v>1000</v>
      </c>
      <c r="N405" s="89"/>
      <c r="O405" s="15">
        <v>44420</v>
      </c>
      <c r="P405" s="13"/>
      <c r="Q405" s="13" t="s">
        <v>171</v>
      </c>
      <c r="R405" s="16" t="s">
        <v>28</v>
      </c>
    </row>
    <row r="406" spans="1:18" ht="51" hidden="1" x14ac:dyDescent="0.35">
      <c r="A406" s="17">
        <v>1410189160</v>
      </c>
      <c r="B406" s="18"/>
      <c r="C406" s="19" t="s">
        <v>236</v>
      </c>
      <c r="D406" s="19" t="s">
        <v>38</v>
      </c>
      <c r="E406" s="19" t="s">
        <v>181</v>
      </c>
      <c r="F406" s="19">
        <v>608685</v>
      </c>
      <c r="G406" s="19" t="s">
        <v>237</v>
      </c>
      <c r="H406" s="19" t="s">
        <v>183</v>
      </c>
      <c r="I406" s="19" t="s">
        <v>23</v>
      </c>
      <c r="J406" s="19" t="s">
        <v>24</v>
      </c>
      <c r="K406" s="19" t="s">
        <v>238</v>
      </c>
      <c r="L406" s="19" t="s">
        <v>777</v>
      </c>
      <c r="M406" s="20">
        <v>2000</v>
      </c>
      <c r="N406" s="88"/>
      <c r="O406" s="21">
        <v>44682</v>
      </c>
      <c r="P406" s="19"/>
      <c r="Q406" s="19" t="s">
        <v>27</v>
      </c>
      <c r="R406" s="22" t="s">
        <v>526</v>
      </c>
    </row>
    <row r="407" spans="1:18" ht="26" hidden="1" x14ac:dyDescent="0.35">
      <c r="A407" s="17">
        <v>1410195881</v>
      </c>
      <c r="B407" s="18"/>
      <c r="C407" s="19" t="s">
        <v>236</v>
      </c>
      <c r="D407" s="19" t="s">
        <v>38</v>
      </c>
      <c r="E407" s="19" t="s">
        <v>181</v>
      </c>
      <c r="F407" s="19">
        <v>608685</v>
      </c>
      <c r="G407" s="19" t="s">
        <v>237</v>
      </c>
      <c r="H407" s="19" t="s">
        <v>183</v>
      </c>
      <c r="I407" s="19" t="s">
        <v>23</v>
      </c>
      <c r="J407" s="19" t="s">
        <v>24</v>
      </c>
      <c r="K407" s="19" t="s">
        <v>238</v>
      </c>
      <c r="L407" s="19" t="s">
        <v>1311</v>
      </c>
      <c r="M407" s="20">
        <v>1000</v>
      </c>
      <c r="N407" s="88"/>
      <c r="O407" s="21">
        <v>44805</v>
      </c>
      <c r="P407" s="19"/>
      <c r="Q407" s="19" t="s">
        <v>171</v>
      </c>
      <c r="R407" s="22" t="s">
        <v>526</v>
      </c>
    </row>
    <row r="408" spans="1:18" ht="63.5" hidden="1" x14ac:dyDescent="0.35">
      <c r="A408" s="11">
        <v>1410182892</v>
      </c>
      <c r="B408" s="12"/>
      <c r="C408" s="13" t="s">
        <v>406</v>
      </c>
      <c r="D408" s="13" t="s">
        <v>38</v>
      </c>
      <c r="E408" s="13" t="s">
        <v>55</v>
      </c>
      <c r="F408" s="13">
        <v>606183</v>
      </c>
      <c r="G408" s="13" t="s">
        <v>407</v>
      </c>
      <c r="H408" s="13" t="s">
        <v>183</v>
      </c>
      <c r="I408" s="13" t="s">
        <v>23</v>
      </c>
      <c r="J408" s="13" t="s">
        <v>408</v>
      </c>
      <c r="K408" s="13" t="s">
        <v>238</v>
      </c>
      <c r="L408" s="13" t="s">
        <v>409</v>
      </c>
      <c r="M408" s="14">
        <v>2382</v>
      </c>
      <c r="N408" s="89"/>
      <c r="O408" s="15">
        <v>44531</v>
      </c>
      <c r="P408" s="13"/>
      <c r="Q408" s="13" t="s">
        <v>328</v>
      </c>
      <c r="R408" s="16" t="s">
        <v>28</v>
      </c>
    </row>
    <row r="409" spans="1:18" ht="38.5" hidden="1" x14ac:dyDescent="0.35">
      <c r="A409" s="17">
        <v>1410195759</v>
      </c>
      <c r="B409" s="18"/>
      <c r="C409" s="19" t="s">
        <v>406</v>
      </c>
      <c r="D409" s="19" t="s">
        <v>38</v>
      </c>
      <c r="E409" s="19" t="s">
        <v>55</v>
      </c>
      <c r="F409" s="19">
        <v>606183</v>
      </c>
      <c r="G409" s="19" t="s">
        <v>407</v>
      </c>
      <c r="H409" s="19" t="s">
        <v>183</v>
      </c>
      <c r="I409" s="19" t="s">
        <v>23</v>
      </c>
      <c r="J409" s="19" t="s">
        <v>408</v>
      </c>
      <c r="K409" s="19" t="s">
        <v>238</v>
      </c>
      <c r="L409" s="19" t="s">
        <v>1304</v>
      </c>
      <c r="M409" s="20">
        <v>782</v>
      </c>
      <c r="N409" s="88"/>
      <c r="O409" s="21">
        <v>44796</v>
      </c>
      <c r="P409" s="19"/>
      <c r="Q409" s="19" t="s">
        <v>171</v>
      </c>
      <c r="R409" s="22" t="s">
        <v>526</v>
      </c>
    </row>
    <row r="410" spans="1:18" ht="38.5" hidden="1" x14ac:dyDescent="0.35">
      <c r="A410" s="17">
        <v>1410185725</v>
      </c>
      <c r="B410" s="18"/>
      <c r="C410" s="19" t="s">
        <v>484</v>
      </c>
      <c r="D410" s="19" t="s">
        <v>38</v>
      </c>
      <c r="E410" s="19" t="s">
        <v>98</v>
      </c>
      <c r="F410" s="19">
        <v>606190</v>
      </c>
      <c r="G410" s="19" t="s">
        <v>485</v>
      </c>
      <c r="H410" s="19" t="s">
        <v>100</v>
      </c>
      <c r="I410" s="19" t="s">
        <v>23</v>
      </c>
      <c r="J410" s="19" t="s">
        <v>24</v>
      </c>
      <c r="K410" s="19" t="s">
        <v>263</v>
      </c>
      <c r="L410" s="19" t="s">
        <v>486</v>
      </c>
      <c r="M410" s="20">
        <v>7000</v>
      </c>
      <c r="N410" s="88"/>
      <c r="O410" s="21">
        <v>44603</v>
      </c>
      <c r="P410" s="19"/>
      <c r="Q410" s="19" t="s">
        <v>447</v>
      </c>
      <c r="R410" s="22" t="s">
        <v>28</v>
      </c>
    </row>
    <row r="411" spans="1:18" ht="38.5" hidden="1" x14ac:dyDescent="0.35">
      <c r="A411" s="11">
        <v>1410185726</v>
      </c>
      <c r="B411" s="12"/>
      <c r="C411" s="13" t="s">
        <v>484</v>
      </c>
      <c r="D411" s="13" t="s">
        <v>38</v>
      </c>
      <c r="E411" s="13" t="s">
        <v>98</v>
      </c>
      <c r="F411" s="13">
        <v>606190</v>
      </c>
      <c r="G411" s="13" t="s">
        <v>485</v>
      </c>
      <c r="H411" s="13" t="s">
        <v>100</v>
      </c>
      <c r="I411" s="13" t="s">
        <v>23</v>
      </c>
      <c r="J411" s="13" t="s">
        <v>24</v>
      </c>
      <c r="K411" s="13" t="s">
        <v>263</v>
      </c>
      <c r="L411" s="13" t="s">
        <v>487</v>
      </c>
      <c r="M411" s="14">
        <v>3000</v>
      </c>
      <c r="N411" s="89"/>
      <c r="O411" s="15">
        <v>44603</v>
      </c>
      <c r="P411" s="13"/>
      <c r="Q411" s="13" t="s">
        <v>447</v>
      </c>
      <c r="R411" s="16" t="s">
        <v>28</v>
      </c>
    </row>
    <row r="412" spans="1:18" ht="26" hidden="1" x14ac:dyDescent="0.35">
      <c r="A412" s="17">
        <v>1410185727</v>
      </c>
      <c r="B412" s="18"/>
      <c r="C412" s="19" t="s">
        <v>484</v>
      </c>
      <c r="D412" s="19" t="s">
        <v>38</v>
      </c>
      <c r="E412" s="19" t="s">
        <v>98</v>
      </c>
      <c r="F412" s="19">
        <v>606190</v>
      </c>
      <c r="G412" s="19" t="s">
        <v>485</v>
      </c>
      <c r="H412" s="19" t="s">
        <v>100</v>
      </c>
      <c r="I412" s="19" t="s">
        <v>23</v>
      </c>
      <c r="J412" s="19" t="s">
        <v>24</v>
      </c>
      <c r="K412" s="19" t="s">
        <v>263</v>
      </c>
      <c r="L412" s="19" t="s">
        <v>488</v>
      </c>
      <c r="M412" s="20">
        <v>1500</v>
      </c>
      <c r="N412" s="88"/>
      <c r="O412" s="21">
        <v>44603</v>
      </c>
      <c r="P412" s="19"/>
      <c r="Q412" s="19" t="s">
        <v>447</v>
      </c>
      <c r="R412" s="22" t="s">
        <v>28</v>
      </c>
    </row>
    <row r="413" spans="1:18" ht="38.5" hidden="1" x14ac:dyDescent="0.35">
      <c r="A413" s="17">
        <v>1410183155</v>
      </c>
      <c r="B413" s="18"/>
      <c r="C413" s="19" t="s">
        <v>416</v>
      </c>
      <c r="D413" s="19" t="s">
        <v>38</v>
      </c>
      <c r="E413" s="19" t="s">
        <v>139</v>
      </c>
      <c r="F413" s="19">
        <v>608678</v>
      </c>
      <c r="G413" s="19" t="s">
        <v>417</v>
      </c>
      <c r="H413" s="19" t="s">
        <v>202</v>
      </c>
      <c r="I413" s="19" t="s">
        <v>34</v>
      </c>
      <c r="J413" s="19" t="s">
        <v>24</v>
      </c>
      <c r="K413" s="19" t="s">
        <v>418</v>
      </c>
      <c r="L413" s="19" t="s">
        <v>419</v>
      </c>
      <c r="M413" s="20">
        <v>1382</v>
      </c>
      <c r="N413" s="88"/>
      <c r="O413" s="21">
        <v>44540</v>
      </c>
      <c r="P413" s="19"/>
      <c r="Q413" s="19" t="s">
        <v>328</v>
      </c>
      <c r="R413" s="22" t="s">
        <v>28</v>
      </c>
    </row>
    <row r="414" spans="1:18" ht="38.5" hidden="1" x14ac:dyDescent="0.35">
      <c r="A414" s="17">
        <v>1410187056</v>
      </c>
      <c r="B414" s="18"/>
      <c r="C414" s="19" t="s">
        <v>416</v>
      </c>
      <c r="D414" s="19" t="s">
        <v>38</v>
      </c>
      <c r="E414" s="19" t="s">
        <v>139</v>
      </c>
      <c r="F414" s="19">
        <v>608678</v>
      </c>
      <c r="G414" s="19" t="s">
        <v>417</v>
      </c>
      <c r="H414" s="19" t="s">
        <v>202</v>
      </c>
      <c r="I414" s="19" t="s">
        <v>34</v>
      </c>
      <c r="J414" s="19" t="s">
        <v>24</v>
      </c>
      <c r="K414" s="19" t="s">
        <v>418</v>
      </c>
      <c r="L414" s="19" t="s">
        <v>515</v>
      </c>
      <c r="M414" s="20">
        <v>7027.2</v>
      </c>
      <c r="N414" s="88"/>
      <c r="O414" s="21">
        <v>44630</v>
      </c>
      <c r="P414" s="19"/>
      <c r="Q414" s="19" t="s">
        <v>447</v>
      </c>
      <c r="R414" s="22" t="s">
        <v>28</v>
      </c>
    </row>
    <row r="415" spans="1:18" ht="38.5" hidden="1" x14ac:dyDescent="0.35">
      <c r="A415" s="11">
        <v>1410188956</v>
      </c>
      <c r="B415" s="12"/>
      <c r="C415" s="13" t="s">
        <v>416</v>
      </c>
      <c r="D415" s="13" t="s">
        <v>38</v>
      </c>
      <c r="E415" s="13" t="s">
        <v>139</v>
      </c>
      <c r="F415" s="13">
        <v>608678</v>
      </c>
      <c r="G415" s="13" t="s">
        <v>417</v>
      </c>
      <c r="H415" s="13" t="s">
        <v>202</v>
      </c>
      <c r="I415" s="13" t="s">
        <v>34</v>
      </c>
      <c r="J415" s="13" t="s">
        <v>24</v>
      </c>
      <c r="K415" s="13" t="s">
        <v>418</v>
      </c>
      <c r="L415" s="13" t="s">
        <v>738</v>
      </c>
      <c r="M415" s="14">
        <v>1611.9</v>
      </c>
      <c r="N415" s="89"/>
      <c r="O415" s="15">
        <v>44670</v>
      </c>
      <c r="P415" s="13"/>
      <c r="Q415" s="13" t="s">
        <v>27</v>
      </c>
      <c r="R415" s="16" t="s">
        <v>526</v>
      </c>
    </row>
    <row r="416" spans="1:18" ht="38.5" hidden="1" x14ac:dyDescent="0.35">
      <c r="A416" s="17">
        <v>1410172091</v>
      </c>
      <c r="B416" s="18"/>
      <c r="C416" s="19" t="s">
        <v>44</v>
      </c>
      <c r="D416" s="19" t="s">
        <v>38</v>
      </c>
      <c r="E416" s="19" t="s">
        <v>45</v>
      </c>
      <c r="F416" s="19">
        <v>608629</v>
      </c>
      <c r="G416" s="19" t="s">
        <v>46</v>
      </c>
      <c r="H416" s="19" t="s">
        <v>47</v>
      </c>
      <c r="I416" s="19" t="s">
        <v>34</v>
      </c>
      <c r="J416" s="19">
        <v>4500231110</v>
      </c>
      <c r="K416" s="19" t="s">
        <v>48</v>
      </c>
      <c r="L416" s="19" t="s">
        <v>49</v>
      </c>
      <c r="M416" s="20">
        <v>1648.06</v>
      </c>
      <c r="N416" s="88"/>
      <c r="O416" s="21">
        <v>44312</v>
      </c>
      <c r="P416" s="19"/>
      <c r="Q416" s="19" t="s">
        <v>27</v>
      </c>
      <c r="R416" s="22" t="s">
        <v>28</v>
      </c>
    </row>
    <row r="417" spans="1:18" ht="38.5" hidden="1" x14ac:dyDescent="0.35">
      <c r="A417" s="11">
        <v>1410172112</v>
      </c>
      <c r="B417" s="12"/>
      <c r="C417" s="13" t="s">
        <v>44</v>
      </c>
      <c r="D417" s="13" t="s">
        <v>38</v>
      </c>
      <c r="E417" s="13" t="s">
        <v>45</v>
      </c>
      <c r="F417" s="13">
        <v>608629</v>
      </c>
      <c r="G417" s="13" t="s">
        <v>46</v>
      </c>
      <c r="H417" s="13" t="s">
        <v>47</v>
      </c>
      <c r="I417" s="13" t="s">
        <v>34</v>
      </c>
      <c r="J417" s="13">
        <v>4500231110</v>
      </c>
      <c r="K417" s="13" t="s">
        <v>48</v>
      </c>
      <c r="L417" s="13" t="s">
        <v>49</v>
      </c>
      <c r="M417" s="14">
        <v>1648.06</v>
      </c>
      <c r="N417" s="89"/>
      <c r="O417" s="15">
        <v>44312</v>
      </c>
      <c r="P417" s="13"/>
      <c r="Q417" s="13" t="s">
        <v>27</v>
      </c>
      <c r="R417" s="16" t="s">
        <v>28</v>
      </c>
    </row>
    <row r="418" spans="1:18" ht="38.5" hidden="1" x14ac:dyDescent="0.35">
      <c r="A418" s="11">
        <v>1410175941</v>
      </c>
      <c r="B418" s="12"/>
      <c r="C418" s="13" t="s">
        <v>44</v>
      </c>
      <c r="D418" s="13" t="s">
        <v>38</v>
      </c>
      <c r="E418" s="13" t="s">
        <v>45</v>
      </c>
      <c r="F418" s="13">
        <v>608629</v>
      </c>
      <c r="G418" s="13" t="s">
        <v>46</v>
      </c>
      <c r="H418" s="13" t="s">
        <v>47</v>
      </c>
      <c r="I418" s="13" t="s">
        <v>34</v>
      </c>
      <c r="J418" s="13">
        <v>4500231110</v>
      </c>
      <c r="K418" s="13" t="s">
        <v>48</v>
      </c>
      <c r="L418" s="13" t="s">
        <v>155</v>
      </c>
      <c r="M418" s="14">
        <v>1138.75</v>
      </c>
      <c r="N418" s="89"/>
      <c r="O418" s="15">
        <v>44377</v>
      </c>
      <c r="P418" s="13"/>
      <c r="Q418" s="13" t="s">
        <v>27</v>
      </c>
      <c r="R418" s="16" t="s">
        <v>28</v>
      </c>
    </row>
    <row r="419" spans="1:18" ht="38.5" hidden="1" x14ac:dyDescent="0.35">
      <c r="A419" s="17">
        <v>1410186527</v>
      </c>
      <c r="B419" s="18"/>
      <c r="C419" s="19" t="s">
        <v>44</v>
      </c>
      <c r="D419" s="19" t="s">
        <v>38</v>
      </c>
      <c r="E419" s="19" t="s">
        <v>45</v>
      </c>
      <c r="F419" s="19">
        <v>608629</v>
      </c>
      <c r="G419" s="19" t="s">
        <v>46</v>
      </c>
      <c r="H419" s="19" t="s">
        <v>47</v>
      </c>
      <c r="I419" s="19" t="s">
        <v>34</v>
      </c>
      <c r="J419" s="19" t="s">
        <v>24</v>
      </c>
      <c r="K419" s="19" t="s">
        <v>48</v>
      </c>
      <c r="L419" s="19" t="s">
        <v>496</v>
      </c>
      <c r="M419" s="20">
        <v>5298.84</v>
      </c>
      <c r="N419" s="88"/>
      <c r="O419" s="21">
        <v>44613</v>
      </c>
      <c r="P419" s="19"/>
      <c r="Q419" s="19" t="s">
        <v>447</v>
      </c>
      <c r="R419" s="22" t="s">
        <v>28</v>
      </c>
    </row>
    <row r="420" spans="1:18" ht="38.5" hidden="1" x14ac:dyDescent="0.35">
      <c r="A420" s="11">
        <v>1410186526</v>
      </c>
      <c r="B420" s="12"/>
      <c r="C420" s="13" t="s">
        <v>44</v>
      </c>
      <c r="D420" s="13" t="s">
        <v>38</v>
      </c>
      <c r="E420" s="13" t="s">
        <v>45</v>
      </c>
      <c r="F420" s="13">
        <v>608629</v>
      </c>
      <c r="G420" s="13" t="s">
        <v>46</v>
      </c>
      <c r="H420" s="13" t="s">
        <v>47</v>
      </c>
      <c r="I420" s="13" t="s">
        <v>34</v>
      </c>
      <c r="J420" s="13" t="s">
        <v>24</v>
      </c>
      <c r="K420" s="13" t="s">
        <v>48</v>
      </c>
      <c r="L420" s="13" t="s">
        <v>497</v>
      </c>
      <c r="M420" s="14">
        <v>227.75</v>
      </c>
      <c r="N420" s="89"/>
      <c r="O420" s="15">
        <v>44613</v>
      </c>
      <c r="P420" s="13"/>
      <c r="Q420" s="13" t="s">
        <v>447</v>
      </c>
      <c r="R420" s="16" t="s">
        <v>28</v>
      </c>
    </row>
    <row r="421" spans="1:18" ht="38.5" hidden="1" x14ac:dyDescent="0.35">
      <c r="A421" s="17">
        <v>1410186530</v>
      </c>
      <c r="B421" s="18"/>
      <c r="C421" s="19" t="s">
        <v>44</v>
      </c>
      <c r="D421" s="19" t="s">
        <v>38</v>
      </c>
      <c r="E421" s="19" t="s">
        <v>45</v>
      </c>
      <c r="F421" s="19">
        <v>608629</v>
      </c>
      <c r="G421" s="19" t="s">
        <v>46</v>
      </c>
      <c r="H421" s="19" t="s">
        <v>47</v>
      </c>
      <c r="I421" s="19" t="s">
        <v>34</v>
      </c>
      <c r="J421" s="19" t="s">
        <v>24</v>
      </c>
      <c r="K421" s="19" t="s">
        <v>48</v>
      </c>
      <c r="L421" s="19" t="s">
        <v>498</v>
      </c>
      <c r="M421" s="20">
        <v>1966.28</v>
      </c>
      <c r="N421" s="88"/>
      <c r="O421" s="21">
        <v>44613</v>
      </c>
      <c r="P421" s="19"/>
      <c r="Q421" s="19" t="s">
        <v>447</v>
      </c>
      <c r="R421" s="22" t="s">
        <v>28</v>
      </c>
    </row>
    <row r="422" spans="1:18" ht="38.5" hidden="1" x14ac:dyDescent="0.35">
      <c r="A422" s="11">
        <v>1410186529</v>
      </c>
      <c r="B422" s="12"/>
      <c r="C422" s="13" t="s">
        <v>44</v>
      </c>
      <c r="D422" s="13" t="s">
        <v>38</v>
      </c>
      <c r="E422" s="13" t="s">
        <v>45</v>
      </c>
      <c r="F422" s="13">
        <v>608629</v>
      </c>
      <c r="G422" s="13" t="s">
        <v>46</v>
      </c>
      <c r="H422" s="13" t="s">
        <v>47</v>
      </c>
      <c r="I422" s="13" t="s">
        <v>34</v>
      </c>
      <c r="J422" s="13" t="s">
        <v>24</v>
      </c>
      <c r="K422" s="13" t="s">
        <v>48</v>
      </c>
      <c r="L422" s="13" t="s">
        <v>499</v>
      </c>
      <c r="M422" s="14">
        <v>1138.75</v>
      </c>
      <c r="N422" s="89"/>
      <c r="O422" s="15">
        <v>44613</v>
      </c>
      <c r="P422" s="13"/>
      <c r="Q422" s="13" t="s">
        <v>447</v>
      </c>
      <c r="R422" s="16" t="s">
        <v>28</v>
      </c>
    </row>
    <row r="423" spans="1:18" ht="38.5" hidden="1" x14ac:dyDescent="0.35">
      <c r="A423" s="17">
        <v>1410186528</v>
      </c>
      <c r="B423" s="18"/>
      <c r="C423" s="19" t="s">
        <v>44</v>
      </c>
      <c r="D423" s="19" t="s">
        <v>38</v>
      </c>
      <c r="E423" s="19" t="s">
        <v>45</v>
      </c>
      <c r="F423" s="19">
        <v>608629</v>
      </c>
      <c r="G423" s="19" t="s">
        <v>46</v>
      </c>
      <c r="H423" s="19" t="s">
        <v>47</v>
      </c>
      <c r="I423" s="19" t="s">
        <v>34</v>
      </c>
      <c r="J423" s="19" t="s">
        <v>24</v>
      </c>
      <c r="K423" s="19" t="s">
        <v>48</v>
      </c>
      <c r="L423" s="19" t="s">
        <v>500</v>
      </c>
      <c r="M423" s="20">
        <v>3824.02</v>
      </c>
      <c r="N423" s="88"/>
      <c r="O423" s="21">
        <v>44613</v>
      </c>
      <c r="P423" s="19"/>
      <c r="Q423" s="19" t="s">
        <v>447</v>
      </c>
      <c r="R423" s="22" t="s">
        <v>28</v>
      </c>
    </row>
    <row r="424" spans="1:18" ht="38.5" hidden="1" x14ac:dyDescent="0.35">
      <c r="A424" s="11">
        <v>1410189128</v>
      </c>
      <c r="B424" s="12"/>
      <c r="C424" s="13" t="s">
        <v>44</v>
      </c>
      <c r="D424" s="13" t="s">
        <v>38</v>
      </c>
      <c r="E424" s="13" t="s">
        <v>45</v>
      </c>
      <c r="F424" s="13">
        <v>608629</v>
      </c>
      <c r="G424" s="13" t="s">
        <v>46</v>
      </c>
      <c r="H424" s="13" t="s">
        <v>47</v>
      </c>
      <c r="I424" s="13" t="s">
        <v>34</v>
      </c>
      <c r="J424" s="13" t="s">
        <v>24</v>
      </c>
      <c r="K424" s="13" t="s">
        <v>77</v>
      </c>
      <c r="L424" s="13" t="s">
        <v>307</v>
      </c>
      <c r="M424" s="14">
        <v>4051.77</v>
      </c>
      <c r="N424" s="89"/>
      <c r="O424" s="15">
        <v>44682</v>
      </c>
      <c r="P424" s="13"/>
      <c r="Q424" s="13" t="s">
        <v>27</v>
      </c>
      <c r="R424" s="16" t="s">
        <v>526</v>
      </c>
    </row>
    <row r="425" spans="1:18" ht="38.5" hidden="1" x14ac:dyDescent="0.35">
      <c r="A425" s="17">
        <v>1410190391</v>
      </c>
      <c r="B425" s="18"/>
      <c r="C425" s="19" t="s">
        <v>44</v>
      </c>
      <c r="D425" s="19" t="s">
        <v>38</v>
      </c>
      <c r="E425" s="19" t="s">
        <v>45</v>
      </c>
      <c r="F425" s="19">
        <v>608629</v>
      </c>
      <c r="G425" s="19" t="s">
        <v>46</v>
      </c>
      <c r="H425" s="19" t="s">
        <v>47</v>
      </c>
      <c r="I425" s="19" t="s">
        <v>34</v>
      </c>
      <c r="J425" s="19" t="s">
        <v>24</v>
      </c>
      <c r="K425" s="19" t="s">
        <v>48</v>
      </c>
      <c r="L425" s="19" t="s">
        <v>352</v>
      </c>
      <c r="M425" s="20">
        <v>1046</v>
      </c>
      <c r="N425" s="88"/>
      <c r="O425" s="21">
        <v>44713</v>
      </c>
      <c r="P425" s="19"/>
      <c r="Q425" s="19" t="s">
        <v>27</v>
      </c>
      <c r="R425" s="22" t="s">
        <v>526</v>
      </c>
    </row>
    <row r="426" spans="1:18" ht="38.5" hidden="1" x14ac:dyDescent="0.35">
      <c r="A426" s="17">
        <v>1410193794</v>
      </c>
      <c r="B426" s="18"/>
      <c r="C426" s="19" t="s">
        <v>44</v>
      </c>
      <c r="D426" s="19" t="s">
        <v>38</v>
      </c>
      <c r="E426" s="19" t="s">
        <v>45</v>
      </c>
      <c r="F426" s="19">
        <v>608629</v>
      </c>
      <c r="G426" s="19" t="s">
        <v>46</v>
      </c>
      <c r="H426" s="19" t="s">
        <v>47</v>
      </c>
      <c r="I426" s="19" t="s">
        <v>34</v>
      </c>
      <c r="J426" s="19" t="s">
        <v>24</v>
      </c>
      <c r="K426" s="19" t="s">
        <v>48</v>
      </c>
      <c r="L426" s="19" t="s">
        <v>307</v>
      </c>
      <c r="M426" s="20">
        <v>485.53</v>
      </c>
      <c r="N426" s="88"/>
      <c r="O426" s="21">
        <v>44774</v>
      </c>
      <c r="P426" s="19"/>
      <c r="Q426" s="19" t="s">
        <v>171</v>
      </c>
      <c r="R426" s="22" t="s">
        <v>526</v>
      </c>
    </row>
    <row r="427" spans="1:18" ht="38.5" hidden="1" x14ac:dyDescent="0.35">
      <c r="A427" s="11">
        <v>1410199273</v>
      </c>
      <c r="B427" s="12"/>
      <c r="C427" s="13" t="s">
        <v>44</v>
      </c>
      <c r="D427" s="13" t="s">
        <v>38</v>
      </c>
      <c r="E427" s="13" t="s">
        <v>45</v>
      </c>
      <c r="F427" s="13">
        <v>608629</v>
      </c>
      <c r="G427" s="13" t="s">
        <v>46</v>
      </c>
      <c r="H427" s="13" t="s">
        <v>47</v>
      </c>
      <c r="I427" s="13" t="s">
        <v>34</v>
      </c>
      <c r="J427" s="13">
        <v>4500231110</v>
      </c>
      <c r="K427" s="13" t="s">
        <v>48</v>
      </c>
      <c r="L427" s="13" t="s">
        <v>1573</v>
      </c>
      <c r="M427" s="14">
        <v>491.57</v>
      </c>
      <c r="N427" s="89"/>
      <c r="O427" s="15">
        <v>44887</v>
      </c>
      <c r="P427" s="13"/>
      <c r="Q427" s="13" t="s">
        <v>328</v>
      </c>
      <c r="R427" s="16" t="s">
        <v>526</v>
      </c>
    </row>
    <row r="428" spans="1:18" ht="38.5" hidden="1" x14ac:dyDescent="0.35">
      <c r="A428" s="17">
        <v>1410196163</v>
      </c>
      <c r="B428" s="18"/>
      <c r="C428" s="19" t="s">
        <v>1336</v>
      </c>
      <c r="D428" s="19" t="s">
        <v>38</v>
      </c>
      <c r="E428" s="19" t="s">
        <v>92</v>
      </c>
      <c r="F428" s="19">
        <v>606174</v>
      </c>
      <c r="G428" s="19" t="s">
        <v>1337</v>
      </c>
      <c r="H428" s="19" t="s">
        <v>243</v>
      </c>
      <c r="I428" s="19" t="s">
        <v>23</v>
      </c>
      <c r="J428" s="19" t="s">
        <v>24</v>
      </c>
      <c r="K428" s="19" t="s">
        <v>1338</v>
      </c>
      <c r="L428" s="19" t="s">
        <v>1339</v>
      </c>
      <c r="M428" s="20">
        <v>785</v>
      </c>
      <c r="N428" s="88"/>
      <c r="O428" s="21">
        <v>44812</v>
      </c>
      <c r="P428" s="19"/>
      <c r="Q428" s="19" t="s">
        <v>171</v>
      </c>
      <c r="R428" s="22" t="s">
        <v>526</v>
      </c>
    </row>
    <row r="429" spans="1:18" ht="26" hidden="1" x14ac:dyDescent="0.35">
      <c r="A429" s="17">
        <v>1410197571</v>
      </c>
      <c r="B429" s="18"/>
      <c r="C429" s="19" t="s">
        <v>1336</v>
      </c>
      <c r="D429" s="19" t="s">
        <v>38</v>
      </c>
      <c r="E429" s="19" t="s">
        <v>92</v>
      </c>
      <c r="F429" s="19">
        <v>606174</v>
      </c>
      <c r="G429" s="19" t="s">
        <v>1337</v>
      </c>
      <c r="H429" s="19" t="s">
        <v>243</v>
      </c>
      <c r="I429" s="19" t="s">
        <v>23</v>
      </c>
      <c r="J429" s="19" t="s">
        <v>24</v>
      </c>
      <c r="K429" s="19" t="s">
        <v>1338</v>
      </c>
      <c r="L429" s="19" t="s">
        <v>1448</v>
      </c>
      <c r="M429" s="20">
        <v>1013.74</v>
      </c>
      <c r="N429" s="88"/>
      <c r="O429" s="21">
        <v>44844</v>
      </c>
      <c r="P429" s="19"/>
      <c r="Q429" s="19" t="s">
        <v>328</v>
      </c>
      <c r="R429" s="22" t="s">
        <v>526</v>
      </c>
    </row>
    <row r="430" spans="1:18" ht="38.5" hidden="1" x14ac:dyDescent="0.35">
      <c r="A430" s="17">
        <v>1410193710</v>
      </c>
      <c r="B430" s="18"/>
      <c r="C430" s="19" t="s">
        <v>1225</v>
      </c>
      <c r="D430" s="19" t="s">
        <v>110</v>
      </c>
      <c r="E430" s="19" t="s">
        <v>111</v>
      </c>
      <c r="F430" s="19">
        <v>608619</v>
      </c>
      <c r="G430" s="19" t="s">
        <v>1226</v>
      </c>
      <c r="H430" s="19" t="s">
        <v>141</v>
      </c>
      <c r="I430" s="19" t="s">
        <v>34</v>
      </c>
      <c r="J430" s="19" t="s">
        <v>24</v>
      </c>
      <c r="K430" s="19" t="s">
        <v>297</v>
      </c>
      <c r="L430" s="19" t="s">
        <v>1227</v>
      </c>
      <c r="M430" s="20">
        <v>69434</v>
      </c>
      <c r="N430" s="88"/>
      <c r="O430" s="21">
        <v>44764</v>
      </c>
      <c r="P430" s="19"/>
      <c r="Q430" s="19" t="s">
        <v>171</v>
      </c>
      <c r="R430" s="22" t="s">
        <v>526</v>
      </c>
    </row>
    <row r="431" spans="1:18" ht="38.5" hidden="1" x14ac:dyDescent="0.35">
      <c r="A431" s="17">
        <v>1410200053</v>
      </c>
      <c r="B431" s="18"/>
      <c r="C431" s="19" t="s">
        <v>1225</v>
      </c>
      <c r="D431" s="19" t="s">
        <v>110</v>
      </c>
      <c r="E431" s="19" t="s">
        <v>111</v>
      </c>
      <c r="F431" s="19">
        <v>608619</v>
      </c>
      <c r="G431" s="19" t="s">
        <v>1226</v>
      </c>
      <c r="H431" s="19" t="s">
        <v>141</v>
      </c>
      <c r="I431" s="19" t="s">
        <v>34</v>
      </c>
      <c r="J431" s="19" t="s">
        <v>24</v>
      </c>
      <c r="K431" s="19" t="s">
        <v>297</v>
      </c>
      <c r="L431" s="19" t="s">
        <v>1227</v>
      </c>
      <c r="M431" s="20">
        <v>25737</v>
      </c>
      <c r="N431" s="88"/>
      <c r="O431" s="21">
        <v>44897</v>
      </c>
      <c r="P431" s="19"/>
      <c r="Q431" s="19" t="s">
        <v>328</v>
      </c>
      <c r="R431" s="22" t="s">
        <v>526</v>
      </c>
    </row>
    <row r="432" spans="1:18" ht="26" hidden="1" x14ac:dyDescent="0.35">
      <c r="A432" s="11">
        <v>1410178406</v>
      </c>
      <c r="B432" s="12"/>
      <c r="C432" s="13" t="s">
        <v>241</v>
      </c>
      <c r="D432" s="13" t="s">
        <v>38</v>
      </c>
      <c r="E432" s="13" t="s">
        <v>92</v>
      </c>
      <c r="F432" s="13">
        <v>606135</v>
      </c>
      <c r="G432" s="13" t="s">
        <v>242</v>
      </c>
      <c r="H432" s="13" t="s">
        <v>243</v>
      </c>
      <c r="I432" s="13" t="s">
        <v>34</v>
      </c>
      <c r="J432" s="13" t="s">
        <v>24</v>
      </c>
      <c r="K432" s="13" t="s">
        <v>244</v>
      </c>
      <c r="L432" s="13" t="s">
        <v>245</v>
      </c>
      <c r="M432" s="14">
        <v>1465</v>
      </c>
      <c r="N432" s="89"/>
      <c r="O432" s="15">
        <v>44425</v>
      </c>
      <c r="P432" s="13"/>
      <c r="Q432" s="13" t="s">
        <v>171</v>
      </c>
      <c r="R432" s="16" t="s">
        <v>28</v>
      </c>
    </row>
    <row r="433" spans="1:18" ht="26" hidden="1" x14ac:dyDescent="0.35">
      <c r="A433" s="17">
        <v>1410181666</v>
      </c>
      <c r="B433" s="18"/>
      <c r="C433" s="19" t="s">
        <v>241</v>
      </c>
      <c r="D433" s="19" t="s">
        <v>38</v>
      </c>
      <c r="E433" s="19" t="s">
        <v>92</v>
      </c>
      <c r="F433" s="19">
        <v>606135</v>
      </c>
      <c r="G433" s="19" t="s">
        <v>242</v>
      </c>
      <c r="H433" s="19" t="s">
        <v>243</v>
      </c>
      <c r="I433" s="19" t="s">
        <v>34</v>
      </c>
      <c r="J433" s="19" t="s">
        <v>24</v>
      </c>
      <c r="K433" s="19" t="s">
        <v>244</v>
      </c>
      <c r="L433" s="19" t="s">
        <v>307</v>
      </c>
      <c r="M433" s="20">
        <v>14760</v>
      </c>
      <c r="N433" s="88"/>
      <c r="O433" s="21">
        <v>44509</v>
      </c>
      <c r="P433" s="19"/>
      <c r="Q433" s="19" t="s">
        <v>328</v>
      </c>
      <c r="R433" s="22" t="s">
        <v>28</v>
      </c>
    </row>
    <row r="434" spans="1:18" ht="38.5" hidden="1" x14ac:dyDescent="0.35">
      <c r="A434" s="11">
        <v>1410192865</v>
      </c>
      <c r="B434" s="12"/>
      <c r="C434" s="13" t="s">
        <v>241</v>
      </c>
      <c r="D434" s="13" t="s">
        <v>38</v>
      </c>
      <c r="E434" s="13" t="s">
        <v>92</v>
      </c>
      <c r="F434" s="13">
        <v>606135</v>
      </c>
      <c r="G434" s="13" t="s">
        <v>242</v>
      </c>
      <c r="H434" s="13" t="s">
        <v>243</v>
      </c>
      <c r="I434" s="13" t="s">
        <v>34</v>
      </c>
      <c r="J434" s="13" t="s">
        <v>24</v>
      </c>
      <c r="K434" s="13" t="s">
        <v>244</v>
      </c>
      <c r="L434" s="13" t="s">
        <v>1169</v>
      </c>
      <c r="M434" s="14">
        <v>1618</v>
      </c>
      <c r="N434" s="89"/>
      <c r="O434" s="15">
        <v>44755</v>
      </c>
      <c r="P434" s="13"/>
      <c r="Q434" s="13" t="s">
        <v>171</v>
      </c>
      <c r="R434" s="16" t="s">
        <v>526</v>
      </c>
    </row>
    <row r="435" spans="1:18" ht="51" hidden="1" x14ac:dyDescent="0.35">
      <c r="A435" s="11">
        <v>1410172113</v>
      </c>
      <c r="B435" s="12"/>
      <c r="C435" s="13" t="s">
        <v>37</v>
      </c>
      <c r="D435" s="13" t="s">
        <v>38</v>
      </c>
      <c r="E435" s="13" t="s">
        <v>39</v>
      </c>
      <c r="F435" s="13">
        <v>608668</v>
      </c>
      <c r="G435" s="13" t="s">
        <v>40</v>
      </c>
      <c r="H435" s="13" t="s">
        <v>41</v>
      </c>
      <c r="I435" s="13" t="s">
        <v>34</v>
      </c>
      <c r="J435" s="13" t="s">
        <v>24</v>
      </c>
      <c r="K435" s="13" t="s">
        <v>42</v>
      </c>
      <c r="L435" s="13" t="s">
        <v>43</v>
      </c>
      <c r="M435" s="89">
        <v>10468.040000000001</v>
      </c>
      <c r="N435" s="89"/>
      <c r="O435" s="15">
        <v>44312</v>
      </c>
      <c r="P435" s="13"/>
      <c r="Q435" s="13" t="s">
        <v>27</v>
      </c>
      <c r="R435" s="16" t="s">
        <v>28</v>
      </c>
    </row>
    <row r="436" spans="1:18" ht="51" hidden="1" x14ac:dyDescent="0.35">
      <c r="A436" s="17">
        <v>1410172155</v>
      </c>
      <c r="B436" s="18"/>
      <c r="C436" s="19" t="s">
        <v>37</v>
      </c>
      <c r="D436" s="19" t="s">
        <v>38</v>
      </c>
      <c r="E436" s="19" t="s">
        <v>39</v>
      </c>
      <c r="F436" s="19">
        <v>608668</v>
      </c>
      <c r="G436" s="19" t="s">
        <v>40</v>
      </c>
      <c r="H436" s="19" t="s">
        <v>41</v>
      </c>
      <c r="I436" s="19" t="s">
        <v>34</v>
      </c>
      <c r="J436" s="19" t="s">
        <v>24</v>
      </c>
      <c r="K436" s="19" t="s">
        <v>42</v>
      </c>
      <c r="L436" s="19" t="s">
        <v>52</v>
      </c>
      <c r="M436" s="88">
        <v>4774.3999999999996</v>
      </c>
      <c r="N436" s="88"/>
      <c r="O436" s="21">
        <v>44314</v>
      </c>
      <c r="P436" s="19"/>
      <c r="Q436" s="19" t="s">
        <v>27</v>
      </c>
      <c r="R436" s="22" t="s">
        <v>28</v>
      </c>
    </row>
    <row r="437" spans="1:18" ht="38.5" hidden="1" x14ac:dyDescent="0.35">
      <c r="A437" s="17">
        <v>1410178420</v>
      </c>
      <c r="B437" s="18"/>
      <c r="C437" s="19" t="s">
        <v>37</v>
      </c>
      <c r="D437" s="19" t="s">
        <v>38</v>
      </c>
      <c r="E437" s="19" t="s">
        <v>39</v>
      </c>
      <c r="F437" s="19">
        <v>608668</v>
      </c>
      <c r="G437" s="19" t="s">
        <v>40</v>
      </c>
      <c r="H437" s="19" t="s">
        <v>41</v>
      </c>
      <c r="I437" s="19" t="s">
        <v>34</v>
      </c>
      <c r="J437" s="19" t="s">
        <v>24</v>
      </c>
      <c r="K437" s="19" t="s">
        <v>42</v>
      </c>
      <c r="L437" s="19" t="s">
        <v>246</v>
      </c>
      <c r="M437" s="88">
        <v>3723.85</v>
      </c>
      <c r="N437" s="88"/>
      <c r="O437" s="21">
        <v>44426</v>
      </c>
      <c r="P437" s="19"/>
      <c r="Q437" s="19" t="s">
        <v>171</v>
      </c>
      <c r="R437" s="22" t="s">
        <v>28</v>
      </c>
    </row>
    <row r="438" spans="1:18" ht="38.5" hidden="1" x14ac:dyDescent="0.35">
      <c r="A438" s="11">
        <v>1410184284</v>
      </c>
      <c r="B438" s="12"/>
      <c r="C438" s="13" t="s">
        <v>37</v>
      </c>
      <c r="D438" s="13" t="s">
        <v>38</v>
      </c>
      <c r="E438" s="13" t="s">
        <v>39</v>
      </c>
      <c r="F438" s="13">
        <v>608668</v>
      </c>
      <c r="G438" s="13" t="s">
        <v>40</v>
      </c>
      <c r="H438" s="13" t="s">
        <v>41</v>
      </c>
      <c r="I438" s="13" t="s">
        <v>34</v>
      </c>
      <c r="J438" s="13" t="s">
        <v>24</v>
      </c>
      <c r="K438" s="13" t="s">
        <v>396</v>
      </c>
      <c r="L438" s="13" t="s">
        <v>458</v>
      </c>
      <c r="M438" s="89">
        <v>4375.8</v>
      </c>
      <c r="N438" s="89"/>
      <c r="O438" s="15">
        <v>44573</v>
      </c>
      <c r="P438" s="13"/>
      <c r="Q438" s="13" t="s">
        <v>447</v>
      </c>
      <c r="R438" s="16" t="s">
        <v>28</v>
      </c>
    </row>
    <row r="439" spans="1:18" ht="38.5" hidden="1" x14ac:dyDescent="0.35">
      <c r="A439" s="11">
        <v>1410186647</v>
      </c>
      <c r="B439" s="12"/>
      <c r="C439" s="13" t="s">
        <v>37</v>
      </c>
      <c r="D439" s="13" t="s">
        <v>38</v>
      </c>
      <c r="E439" s="13" t="s">
        <v>39</v>
      </c>
      <c r="F439" s="13">
        <v>608668</v>
      </c>
      <c r="G439" s="13" t="s">
        <v>40</v>
      </c>
      <c r="H439" s="13" t="s">
        <v>41</v>
      </c>
      <c r="I439" s="13" t="s">
        <v>34</v>
      </c>
      <c r="J439" s="13" t="s">
        <v>24</v>
      </c>
      <c r="K439" s="13" t="s">
        <v>396</v>
      </c>
      <c r="L439" s="13" t="s">
        <v>510</v>
      </c>
      <c r="M439" s="89">
        <v>5516.5</v>
      </c>
      <c r="N439" s="89"/>
      <c r="O439" s="15">
        <v>44620</v>
      </c>
      <c r="P439" s="13"/>
      <c r="Q439" s="13" t="s">
        <v>447</v>
      </c>
      <c r="R439" s="16" t="s">
        <v>28</v>
      </c>
    </row>
    <row r="440" spans="1:18" hidden="1" x14ac:dyDescent="0.35">
      <c r="A440" s="11">
        <v>1410190367</v>
      </c>
      <c r="B440" s="12"/>
      <c r="C440" s="13" t="s">
        <v>37</v>
      </c>
      <c r="D440" s="13" t="s">
        <v>38</v>
      </c>
      <c r="E440" s="13" t="s">
        <v>39</v>
      </c>
      <c r="F440" s="13">
        <v>608668</v>
      </c>
      <c r="G440" s="13" t="s">
        <v>40</v>
      </c>
      <c r="H440" s="13" t="s">
        <v>41</v>
      </c>
      <c r="I440" s="13" t="s">
        <v>34</v>
      </c>
      <c r="J440" s="13" t="s">
        <v>24</v>
      </c>
      <c r="K440" s="13" t="s">
        <v>396</v>
      </c>
      <c r="L440" s="13" t="s">
        <v>307</v>
      </c>
      <c r="M440" s="89">
        <v>5162.05</v>
      </c>
      <c r="N440" s="89"/>
      <c r="O440" s="15">
        <v>44713</v>
      </c>
      <c r="P440" s="13"/>
      <c r="Q440" s="13" t="s">
        <v>27</v>
      </c>
      <c r="R440" s="16" t="s">
        <v>526</v>
      </c>
    </row>
    <row r="441" spans="1:18" ht="38.5" hidden="1" x14ac:dyDescent="0.35">
      <c r="A441" s="17">
        <v>57216</v>
      </c>
      <c r="B441" s="18"/>
      <c r="C441" s="19" t="s">
        <v>37</v>
      </c>
      <c r="D441" s="19" t="s">
        <v>38</v>
      </c>
      <c r="E441" s="19" t="s">
        <v>39</v>
      </c>
      <c r="F441" s="19">
        <v>608668</v>
      </c>
      <c r="G441" s="19" t="s">
        <v>40</v>
      </c>
      <c r="H441" s="19" t="s">
        <v>41</v>
      </c>
      <c r="I441" s="19" t="s">
        <v>34</v>
      </c>
      <c r="J441" s="19" t="s">
        <v>24</v>
      </c>
      <c r="K441" s="19" t="s">
        <v>42</v>
      </c>
      <c r="L441" s="19" t="s">
        <v>1656</v>
      </c>
      <c r="M441" s="88">
        <v>32.82</v>
      </c>
      <c r="N441" s="88"/>
      <c r="O441" s="21">
        <v>44904</v>
      </c>
      <c r="P441" s="19"/>
      <c r="Q441" s="19" t="s">
        <v>328</v>
      </c>
      <c r="R441" s="22" t="s">
        <v>526</v>
      </c>
    </row>
    <row r="442" spans="1:18" ht="38.5" hidden="1" x14ac:dyDescent="0.35">
      <c r="A442" s="11">
        <v>1410188889</v>
      </c>
      <c r="B442" s="12"/>
      <c r="C442" s="13" t="s">
        <v>714</v>
      </c>
      <c r="D442" s="13" t="s">
        <v>110</v>
      </c>
      <c r="E442" s="13" t="s">
        <v>111</v>
      </c>
      <c r="F442" s="13">
        <v>802506</v>
      </c>
      <c r="G442" s="13" t="s">
        <v>715</v>
      </c>
      <c r="H442" s="13" t="s">
        <v>243</v>
      </c>
      <c r="I442" s="13" t="s">
        <v>34</v>
      </c>
      <c r="J442" s="13" t="s">
        <v>24</v>
      </c>
      <c r="K442" s="13" t="s">
        <v>716</v>
      </c>
      <c r="L442" s="13" t="s">
        <v>391</v>
      </c>
      <c r="M442" s="14">
        <v>1457.26</v>
      </c>
      <c r="N442" s="89"/>
      <c r="O442" s="15">
        <v>44663</v>
      </c>
      <c r="P442" s="13"/>
      <c r="Q442" s="13" t="s">
        <v>27</v>
      </c>
      <c r="R442" s="16" t="s">
        <v>526</v>
      </c>
    </row>
    <row r="443" spans="1:18" ht="38.5" hidden="1" x14ac:dyDescent="0.35">
      <c r="A443" s="11">
        <v>1410190135</v>
      </c>
      <c r="B443" s="12"/>
      <c r="C443" s="13" t="s">
        <v>864</v>
      </c>
      <c r="D443" s="13" t="s">
        <v>110</v>
      </c>
      <c r="E443" s="13" t="s">
        <v>111</v>
      </c>
      <c r="F443" s="13">
        <v>606161</v>
      </c>
      <c r="G443" s="13" t="s">
        <v>715</v>
      </c>
      <c r="H443" s="13" t="s">
        <v>865</v>
      </c>
      <c r="I443" s="13" t="s">
        <v>34</v>
      </c>
      <c r="J443" s="13" t="s">
        <v>24</v>
      </c>
      <c r="K443" s="13" t="s">
        <v>866</v>
      </c>
      <c r="L443" s="13" t="s">
        <v>867</v>
      </c>
      <c r="M443" s="14">
        <v>4049.7</v>
      </c>
      <c r="N443" s="89"/>
      <c r="O443" s="15">
        <v>44699</v>
      </c>
      <c r="P443" s="13"/>
      <c r="Q443" s="13" t="s">
        <v>27</v>
      </c>
      <c r="R443" s="16" t="s">
        <v>526</v>
      </c>
    </row>
    <row r="444" spans="1:18" ht="38.5" hidden="1" x14ac:dyDescent="0.35">
      <c r="A444" s="17">
        <v>1410172982</v>
      </c>
      <c r="B444" s="18"/>
      <c r="C444" s="19" t="s">
        <v>97</v>
      </c>
      <c r="D444" s="19" t="s">
        <v>38</v>
      </c>
      <c r="E444" s="19" t="s">
        <v>98</v>
      </c>
      <c r="F444" s="19">
        <v>608659</v>
      </c>
      <c r="G444" s="19" t="s">
        <v>99</v>
      </c>
      <c r="H444" s="19" t="s">
        <v>100</v>
      </c>
      <c r="I444" s="19" t="s">
        <v>34</v>
      </c>
      <c r="J444" s="19" t="s">
        <v>24</v>
      </c>
      <c r="K444" s="19" t="s">
        <v>101</v>
      </c>
      <c r="L444" s="19" t="s">
        <v>102</v>
      </c>
      <c r="M444" s="20">
        <v>176</v>
      </c>
      <c r="N444" s="88"/>
      <c r="O444" s="21">
        <v>44333</v>
      </c>
      <c r="P444" s="19"/>
      <c r="Q444" s="19" t="s">
        <v>27</v>
      </c>
      <c r="R444" s="22" t="s">
        <v>28</v>
      </c>
    </row>
    <row r="445" spans="1:18" ht="51" hidden="1" x14ac:dyDescent="0.35">
      <c r="A445" s="17">
        <v>1410173268</v>
      </c>
      <c r="B445" s="18"/>
      <c r="C445" s="19" t="s">
        <v>97</v>
      </c>
      <c r="D445" s="19" t="s">
        <v>38</v>
      </c>
      <c r="E445" s="19" t="s">
        <v>98</v>
      </c>
      <c r="F445" s="19">
        <v>608659</v>
      </c>
      <c r="G445" s="19" t="s">
        <v>99</v>
      </c>
      <c r="H445" s="19" t="s">
        <v>100</v>
      </c>
      <c r="I445" s="19" t="s">
        <v>34</v>
      </c>
      <c r="J445" s="19" t="s">
        <v>24</v>
      </c>
      <c r="K445" s="19" t="s">
        <v>101</v>
      </c>
      <c r="L445" s="19" t="s">
        <v>115</v>
      </c>
      <c r="M445" s="20">
        <v>3892</v>
      </c>
      <c r="N445" s="88"/>
      <c r="O445" s="21">
        <v>44350</v>
      </c>
      <c r="P445" s="19"/>
      <c r="Q445" s="19" t="s">
        <v>27</v>
      </c>
      <c r="R445" s="22" t="s">
        <v>28</v>
      </c>
    </row>
    <row r="446" spans="1:18" ht="63.5" hidden="1" x14ac:dyDescent="0.35">
      <c r="A446" s="11">
        <v>1410180496</v>
      </c>
      <c r="B446" s="12"/>
      <c r="C446" s="13" t="s">
        <v>97</v>
      </c>
      <c r="D446" s="13" t="s">
        <v>38</v>
      </c>
      <c r="E446" s="13" t="s">
        <v>98</v>
      </c>
      <c r="F446" s="13">
        <v>608659</v>
      </c>
      <c r="G446" s="13" t="s">
        <v>99</v>
      </c>
      <c r="H446" s="13" t="s">
        <v>100</v>
      </c>
      <c r="I446" s="13" t="s">
        <v>34</v>
      </c>
      <c r="J446" s="13" t="s">
        <v>24</v>
      </c>
      <c r="K446" s="13" t="s">
        <v>348</v>
      </c>
      <c r="L446" s="13" t="s">
        <v>349</v>
      </c>
      <c r="M446" s="14">
        <v>1277.8</v>
      </c>
      <c r="N446" s="89"/>
      <c r="O446" s="15">
        <v>44488</v>
      </c>
      <c r="P446" s="13"/>
      <c r="Q446" s="13" t="s">
        <v>328</v>
      </c>
      <c r="R446" s="16" t="s">
        <v>28</v>
      </c>
    </row>
    <row r="447" spans="1:18" ht="38.5" hidden="1" x14ac:dyDescent="0.35">
      <c r="A447" s="17">
        <v>1410182612</v>
      </c>
      <c r="B447" s="18"/>
      <c r="C447" s="19" t="s">
        <v>97</v>
      </c>
      <c r="D447" s="19" t="s">
        <v>38</v>
      </c>
      <c r="E447" s="19" t="s">
        <v>98</v>
      </c>
      <c r="F447" s="19">
        <v>608659</v>
      </c>
      <c r="G447" s="19" t="s">
        <v>99</v>
      </c>
      <c r="H447" s="19" t="s">
        <v>100</v>
      </c>
      <c r="I447" s="19" t="s">
        <v>34</v>
      </c>
      <c r="J447" s="19" t="s">
        <v>24</v>
      </c>
      <c r="K447" s="19" t="s">
        <v>348</v>
      </c>
      <c r="L447" s="19" t="s">
        <v>399</v>
      </c>
      <c r="M447" s="20">
        <v>248</v>
      </c>
      <c r="N447" s="88"/>
      <c r="O447" s="21">
        <v>44529</v>
      </c>
      <c r="P447" s="19"/>
      <c r="Q447" s="19" t="s">
        <v>328</v>
      </c>
      <c r="R447" s="22" t="s">
        <v>28</v>
      </c>
    </row>
    <row r="448" spans="1:18" ht="38.5" hidden="1" x14ac:dyDescent="0.35">
      <c r="A448" s="17">
        <v>1410190371</v>
      </c>
      <c r="B448" s="18"/>
      <c r="C448" s="19" t="s">
        <v>97</v>
      </c>
      <c r="D448" s="19" t="s">
        <v>38</v>
      </c>
      <c r="E448" s="19" t="s">
        <v>98</v>
      </c>
      <c r="F448" s="19">
        <v>608659</v>
      </c>
      <c r="G448" s="19" t="s">
        <v>99</v>
      </c>
      <c r="H448" s="19" t="s">
        <v>100</v>
      </c>
      <c r="I448" s="19" t="s">
        <v>34</v>
      </c>
      <c r="J448" s="19" t="s">
        <v>24</v>
      </c>
      <c r="K448" s="19" t="s">
        <v>348</v>
      </c>
      <c r="L448" s="19" t="s">
        <v>952</v>
      </c>
      <c r="M448" s="20">
        <v>1472</v>
      </c>
      <c r="N448" s="88"/>
      <c r="O448" s="21">
        <v>44713</v>
      </c>
      <c r="P448" s="19"/>
      <c r="Q448" s="19" t="s">
        <v>27</v>
      </c>
      <c r="R448" s="22" t="s">
        <v>526</v>
      </c>
    </row>
    <row r="449" spans="1:18" ht="26" hidden="1" x14ac:dyDescent="0.35">
      <c r="A449" s="17">
        <v>1410195877</v>
      </c>
      <c r="B449" s="18"/>
      <c r="C449" s="19" t="s">
        <v>1307</v>
      </c>
      <c r="D449" s="19" t="s">
        <v>38</v>
      </c>
      <c r="E449" s="19" t="s">
        <v>81</v>
      </c>
      <c r="F449" s="19">
        <v>608639</v>
      </c>
      <c r="G449" s="19" t="s">
        <v>1308</v>
      </c>
      <c r="H449" s="19" t="s">
        <v>1167</v>
      </c>
      <c r="I449" s="19" t="s">
        <v>34</v>
      </c>
      <c r="J449" s="19" t="s">
        <v>24</v>
      </c>
      <c r="K449" s="19" t="s">
        <v>250</v>
      </c>
      <c r="L449" s="19" t="s">
        <v>1309</v>
      </c>
      <c r="M449" s="20">
        <v>20324.14</v>
      </c>
      <c r="N449" s="88"/>
      <c r="O449" s="21">
        <v>44805</v>
      </c>
      <c r="P449" s="19"/>
      <c r="Q449" s="19" t="s">
        <v>171</v>
      </c>
      <c r="R449" s="22" t="s">
        <v>526</v>
      </c>
    </row>
    <row r="450" spans="1:18" ht="38.5" hidden="1" x14ac:dyDescent="0.35">
      <c r="A450" s="17">
        <v>1410172896</v>
      </c>
      <c r="B450" s="18"/>
      <c r="C450" s="19" t="s">
        <v>80</v>
      </c>
      <c r="D450" s="19" t="s">
        <v>38</v>
      </c>
      <c r="E450" s="19" t="s">
        <v>81</v>
      </c>
      <c r="F450" s="19">
        <v>608637</v>
      </c>
      <c r="G450" s="19" t="s">
        <v>82</v>
      </c>
      <c r="H450" s="19" t="s">
        <v>83</v>
      </c>
      <c r="I450" s="19" t="s">
        <v>34</v>
      </c>
      <c r="J450" s="19" t="s">
        <v>24</v>
      </c>
      <c r="K450" s="19" t="s">
        <v>84</v>
      </c>
      <c r="L450" s="19" t="s">
        <v>85</v>
      </c>
      <c r="M450" s="20">
        <v>2459</v>
      </c>
      <c r="N450" s="88"/>
      <c r="O450" s="21">
        <v>44329</v>
      </c>
      <c r="P450" s="19"/>
      <c r="Q450" s="19" t="s">
        <v>27</v>
      </c>
      <c r="R450" s="22" t="s">
        <v>28</v>
      </c>
    </row>
    <row r="451" spans="1:18" ht="26" hidden="1" x14ac:dyDescent="0.35">
      <c r="A451" s="17">
        <v>1410195883</v>
      </c>
      <c r="B451" s="18"/>
      <c r="C451" s="19" t="s">
        <v>80</v>
      </c>
      <c r="D451" s="19" t="s">
        <v>38</v>
      </c>
      <c r="E451" s="19" t="s">
        <v>81</v>
      </c>
      <c r="F451" s="19">
        <v>608637</v>
      </c>
      <c r="G451" s="19" t="s">
        <v>82</v>
      </c>
      <c r="H451" s="19" t="s">
        <v>83</v>
      </c>
      <c r="I451" s="19" t="s">
        <v>34</v>
      </c>
      <c r="J451" s="19" t="s">
        <v>24</v>
      </c>
      <c r="K451" s="19" t="s">
        <v>84</v>
      </c>
      <c r="L451" s="19" t="s">
        <v>1315</v>
      </c>
      <c r="M451" s="20">
        <v>1471</v>
      </c>
      <c r="N451" s="88"/>
      <c r="O451" s="21">
        <v>44805</v>
      </c>
      <c r="P451" s="19"/>
      <c r="Q451" s="19" t="s">
        <v>171</v>
      </c>
      <c r="R451" s="22" t="s">
        <v>526</v>
      </c>
    </row>
    <row r="452" spans="1:18" ht="51" hidden="1" x14ac:dyDescent="0.35">
      <c r="A452" s="11">
        <v>1410183713</v>
      </c>
      <c r="B452" s="12"/>
      <c r="C452" s="13" t="s">
        <v>437</v>
      </c>
      <c r="D452" s="13" t="s">
        <v>38</v>
      </c>
      <c r="E452" s="13" t="s">
        <v>81</v>
      </c>
      <c r="F452" s="13">
        <v>606176</v>
      </c>
      <c r="G452" s="13" t="s">
        <v>438</v>
      </c>
      <c r="H452" s="13" t="s">
        <v>439</v>
      </c>
      <c r="I452" s="13" t="s">
        <v>34</v>
      </c>
      <c r="J452" s="13" t="s">
        <v>24</v>
      </c>
      <c r="K452" s="13" t="s">
        <v>250</v>
      </c>
      <c r="L452" s="13" t="s">
        <v>440</v>
      </c>
      <c r="M452" s="14">
        <v>15332.54</v>
      </c>
      <c r="N452" s="89"/>
      <c r="O452" s="15">
        <v>44546</v>
      </c>
      <c r="P452" s="13"/>
      <c r="Q452" s="13" t="s">
        <v>328</v>
      </c>
      <c r="R452" s="16" t="s">
        <v>28</v>
      </c>
    </row>
    <row r="453" spans="1:18" ht="51" hidden="1" x14ac:dyDescent="0.35">
      <c r="A453" s="17">
        <v>1410188655</v>
      </c>
      <c r="B453" s="18"/>
      <c r="C453" s="19" t="s">
        <v>437</v>
      </c>
      <c r="D453" s="19" t="s">
        <v>38</v>
      </c>
      <c r="E453" s="19" t="s">
        <v>81</v>
      </c>
      <c r="F453" s="19">
        <v>606176</v>
      </c>
      <c r="G453" s="19" t="s">
        <v>438</v>
      </c>
      <c r="H453" s="19" t="s">
        <v>439</v>
      </c>
      <c r="I453" s="19" t="s">
        <v>34</v>
      </c>
      <c r="J453" s="19" t="s">
        <v>24</v>
      </c>
      <c r="K453" s="19" t="s">
        <v>250</v>
      </c>
      <c r="L453" s="19" t="s">
        <v>534</v>
      </c>
      <c r="M453" s="20">
        <v>17555.740000000002</v>
      </c>
      <c r="N453" s="88"/>
      <c r="O453" s="21">
        <v>44652</v>
      </c>
      <c r="P453" s="19"/>
      <c r="Q453" s="19" t="s">
        <v>27</v>
      </c>
      <c r="R453" s="22" t="s">
        <v>526</v>
      </c>
    </row>
    <row r="454" spans="1:18" ht="26" hidden="1" x14ac:dyDescent="0.35">
      <c r="A454" s="17">
        <v>1410188954</v>
      </c>
      <c r="B454" s="18"/>
      <c r="C454" s="19" t="s">
        <v>437</v>
      </c>
      <c r="D454" s="19" t="s">
        <v>38</v>
      </c>
      <c r="E454" s="19" t="s">
        <v>81</v>
      </c>
      <c r="F454" s="19">
        <v>606176</v>
      </c>
      <c r="G454" s="19" t="s">
        <v>438</v>
      </c>
      <c r="H454" s="19" t="s">
        <v>439</v>
      </c>
      <c r="I454" s="19" t="s">
        <v>34</v>
      </c>
      <c r="J454" s="19" t="s">
        <v>24</v>
      </c>
      <c r="K454" s="19" t="s">
        <v>250</v>
      </c>
      <c r="L454" s="19" t="s">
        <v>732</v>
      </c>
      <c r="M454" s="20">
        <v>9548</v>
      </c>
      <c r="N454" s="88"/>
      <c r="O454" s="21">
        <v>44665</v>
      </c>
      <c r="P454" s="19"/>
      <c r="Q454" s="19" t="s">
        <v>27</v>
      </c>
      <c r="R454" s="22" t="s">
        <v>526</v>
      </c>
    </row>
    <row r="455" spans="1:18" ht="38.5" hidden="1" x14ac:dyDescent="0.35">
      <c r="A455" s="11">
        <v>1410196151</v>
      </c>
      <c r="B455" s="12"/>
      <c r="C455" s="13" t="s">
        <v>437</v>
      </c>
      <c r="D455" s="13" t="s">
        <v>38</v>
      </c>
      <c r="E455" s="13" t="s">
        <v>81</v>
      </c>
      <c r="F455" s="13">
        <v>606176</v>
      </c>
      <c r="G455" s="13" t="s">
        <v>438</v>
      </c>
      <c r="H455" s="13" t="s">
        <v>439</v>
      </c>
      <c r="I455" s="13" t="s">
        <v>34</v>
      </c>
      <c r="J455" s="13" t="s">
        <v>24</v>
      </c>
      <c r="K455" s="13" t="s">
        <v>250</v>
      </c>
      <c r="L455" s="13" t="s">
        <v>1332</v>
      </c>
      <c r="M455" s="14">
        <v>3141</v>
      </c>
      <c r="N455" s="89"/>
      <c r="O455" s="15">
        <v>44811</v>
      </c>
      <c r="P455" s="13"/>
      <c r="Q455" s="13" t="s">
        <v>171</v>
      </c>
      <c r="R455" s="16" t="s">
        <v>526</v>
      </c>
    </row>
    <row r="456" spans="1:18" ht="38.5" hidden="1" x14ac:dyDescent="0.35">
      <c r="A456" s="11">
        <v>1410186500</v>
      </c>
      <c r="B456" s="12"/>
      <c r="C456" s="13" t="s">
        <v>493</v>
      </c>
      <c r="D456" s="13" t="s">
        <v>110</v>
      </c>
      <c r="E456" s="13" t="s">
        <v>111</v>
      </c>
      <c r="F456" s="13">
        <v>608615</v>
      </c>
      <c r="G456" s="13" t="s">
        <v>494</v>
      </c>
      <c r="H456" s="13" t="s">
        <v>141</v>
      </c>
      <c r="I456" s="13" t="s">
        <v>34</v>
      </c>
      <c r="J456" s="13" t="s">
        <v>24</v>
      </c>
      <c r="K456" s="13" t="s">
        <v>495</v>
      </c>
      <c r="L456" s="13" t="s">
        <v>307</v>
      </c>
      <c r="M456" s="14">
        <v>12909.29</v>
      </c>
      <c r="N456" s="89"/>
      <c r="O456" s="15">
        <v>44610</v>
      </c>
      <c r="P456" s="13"/>
      <c r="Q456" s="13" t="s">
        <v>447</v>
      </c>
      <c r="R456" s="16" t="s">
        <v>28</v>
      </c>
    </row>
    <row r="457" spans="1:18" ht="38.5" hidden="1" x14ac:dyDescent="0.35">
      <c r="A457" s="11">
        <v>1410173289</v>
      </c>
      <c r="B457" s="12"/>
      <c r="C457" s="13" t="s">
        <v>116</v>
      </c>
      <c r="D457" s="13" t="s">
        <v>110</v>
      </c>
      <c r="E457" s="13" t="s">
        <v>111</v>
      </c>
      <c r="F457" s="13">
        <v>608636</v>
      </c>
      <c r="G457" s="13" t="s">
        <v>117</v>
      </c>
      <c r="H457" s="13" t="s">
        <v>118</v>
      </c>
      <c r="I457" s="13" t="s">
        <v>34</v>
      </c>
      <c r="J457" s="13" t="s">
        <v>24</v>
      </c>
      <c r="K457" s="13" t="s">
        <v>119</v>
      </c>
      <c r="L457" s="13" t="s">
        <v>120</v>
      </c>
      <c r="M457" s="14">
        <v>754.68</v>
      </c>
      <c r="N457" s="89"/>
      <c r="O457" s="15">
        <v>44350</v>
      </c>
      <c r="P457" s="13"/>
      <c r="Q457" s="13" t="s">
        <v>27</v>
      </c>
      <c r="R457" s="16" t="s">
        <v>28</v>
      </c>
    </row>
    <row r="458" spans="1:18" ht="38.5" hidden="1" x14ac:dyDescent="0.35">
      <c r="A458" s="11">
        <v>1410175976</v>
      </c>
      <c r="B458" s="12"/>
      <c r="C458" s="13" t="s">
        <v>116</v>
      </c>
      <c r="D458" s="13" t="s">
        <v>110</v>
      </c>
      <c r="E458" s="13" t="s">
        <v>111</v>
      </c>
      <c r="F458" s="13">
        <v>608636</v>
      </c>
      <c r="G458" s="13" t="s">
        <v>117</v>
      </c>
      <c r="H458" s="13" t="s">
        <v>118</v>
      </c>
      <c r="I458" s="13" t="s">
        <v>34</v>
      </c>
      <c r="J458" s="13" t="s">
        <v>24</v>
      </c>
      <c r="K458" s="13" t="s">
        <v>119</v>
      </c>
      <c r="L458" s="13" t="s">
        <v>160</v>
      </c>
      <c r="M458" s="14">
        <v>1468.17</v>
      </c>
      <c r="N458" s="89"/>
      <c r="O458" s="15">
        <v>44377</v>
      </c>
      <c r="P458" s="13"/>
      <c r="Q458" s="13" t="s">
        <v>27</v>
      </c>
      <c r="R458" s="16" t="s">
        <v>28</v>
      </c>
    </row>
    <row r="459" spans="1:18" ht="38.5" hidden="1" x14ac:dyDescent="0.35">
      <c r="A459" s="17">
        <v>1410177786</v>
      </c>
      <c r="B459" s="18"/>
      <c r="C459" s="19" t="s">
        <v>116</v>
      </c>
      <c r="D459" s="19" t="s">
        <v>110</v>
      </c>
      <c r="E459" s="19" t="s">
        <v>111</v>
      </c>
      <c r="F459" s="19">
        <v>608636</v>
      </c>
      <c r="G459" s="19" t="s">
        <v>117</v>
      </c>
      <c r="H459" s="19" t="s">
        <v>118</v>
      </c>
      <c r="I459" s="19" t="s">
        <v>34</v>
      </c>
      <c r="J459" s="19" t="s">
        <v>24</v>
      </c>
      <c r="K459" s="19" t="s">
        <v>119</v>
      </c>
      <c r="L459" s="19" t="s">
        <v>240</v>
      </c>
      <c r="M459" s="20">
        <v>712.56</v>
      </c>
      <c r="N459" s="88"/>
      <c r="O459" s="21">
        <v>44420</v>
      </c>
      <c r="P459" s="19"/>
      <c r="Q459" s="19" t="s">
        <v>171</v>
      </c>
      <c r="R459" s="22" t="s">
        <v>28</v>
      </c>
    </row>
    <row r="460" spans="1:18" ht="38.5" hidden="1" x14ac:dyDescent="0.35">
      <c r="A460" s="17">
        <v>1410178775</v>
      </c>
      <c r="B460" s="18"/>
      <c r="C460" s="19" t="s">
        <v>116</v>
      </c>
      <c r="D460" s="19" t="s">
        <v>110</v>
      </c>
      <c r="E460" s="19" t="s">
        <v>111</v>
      </c>
      <c r="F460" s="19">
        <v>608636</v>
      </c>
      <c r="G460" s="19" t="s">
        <v>117</v>
      </c>
      <c r="H460" s="19" t="s">
        <v>118</v>
      </c>
      <c r="I460" s="19" t="s">
        <v>34</v>
      </c>
      <c r="J460" s="19" t="s">
        <v>24</v>
      </c>
      <c r="K460" s="19" t="s">
        <v>119</v>
      </c>
      <c r="L460" s="19" t="s">
        <v>266</v>
      </c>
      <c r="M460" s="20">
        <v>1394.28</v>
      </c>
      <c r="N460" s="88"/>
      <c r="O460" s="21">
        <v>44440</v>
      </c>
      <c r="P460" s="19"/>
      <c r="Q460" s="19" t="s">
        <v>171</v>
      </c>
      <c r="R460" s="22" t="s">
        <v>28</v>
      </c>
    </row>
    <row r="461" spans="1:18" ht="51" hidden="1" x14ac:dyDescent="0.35">
      <c r="A461" s="11">
        <v>1410180470</v>
      </c>
      <c r="B461" s="12"/>
      <c r="C461" s="13" t="s">
        <v>116</v>
      </c>
      <c r="D461" s="13" t="s">
        <v>110</v>
      </c>
      <c r="E461" s="13" t="s">
        <v>111</v>
      </c>
      <c r="F461" s="13">
        <v>608636</v>
      </c>
      <c r="G461" s="13" t="s">
        <v>117</v>
      </c>
      <c r="H461" s="13" t="s">
        <v>118</v>
      </c>
      <c r="I461" s="13" t="s">
        <v>34</v>
      </c>
      <c r="J461" s="13" t="s">
        <v>24</v>
      </c>
      <c r="K461" s="13" t="s">
        <v>119</v>
      </c>
      <c r="L461" s="13" t="s">
        <v>353</v>
      </c>
      <c r="M461" s="14">
        <v>2428.11</v>
      </c>
      <c r="N461" s="89"/>
      <c r="O461" s="15">
        <v>44488</v>
      </c>
      <c r="P461" s="13"/>
      <c r="Q461" s="13" t="s">
        <v>328</v>
      </c>
      <c r="R461" s="16" t="s">
        <v>28</v>
      </c>
    </row>
    <row r="462" spans="1:18" ht="38.5" hidden="1" x14ac:dyDescent="0.35">
      <c r="A462" s="17">
        <v>1410183238</v>
      </c>
      <c r="B462" s="18"/>
      <c r="C462" s="19" t="s">
        <v>116</v>
      </c>
      <c r="D462" s="19" t="s">
        <v>110</v>
      </c>
      <c r="E462" s="19" t="s">
        <v>111</v>
      </c>
      <c r="F462" s="19">
        <v>608636</v>
      </c>
      <c r="G462" s="19" t="s">
        <v>117</v>
      </c>
      <c r="H462" s="19" t="s">
        <v>118</v>
      </c>
      <c r="I462" s="19" t="s">
        <v>34</v>
      </c>
      <c r="J462" s="19" t="s">
        <v>24</v>
      </c>
      <c r="K462" s="19" t="s">
        <v>119</v>
      </c>
      <c r="L462" s="19" t="s">
        <v>307</v>
      </c>
      <c r="M462" s="20">
        <v>18032.41</v>
      </c>
      <c r="N462" s="88"/>
      <c r="O462" s="21">
        <v>44545</v>
      </c>
      <c r="P462" s="19"/>
      <c r="Q462" s="19" t="s">
        <v>328</v>
      </c>
      <c r="R462" s="22" t="s">
        <v>28</v>
      </c>
    </row>
    <row r="463" spans="1:18" ht="38.5" hidden="1" x14ac:dyDescent="0.35">
      <c r="A463" s="17">
        <v>1410185272</v>
      </c>
      <c r="B463" s="18"/>
      <c r="C463" s="19" t="s">
        <v>116</v>
      </c>
      <c r="D463" s="19" t="s">
        <v>110</v>
      </c>
      <c r="E463" s="19" t="s">
        <v>111</v>
      </c>
      <c r="F463" s="19">
        <v>608636</v>
      </c>
      <c r="G463" s="19" t="s">
        <v>117</v>
      </c>
      <c r="H463" s="19" t="s">
        <v>118</v>
      </c>
      <c r="I463" s="19" t="s">
        <v>34</v>
      </c>
      <c r="J463" s="19" t="s">
        <v>24</v>
      </c>
      <c r="K463" s="19" t="s">
        <v>119</v>
      </c>
      <c r="L463" s="19" t="s">
        <v>307</v>
      </c>
      <c r="M463" s="20">
        <v>16387.34</v>
      </c>
      <c r="N463" s="88"/>
      <c r="O463" s="21">
        <v>44594</v>
      </c>
      <c r="P463" s="19"/>
      <c r="Q463" s="19" t="s">
        <v>447</v>
      </c>
      <c r="R463" s="22" t="s">
        <v>28</v>
      </c>
    </row>
    <row r="464" spans="1:18" ht="38.5" hidden="1" x14ac:dyDescent="0.35">
      <c r="A464" s="17">
        <v>1410187136</v>
      </c>
      <c r="B464" s="18"/>
      <c r="C464" s="19" t="s">
        <v>116</v>
      </c>
      <c r="D464" s="19" t="s">
        <v>110</v>
      </c>
      <c r="E464" s="19" t="s">
        <v>111</v>
      </c>
      <c r="F464" s="19">
        <v>608636</v>
      </c>
      <c r="G464" s="19" t="s">
        <v>117</v>
      </c>
      <c r="H464" s="19" t="s">
        <v>118</v>
      </c>
      <c r="I464" s="19" t="s">
        <v>34</v>
      </c>
      <c r="J464" s="19" t="s">
        <v>24</v>
      </c>
      <c r="K464" s="19" t="s">
        <v>119</v>
      </c>
      <c r="L464" s="19" t="s">
        <v>520</v>
      </c>
      <c r="M464" s="20">
        <v>322.72000000000003</v>
      </c>
      <c r="N464" s="88"/>
      <c r="O464" s="21">
        <v>44634</v>
      </c>
      <c r="P464" s="19"/>
      <c r="Q464" s="19" t="s">
        <v>447</v>
      </c>
      <c r="R464" s="22" t="s">
        <v>28</v>
      </c>
    </row>
    <row r="465" spans="1:18" ht="38.5" hidden="1" x14ac:dyDescent="0.35">
      <c r="A465" s="17">
        <v>1410188849</v>
      </c>
      <c r="B465" s="18"/>
      <c r="C465" s="19" t="s">
        <v>116</v>
      </c>
      <c r="D465" s="19" t="s">
        <v>110</v>
      </c>
      <c r="E465" s="19" t="s">
        <v>111</v>
      </c>
      <c r="F465" s="19">
        <v>608636</v>
      </c>
      <c r="G465" s="19" t="s">
        <v>117</v>
      </c>
      <c r="H465" s="19" t="s">
        <v>118</v>
      </c>
      <c r="I465" s="19" t="s">
        <v>34</v>
      </c>
      <c r="J465" s="19" t="s">
        <v>24</v>
      </c>
      <c r="K465" s="19" t="s">
        <v>119</v>
      </c>
      <c r="L465" s="19" t="s">
        <v>713</v>
      </c>
      <c r="M465" s="20">
        <v>992.44</v>
      </c>
      <c r="N465" s="88"/>
      <c r="O465" s="21">
        <v>44663</v>
      </c>
      <c r="P465" s="19"/>
      <c r="Q465" s="19" t="s">
        <v>27</v>
      </c>
      <c r="R465" s="22" t="s">
        <v>526</v>
      </c>
    </row>
    <row r="466" spans="1:18" ht="38.5" hidden="1" x14ac:dyDescent="0.35">
      <c r="A466" s="11">
        <v>1410190370</v>
      </c>
      <c r="B466" s="12"/>
      <c r="C466" s="13" t="s">
        <v>116</v>
      </c>
      <c r="D466" s="13" t="s">
        <v>110</v>
      </c>
      <c r="E466" s="13" t="s">
        <v>111</v>
      </c>
      <c r="F466" s="13">
        <v>608636</v>
      </c>
      <c r="G466" s="13" t="s">
        <v>117</v>
      </c>
      <c r="H466" s="13" t="s">
        <v>118</v>
      </c>
      <c r="I466" s="13" t="s">
        <v>34</v>
      </c>
      <c r="J466" s="13" t="s">
        <v>24</v>
      </c>
      <c r="K466" s="13" t="s">
        <v>119</v>
      </c>
      <c r="L466" s="13" t="s">
        <v>307</v>
      </c>
      <c r="M466" s="14">
        <v>5234.5600000000004</v>
      </c>
      <c r="N466" s="89"/>
      <c r="O466" s="15">
        <v>44713</v>
      </c>
      <c r="P466" s="13"/>
      <c r="Q466" s="13" t="s">
        <v>27</v>
      </c>
      <c r="R466" s="16" t="s">
        <v>526</v>
      </c>
    </row>
    <row r="467" spans="1:18" ht="38.5" hidden="1" x14ac:dyDescent="0.35">
      <c r="A467" s="11">
        <v>1410193675</v>
      </c>
      <c r="B467" s="12"/>
      <c r="C467" s="13" t="s">
        <v>116</v>
      </c>
      <c r="D467" s="13" t="s">
        <v>110</v>
      </c>
      <c r="E467" s="13" t="s">
        <v>111</v>
      </c>
      <c r="F467" s="13">
        <v>608636</v>
      </c>
      <c r="G467" s="13" t="s">
        <v>117</v>
      </c>
      <c r="H467" s="13" t="s">
        <v>118</v>
      </c>
      <c r="I467" s="13" t="s">
        <v>34</v>
      </c>
      <c r="J467" s="13" t="s">
        <v>24</v>
      </c>
      <c r="K467" s="13" t="s">
        <v>119</v>
      </c>
      <c r="L467" s="13" t="s">
        <v>307</v>
      </c>
      <c r="M467" s="14">
        <v>3893.87</v>
      </c>
      <c r="N467" s="89"/>
      <c r="O467" s="15">
        <v>44763</v>
      </c>
      <c r="P467" s="13"/>
      <c r="Q467" s="13" t="s">
        <v>171</v>
      </c>
      <c r="R467" s="16" t="s">
        <v>526</v>
      </c>
    </row>
    <row r="468" spans="1:18" ht="51" hidden="1" x14ac:dyDescent="0.35">
      <c r="A468" s="17">
        <v>1410177644</v>
      </c>
      <c r="B468" s="18"/>
      <c r="C468" s="19" t="s">
        <v>223</v>
      </c>
      <c r="D468" s="19" t="s">
        <v>38</v>
      </c>
      <c r="E468" s="19" t="s">
        <v>45</v>
      </c>
      <c r="F468" s="19">
        <v>608632</v>
      </c>
      <c r="G468" s="19" t="s">
        <v>224</v>
      </c>
      <c r="H468" s="19" t="s">
        <v>47</v>
      </c>
      <c r="I468" s="19" t="s">
        <v>23</v>
      </c>
      <c r="J468" s="19" t="s">
        <v>225</v>
      </c>
      <c r="K468" s="19" t="s">
        <v>25</v>
      </c>
      <c r="L468" s="19" t="s">
        <v>226</v>
      </c>
      <c r="M468" s="20">
        <v>624.57000000000005</v>
      </c>
      <c r="N468" s="88"/>
      <c r="O468" s="21">
        <v>44414</v>
      </c>
      <c r="P468" s="19"/>
      <c r="Q468" s="19" t="s">
        <v>171</v>
      </c>
      <c r="R468" s="22" t="s">
        <v>28</v>
      </c>
    </row>
    <row r="469" spans="1:18" ht="63.5" hidden="1" x14ac:dyDescent="0.35">
      <c r="A469" s="11">
        <v>1410179015</v>
      </c>
      <c r="B469" s="12"/>
      <c r="C469" s="13" t="s">
        <v>291</v>
      </c>
      <c r="D469" s="13" t="s">
        <v>38</v>
      </c>
      <c r="E469" s="13" t="s">
        <v>92</v>
      </c>
      <c r="F469" s="13">
        <v>608638</v>
      </c>
      <c r="G469" s="13" t="s">
        <v>292</v>
      </c>
      <c r="H469" s="13" t="s">
        <v>249</v>
      </c>
      <c r="I469" s="13" t="s">
        <v>34</v>
      </c>
      <c r="J469" s="13" t="s">
        <v>24</v>
      </c>
      <c r="K469" s="13" t="s">
        <v>293</v>
      </c>
      <c r="L469" s="13" t="s">
        <v>294</v>
      </c>
      <c r="M469" s="14">
        <v>2678</v>
      </c>
      <c r="N469" s="89"/>
      <c r="O469" s="15">
        <v>44447</v>
      </c>
      <c r="P469" s="13"/>
      <c r="Q469" s="13" t="s">
        <v>171</v>
      </c>
      <c r="R469" s="16" t="s">
        <v>28</v>
      </c>
    </row>
    <row r="470" spans="1:18" ht="38.5" hidden="1" x14ac:dyDescent="0.35">
      <c r="A470" s="11">
        <v>1410185653</v>
      </c>
      <c r="B470" s="12"/>
      <c r="C470" s="13" t="s">
        <v>291</v>
      </c>
      <c r="D470" s="13" t="s">
        <v>38</v>
      </c>
      <c r="E470" s="13" t="s">
        <v>92</v>
      </c>
      <c r="F470" s="13">
        <v>608638</v>
      </c>
      <c r="G470" s="13" t="s">
        <v>292</v>
      </c>
      <c r="H470" s="13" t="s">
        <v>249</v>
      </c>
      <c r="I470" s="13" t="s">
        <v>34</v>
      </c>
      <c r="J470" s="13" t="s">
        <v>24</v>
      </c>
      <c r="K470" s="13" t="s">
        <v>293</v>
      </c>
      <c r="L470" s="13" t="s">
        <v>483</v>
      </c>
      <c r="M470" s="14">
        <v>618</v>
      </c>
      <c r="N470" s="89"/>
      <c r="O470" s="15">
        <v>44602</v>
      </c>
      <c r="P470" s="13"/>
      <c r="Q470" s="13" t="s">
        <v>447</v>
      </c>
      <c r="R470" s="16" t="s">
        <v>28</v>
      </c>
    </row>
    <row r="471" spans="1:18" ht="38.5" hidden="1" x14ac:dyDescent="0.35">
      <c r="A471" s="17">
        <v>1410199231</v>
      </c>
      <c r="B471" s="18"/>
      <c r="C471" s="19" t="s">
        <v>291</v>
      </c>
      <c r="D471" s="19" t="s">
        <v>38</v>
      </c>
      <c r="E471" s="19" t="s">
        <v>92</v>
      </c>
      <c r="F471" s="19">
        <v>608638</v>
      </c>
      <c r="G471" s="19" t="s">
        <v>292</v>
      </c>
      <c r="H471" s="19" t="s">
        <v>249</v>
      </c>
      <c r="I471" s="19" t="s">
        <v>34</v>
      </c>
      <c r="J471" s="19" t="s">
        <v>24</v>
      </c>
      <c r="K471" s="19" t="s">
        <v>293</v>
      </c>
      <c r="L471" s="19" t="s">
        <v>1554</v>
      </c>
      <c r="M471" s="20">
        <v>1030</v>
      </c>
      <c r="N471" s="88"/>
      <c r="O471" s="21">
        <v>44886</v>
      </c>
      <c r="P471" s="19"/>
      <c r="Q471" s="19" t="s">
        <v>328</v>
      </c>
      <c r="R471" s="22" t="s">
        <v>526</v>
      </c>
    </row>
    <row r="472" spans="1:18" ht="38.5" hidden="1" x14ac:dyDescent="0.35">
      <c r="A472" s="11">
        <v>1410188570</v>
      </c>
      <c r="B472" s="12"/>
      <c r="C472" s="13" t="s">
        <v>521</v>
      </c>
      <c r="D472" s="13" t="s">
        <v>110</v>
      </c>
      <c r="E472" s="13" t="s">
        <v>111</v>
      </c>
      <c r="F472" s="13">
        <v>802501</v>
      </c>
      <c r="G472" s="13" t="s">
        <v>522</v>
      </c>
      <c r="H472" s="13" t="s">
        <v>141</v>
      </c>
      <c r="I472" s="13" t="s">
        <v>34</v>
      </c>
      <c r="J472" s="13" t="s">
        <v>24</v>
      </c>
      <c r="K472" s="13" t="s">
        <v>88</v>
      </c>
      <c r="L472" s="13" t="s">
        <v>523</v>
      </c>
      <c r="M472" s="14">
        <v>1751</v>
      </c>
      <c r="N472" s="89"/>
      <c r="O472" s="15">
        <v>44648</v>
      </c>
      <c r="P472" s="13"/>
      <c r="Q472" s="13" t="s">
        <v>447</v>
      </c>
      <c r="R472" s="16" t="s">
        <v>28</v>
      </c>
    </row>
    <row r="473" spans="1:18" ht="51" hidden="1" x14ac:dyDescent="0.35">
      <c r="A473" s="11">
        <v>1410177104</v>
      </c>
      <c r="B473" s="12"/>
      <c r="C473" s="13" t="s">
        <v>204</v>
      </c>
      <c r="D473" s="13" t="s">
        <v>38</v>
      </c>
      <c r="E473" s="13" t="s">
        <v>81</v>
      </c>
      <c r="F473" s="13">
        <v>608648</v>
      </c>
      <c r="G473" s="13" t="s">
        <v>205</v>
      </c>
      <c r="H473" s="13" t="s">
        <v>206</v>
      </c>
      <c r="I473" s="13" t="s">
        <v>34</v>
      </c>
      <c r="J473" s="13" t="s">
        <v>24</v>
      </c>
      <c r="K473" s="13" t="s">
        <v>65</v>
      </c>
      <c r="L473" s="13" t="s">
        <v>207</v>
      </c>
      <c r="M473" s="14">
        <v>922</v>
      </c>
      <c r="N473" s="89"/>
      <c r="O473" s="15">
        <v>44397</v>
      </c>
      <c r="P473" s="13"/>
      <c r="Q473" s="13" t="s">
        <v>171</v>
      </c>
      <c r="R473" s="16" t="s">
        <v>28</v>
      </c>
    </row>
    <row r="474" spans="1:18" ht="51" hidden="1" x14ac:dyDescent="0.35">
      <c r="A474" s="17">
        <v>1410180409</v>
      </c>
      <c r="B474" s="18"/>
      <c r="C474" s="19" t="s">
        <v>204</v>
      </c>
      <c r="D474" s="19" t="s">
        <v>38</v>
      </c>
      <c r="E474" s="19" t="s">
        <v>81</v>
      </c>
      <c r="F474" s="19">
        <v>608648</v>
      </c>
      <c r="G474" s="19" t="s">
        <v>205</v>
      </c>
      <c r="H474" s="19" t="s">
        <v>206</v>
      </c>
      <c r="I474" s="19" t="s">
        <v>34</v>
      </c>
      <c r="J474" s="19" t="s">
        <v>24</v>
      </c>
      <c r="K474" s="19" t="s">
        <v>65</v>
      </c>
      <c r="L474" s="19" t="s">
        <v>339</v>
      </c>
      <c r="M474" s="20">
        <v>2056</v>
      </c>
      <c r="N474" s="88"/>
      <c r="O474" s="21">
        <v>44484</v>
      </c>
      <c r="P474" s="19"/>
      <c r="Q474" s="19" t="s">
        <v>328</v>
      </c>
      <c r="R474" s="22" t="s">
        <v>28</v>
      </c>
    </row>
    <row r="475" spans="1:18" ht="38.5" hidden="1" x14ac:dyDescent="0.35">
      <c r="A475" s="11">
        <v>1410180410</v>
      </c>
      <c r="B475" s="12"/>
      <c r="C475" s="13" t="s">
        <v>204</v>
      </c>
      <c r="D475" s="13" t="s">
        <v>38</v>
      </c>
      <c r="E475" s="13" t="s">
        <v>81</v>
      </c>
      <c r="F475" s="13">
        <v>608648</v>
      </c>
      <c r="G475" s="13" t="s">
        <v>205</v>
      </c>
      <c r="H475" s="13" t="s">
        <v>206</v>
      </c>
      <c r="I475" s="13" t="s">
        <v>34</v>
      </c>
      <c r="J475" s="13" t="s">
        <v>24</v>
      </c>
      <c r="K475" s="13" t="s">
        <v>65</v>
      </c>
      <c r="L475" s="13" t="s">
        <v>340</v>
      </c>
      <c r="M475" s="14">
        <v>922</v>
      </c>
      <c r="N475" s="89"/>
      <c r="O475" s="15">
        <v>44484</v>
      </c>
      <c r="P475" s="13"/>
      <c r="Q475" s="13" t="s">
        <v>328</v>
      </c>
      <c r="R475" s="16" t="s">
        <v>28</v>
      </c>
    </row>
    <row r="476" spans="1:18" ht="38.5" hidden="1" x14ac:dyDescent="0.35">
      <c r="A476" s="17">
        <v>1410182827</v>
      </c>
      <c r="B476" s="18"/>
      <c r="C476" s="19" t="s">
        <v>204</v>
      </c>
      <c r="D476" s="19" t="s">
        <v>38</v>
      </c>
      <c r="E476" s="19" t="s">
        <v>81</v>
      </c>
      <c r="F476" s="19">
        <v>608648</v>
      </c>
      <c r="G476" s="19" t="s">
        <v>205</v>
      </c>
      <c r="H476" s="19" t="s">
        <v>206</v>
      </c>
      <c r="I476" s="19" t="s">
        <v>34</v>
      </c>
      <c r="J476" s="19" t="s">
        <v>24</v>
      </c>
      <c r="K476" s="19" t="s">
        <v>65</v>
      </c>
      <c r="L476" s="19" t="s">
        <v>410</v>
      </c>
      <c r="M476" s="20">
        <v>266</v>
      </c>
      <c r="N476" s="88"/>
      <c r="O476" s="21">
        <v>44531</v>
      </c>
      <c r="P476" s="19"/>
      <c r="Q476" s="19" t="s">
        <v>328</v>
      </c>
      <c r="R476" s="22" t="s">
        <v>28</v>
      </c>
    </row>
    <row r="477" spans="1:18" ht="38.5" hidden="1" x14ac:dyDescent="0.35">
      <c r="A477" s="17">
        <v>1410188911</v>
      </c>
      <c r="B477" s="18"/>
      <c r="C477" s="19" t="s">
        <v>204</v>
      </c>
      <c r="D477" s="19" t="s">
        <v>38</v>
      </c>
      <c r="E477" s="19" t="s">
        <v>81</v>
      </c>
      <c r="F477" s="19">
        <v>608648</v>
      </c>
      <c r="G477" s="19" t="s">
        <v>205</v>
      </c>
      <c r="H477" s="19" t="s">
        <v>206</v>
      </c>
      <c r="I477" s="19" t="s">
        <v>34</v>
      </c>
      <c r="J477" s="19" t="s">
        <v>24</v>
      </c>
      <c r="K477" s="19" t="s">
        <v>65</v>
      </c>
      <c r="L477" s="19" t="s">
        <v>114</v>
      </c>
      <c r="M477" s="20">
        <v>189</v>
      </c>
      <c r="N477" s="88"/>
      <c r="O477" s="21">
        <v>44652</v>
      </c>
      <c r="P477" s="19"/>
      <c r="Q477" s="19" t="s">
        <v>27</v>
      </c>
      <c r="R477" s="22" t="s">
        <v>526</v>
      </c>
    </row>
    <row r="478" spans="1:18" ht="38.5" hidden="1" x14ac:dyDescent="0.35">
      <c r="A478" s="11">
        <v>1410197193</v>
      </c>
      <c r="B478" s="12"/>
      <c r="C478" s="13" t="s">
        <v>204</v>
      </c>
      <c r="D478" s="13" t="s">
        <v>38</v>
      </c>
      <c r="E478" s="13" t="s">
        <v>81</v>
      </c>
      <c r="F478" s="13">
        <v>608648</v>
      </c>
      <c r="G478" s="13" t="s">
        <v>205</v>
      </c>
      <c r="H478" s="13" t="s">
        <v>206</v>
      </c>
      <c r="I478" s="13" t="s">
        <v>34</v>
      </c>
      <c r="J478" s="13" t="s">
        <v>24</v>
      </c>
      <c r="K478" s="13" t="s">
        <v>65</v>
      </c>
      <c r="L478" s="13" t="s">
        <v>1424</v>
      </c>
      <c r="M478" s="14">
        <v>540</v>
      </c>
      <c r="N478" s="89"/>
      <c r="O478" s="15">
        <v>44837</v>
      </c>
      <c r="P478" s="13"/>
      <c r="Q478" s="13" t="s">
        <v>328</v>
      </c>
      <c r="R478" s="16" t="s">
        <v>526</v>
      </c>
    </row>
    <row r="479" spans="1:18" ht="26" hidden="1" x14ac:dyDescent="0.35">
      <c r="A479" s="17">
        <v>1410198403</v>
      </c>
      <c r="B479" s="18"/>
      <c r="C479" s="19" t="s">
        <v>1489</v>
      </c>
      <c r="D479" s="19" t="s">
        <v>38</v>
      </c>
      <c r="E479" s="19" t="s">
        <v>139</v>
      </c>
      <c r="F479" s="19">
        <v>606144</v>
      </c>
      <c r="G479" s="19" t="s">
        <v>1490</v>
      </c>
      <c r="H479" s="19" t="s">
        <v>202</v>
      </c>
      <c r="I479" s="19" t="s">
        <v>34</v>
      </c>
      <c r="J479" s="19" t="s">
        <v>24</v>
      </c>
      <c r="K479" s="19" t="s">
        <v>297</v>
      </c>
      <c r="L479" s="19" t="s">
        <v>352</v>
      </c>
      <c r="M479" s="20">
        <v>1046</v>
      </c>
      <c r="N479" s="88"/>
      <c r="O479" s="21">
        <v>44858</v>
      </c>
      <c r="P479" s="19"/>
      <c r="Q479" s="19" t="s">
        <v>328</v>
      </c>
      <c r="R479" s="22" t="s">
        <v>526</v>
      </c>
    </row>
    <row r="480" spans="1:18" ht="26" x14ac:dyDescent="0.35">
      <c r="A480" s="17">
        <v>1410190389</v>
      </c>
      <c r="B480" s="18"/>
      <c r="C480" s="19" t="s">
        <v>962</v>
      </c>
      <c r="D480" s="19" t="s">
        <v>38</v>
      </c>
      <c r="E480" s="19" t="s">
        <v>92</v>
      </c>
      <c r="F480" s="19">
        <v>608651</v>
      </c>
      <c r="G480" s="19" t="s">
        <v>963</v>
      </c>
      <c r="H480" s="19" t="s">
        <v>964</v>
      </c>
      <c r="I480" s="19" t="s">
        <v>34</v>
      </c>
      <c r="J480" s="19" t="s">
        <v>24</v>
      </c>
      <c r="K480" s="19" t="s">
        <v>70</v>
      </c>
      <c r="L480" s="19" t="s">
        <v>307</v>
      </c>
      <c r="M480" s="20">
        <v>6377.4</v>
      </c>
      <c r="N480" s="88"/>
      <c r="O480" s="21">
        <v>44713</v>
      </c>
      <c r="P480" s="19"/>
      <c r="Q480" s="19" t="s">
        <v>27</v>
      </c>
      <c r="R480" s="22" t="s">
        <v>526</v>
      </c>
    </row>
    <row r="481" spans="1:18" ht="26" x14ac:dyDescent="0.35">
      <c r="A481" s="17">
        <v>1410190711</v>
      </c>
      <c r="B481" s="18"/>
      <c r="C481" s="19" t="s">
        <v>962</v>
      </c>
      <c r="D481" s="19" t="s">
        <v>38</v>
      </c>
      <c r="E481" s="19" t="s">
        <v>92</v>
      </c>
      <c r="F481" s="19">
        <v>608651</v>
      </c>
      <c r="G481" s="19" t="s">
        <v>963</v>
      </c>
      <c r="H481" s="19" t="s">
        <v>964</v>
      </c>
      <c r="I481" s="19" t="s">
        <v>34</v>
      </c>
      <c r="J481" s="19" t="s">
        <v>24</v>
      </c>
      <c r="K481" s="19" t="s">
        <v>70</v>
      </c>
      <c r="L481" s="19" t="s">
        <v>307</v>
      </c>
      <c r="M481" s="20">
        <v>5081.3999999999996</v>
      </c>
      <c r="N481" s="88"/>
      <c r="O481" s="21">
        <v>44729</v>
      </c>
      <c r="P481" s="19"/>
      <c r="Q481" s="19" t="s">
        <v>27</v>
      </c>
      <c r="R481" s="22" t="s">
        <v>526</v>
      </c>
    </row>
    <row r="482" spans="1:18" ht="26" x14ac:dyDescent="0.35">
      <c r="A482" s="11">
        <v>1410190712</v>
      </c>
      <c r="B482" s="12"/>
      <c r="C482" s="13" t="s">
        <v>962</v>
      </c>
      <c r="D482" s="13" t="s">
        <v>38</v>
      </c>
      <c r="E482" s="13" t="s">
        <v>92</v>
      </c>
      <c r="F482" s="13">
        <v>608651</v>
      </c>
      <c r="G482" s="13" t="s">
        <v>963</v>
      </c>
      <c r="H482" s="13" t="s">
        <v>964</v>
      </c>
      <c r="I482" s="13" t="s">
        <v>34</v>
      </c>
      <c r="J482" s="13" t="s">
        <v>24</v>
      </c>
      <c r="K482" s="13" t="s">
        <v>70</v>
      </c>
      <c r="L482" s="13" t="s">
        <v>1063</v>
      </c>
      <c r="M482" s="14">
        <v>879.3</v>
      </c>
      <c r="N482" s="89"/>
      <c r="O482" s="15">
        <v>44729</v>
      </c>
      <c r="P482" s="13"/>
      <c r="Q482" s="13" t="s">
        <v>27</v>
      </c>
      <c r="R482" s="16" t="s">
        <v>526</v>
      </c>
    </row>
    <row r="483" spans="1:18" ht="26" x14ac:dyDescent="0.35">
      <c r="A483" s="17">
        <v>1410190713</v>
      </c>
      <c r="B483" s="18"/>
      <c r="C483" s="19" t="s">
        <v>962</v>
      </c>
      <c r="D483" s="19" t="s">
        <v>38</v>
      </c>
      <c r="E483" s="19" t="s">
        <v>92</v>
      </c>
      <c r="F483" s="19">
        <v>608651</v>
      </c>
      <c r="G483" s="19" t="s">
        <v>963</v>
      </c>
      <c r="H483" s="19" t="s">
        <v>964</v>
      </c>
      <c r="I483" s="19" t="s">
        <v>34</v>
      </c>
      <c r="J483" s="19" t="s">
        <v>24</v>
      </c>
      <c r="K483" s="19" t="s">
        <v>70</v>
      </c>
      <c r="L483" s="19" t="s">
        <v>1064</v>
      </c>
      <c r="M483" s="20">
        <v>416.7</v>
      </c>
      <c r="N483" s="88"/>
      <c r="O483" s="21">
        <v>44729</v>
      </c>
      <c r="P483" s="19"/>
      <c r="Q483" s="19" t="s">
        <v>27</v>
      </c>
      <c r="R483" s="22" t="s">
        <v>526</v>
      </c>
    </row>
    <row r="484" spans="1:18" ht="26" x14ac:dyDescent="0.35">
      <c r="A484" s="11">
        <v>1410199906</v>
      </c>
      <c r="B484" s="12"/>
      <c r="C484" s="13" t="s">
        <v>962</v>
      </c>
      <c r="D484" s="13" t="s">
        <v>38</v>
      </c>
      <c r="E484" s="13" t="s">
        <v>92</v>
      </c>
      <c r="F484" s="13">
        <v>608651</v>
      </c>
      <c r="G484" s="13" t="s">
        <v>963</v>
      </c>
      <c r="H484" s="13" t="s">
        <v>964</v>
      </c>
      <c r="I484" s="13" t="s">
        <v>34</v>
      </c>
      <c r="J484" s="13" t="s">
        <v>24</v>
      </c>
      <c r="K484" s="13" t="s">
        <v>70</v>
      </c>
      <c r="L484" s="13" t="s">
        <v>1578</v>
      </c>
      <c r="M484" s="14">
        <v>244.8</v>
      </c>
      <c r="N484" s="89"/>
      <c r="O484" s="15">
        <v>44896</v>
      </c>
      <c r="P484" s="13"/>
      <c r="Q484" s="13" t="s">
        <v>328</v>
      </c>
      <c r="R484" s="16" t="s">
        <v>526</v>
      </c>
    </row>
    <row r="485" spans="1:18" ht="38.5" hidden="1" x14ac:dyDescent="0.35">
      <c r="A485" s="17">
        <v>1410173402</v>
      </c>
      <c r="B485" s="18"/>
      <c r="C485" s="19" t="s">
        <v>121</v>
      </c>
      <c r="D485" s="19" t="s">
        <v>110</v>
      </c>
      <c r="E485" s="19" t="s">
        <v>111</v>
      </c>
      <c r="F485" s="19">
        <v>606130</v>
      </c>
      <c r="G485" s="19" t="s">
        <v>122</v>
      </c>
      <c r="H485" s="19" t="s">
        <v>118</v>
      </c>
      <c r="I485" s="19" t="s">
        <v>23</v>
      </c>
      <c r="J485" s="19">
        <v>4600025819</v>
      </c>
      <c r="K485" s="19" t="s">
        <v>25</v>
      </c>
      <c r="L485" s="19" t="s">
        <v>123</v>
      </c>
      <c r="M485" s="20">
        <v>125007</v>
      </c>
      <c r="N485" s="88"/>
      <c r="O485" s="21">
        <v>44356</v>
      </c>
      <c r="P485" s="19"/>
      <c r="Q485" s="19" t="s">
        <v>27</v>
      </c>
      <c r="R485" s="22" t="s">
        <v>28</v>
      </c>
    </row>
    <row r="486" spans="1:18" ht="76" hidden="1" x14ac:dyDescent="0.35">
      <c r="A486" s="11">
        <v>1410178467</v>
      </c>
      <c r="B486" s="12"/>
      <c r="C486" s="13" t="s">
        <v>121</v>
      </c>
      <c r="D486" s="13" t="s">
        <v>110</v>
      </c>
      <c r="E486" s="13" t="s">
        <v>111</v>
      </c>
      <c r="F486" s="13">
        <v>606130</v>
      </c>
      <c r="G486" s="13" t="s">
        <v>122</v>
      </c>
      <c r="H486" s="13" t="s">
        <v>118</v>
      </c>
      <c r="I486" s="13" t="s">
        <v>23</v>
      </c>
      <c r="J486" s="13">
        <v>4600025819</v>
      </c>
      <c r="K486" s="13" t="s">
        <v>25</v>
      </c>
      <c r="L486" s="13" t="s">
        <v>265</v>
      </c>
      <c r="M486" s="14">
        <v>241132.99</v>
      </c>
      <c r="N486" s="89"/>
      <c r="O486" s="15">
        <v>44427</v>
      </c>
      <c r="P486" s="13"/>
      <c r="Q486" s="13" t="s">
        <v>171</v>
      </c>
      <c r="R486" s="16" t="s">
        <v>28</v>
      </c>
    </row>
    <row r="487" spans="1:18" ht="63.5" hidden="1" x14ac:dyDescent="0.35">
      <c r="A487" s="11">
        <v>1410183239</v>
      </c>
      <c r="B487" s="12"/>
      <c r="C487" s="13" t="s">
        <v>121</v>
      </c>
      <c r="D487" s="13" t="s">
        <v>110</v>
      </c>
      <c r="E487" s="13" t="s">
        <v>111</v>
      </c>
      <c r="F487" s="13">
        <v>606130</v>
      </c>
      <c r="G487" s="13" t="s">
        <v>122</v>
      </c>
      <c r="H487" s="13" t="s">
        <v>118</v>
      </c>
      <c r="I487" s="13" t="s">
        <v>23</v>
      </c>
      <c r="J487" s="13" t="s">
        <v>435</v>
      </c>
      <c r="K487" s="13" t="s">
        <v>25</v>
      </c>
      <c r="L487" s="13" t="s">
        <v>436</v>
      </c>
      <c r="M487" s="14">
        <v>18838.990000000002</v>
      </c>
      <c r="N487" s="89"/>
      <c r="O487" s="15">
        <v>44545</v>
      </c>
      <c r="P487" s="13"/>
      <c r="Q487" s="13" t="s">
        <v>328</v>
      </c>
      <c r="R487" s="16" t="s">
        <v>28</v>
      </c>
    </row>
    <row r="488" spans="1:18" ht="38.5" hidden="1" x14ac:dyDescent="0.35">
      <c r="A488" s="11">
        <v>1410195876</v>
      </c>
      <c r="B488" s="12"/>
      <c r="C488" s="13" t="s">
        <v>121</v>
      </c>
      <c r="D488" s="13" t="s">
        <v>110</v>
      </c>
      <c r="E488" s="13" t="s">
        <v>111</v>
      </c>
      <c r="F488" s="13">
        <v>606130</v>
      </c>
      <c r="G488" s="13" t="s">
        <v>122</v>
      </c>
      <c r="H488" s="13" t="s">
        <v>118</v>
      </c>
      <c r="I488" s="13" t="s">
        <v>23</v>
      </c>
      <c r="J488" s="13" t="s">
        <v>435</v>
      </c>
      <c r="K488" s="13" t="s">
        <v>25</v>
      </c>
      <c r="L488" s="13" t="s">
        <v>527</v>
      </c>
      <c r="M488" s="14">
        <v>12245.27</v>
      </c>
      <c r="N488" s="89"/>
      <c r="O488" s="15">
        <v>44805</v>
      </c>
      <c r="P488" s="13"/>
      <c r="Q488" s="13" t="s">
        <v>171</v>
      </c>
      <c r="R488" s="16" t="s">
        <v>526</v>
      </c>
    </row>
    <row r="489" spans="1:18" ht="38.5" hidden="1" x14ac:dyDescent="0.35">
      <c r="A489" s="17">
        <v>1410189106</v>
      </c>
      <c r="B489" s="18"/>
      <c r="C489" s="19" t="s">
        <v>755</v>
      </c>
      <c r="D489" s="19" t="s">
        <v>38</v>
      </c>
      <c r="E489" s="19" t="s">
        <v>597</v>
      </c>
      <c r="F489" s="19">
        <v>606170</v>
      </c>
      <c r="G489" s="19" t="s">
        <v>756</v>
      </c>
      <c r="H489" s="19" t="s">
        <v>113</v>
      </c>
      <c r="I489" s="19" t="s">
        <v>23</v>
      </c>
      <c r="J489" s="19" t="s">
        <v>757</v>
      </c>
      <c r="K489" s="19" t="s">
        <v>321</v>
      </c>
      <c r="L489" s="19" t="s">
        <v>758</v>
      </c>
      <c r="M489" s="20">
        <v>166.76</v>
      </c>
      <c r="N489" s="88"/>
      <c r="O489" s="21">
        <v>44673</v>
      </c>
      <c r="P489" s="19"/>
      <c r="Q489" s="19" t="s">
        <v>27</v>
      </c>
      <c r="R489" s="22" t="s">
        <v>526</v>
      </c>
    </row>
    <row r="490" spans="1:18" ht="38.5" hidden="1" x14ac:dyDescent="0.35">
      <c r="A490" s="17">
        <v>1410190354</v>
      </c>
      <c r="B490" s="18"/>
      <c r="C490" s="19" t="s">
        <v>755</v>
      </c>
      <c r="D490" s="19" t="s">
        <v>38</v>
      </c>
      <c r="E490" s="19" t="s">
        <v>597</v>
      </c>
      <c r="F490" s="19">
        <v>606170</v>
      </c>
      <c r="G490" s="19" t="s">
        <v>756</v>
      </c>
      <c r="H490" s="19" t="s">
        <v>113</v>
      </c>
      <c r="I490" s="19" t="s">
        <v>23</v>
      </c>
      <c r="J490" s="19" t="s">
        <v>757</v>
      </c>
      <c r="K490" s="19" t="s">
        <v>321</v>
      </c>
      <c r="L490" s="19" t="s">
        <v>935</v>
      </c>
      <c r="M490" s="20">
        <v>20131.39</v>
      </c>
      <c r="N490" s="88"/>
      <c r="O490" s="21">
        <v>44713</v>
      </c>
      <c r="P490" s="19"/>
      <c r="Q490" s="19" t="s">
        <v>27</v>
      </c>
      <c r="R490" s="22" t="s">
        <v>526</v>
      </c>
    </row>
    <row r="491" spans="1:18" ht="38.5" hidden="1" x14ac:dyDescent="0.35">
      <c r="A491" s="17">
        <v>1410192895</v>
      </c>
      <c r="B491" s="18"/>
      <c r="C491" s="19" t="s">
        <v>755</v>
      </c>
      <c r="D491" s="19" t="s">
        <v>38</v>
      </c>
      <c r="E491" s="19" t="s">
        <v>597</v>
      </c>
      <c r="F491" s="19">
        <v>606170</v>
      </c>
      <c r="G491" s="19" t="s">
        <v>756</v>
      </c>
      <c r="H491" s="19" t="s">
        <v>113</v>
      </c>
      <c r="I491" s="19" t="s">
        <v>23</v>
      </c>
      <c r="J491" s="19" t="s">
        <v>1178</v>
      </c>
      <c r="K491" s="19" t="s">
        <v>321</v>
      </c>
      <c r="L491" s="19" t="s">
        <v>1179</v>
      </c>
      <c r="M491" s="20">
        <v>113.7</v>
      </c>
      <c r="N491" s="88"/>
      <c r="O491" s="21">
        <v>44756</v>
      </c>
      <c r="P491" s="19"/>
      <c r="Q491" s="19" t="s">
        <v>171</v>
      </c>
      <c r="R491" s="22" t="s">
        <v>526</v>
      </c>
    </row>
    <row r="492" spans="1:18" ht="38.5" hidden="1" x14ac:dyDescent="0.35">
      <c r="A492" s="11">
        <v>1410196191</v>
      </c>
      <c r="B492" s="12"/>
      <c r="C492" s="13" t="s">
        <v>755</v>
      </c>
      <c r="D492" s="13" t="s">
        <v>38</v>
      </c>
      <c r="E492" s="13" t="s">
        <v>597</v>
      </c>
      <c r="F492" s="13">
        <v>606170</v>
      </c>
      <c r="G492" s="13" t="s">
        <v>756</v>
      </c>
      <c r="H492" s="13" t="s">
        <v>113</v>
      </c>
      <c r="I492" s="13" t="s">
        <v>23</v>
      </c>
      <c r="J492" s="13" t="s">
        <v>1178</v>
      </c>
      <c r="K492" s="13" t="s">
        <v>321</v>
      </c>
      <c r="L492" s="13" t="s">
        <v>1179</v>
      </c>
      <c r="M492" s="14">
        <v>263.7</v>
      </c>
      <c r="N492" s="89"/>
      <c r="O492" s="15">
        <v>44813</v>
      </c>
      <c r="P492" s="13"/>
      <c r="Q492" s="13" t="s">
        <v>171</v>
      </c>
      <c r="R492" s="16" t="s">
        <v>526</v>
      </c>
    </row>
    <row r="493" spans="1:18" ht="51" hidden="1" x14ac:dyDescent="0.35">
      <c r="A493" s="11">
        <v>1410188953</v>
      </c>
      <c r="B493" s="12"/>
      <c r="C493" s="13" t="s">
        <v>733</v>
      </c>
      <c r="D493" s="13" t="s">
        <v>110</v>
      </c>
      <c r="E493" s="13" t="s">
        <v>111</v>
      </c>
      <c r="F493" s="13">
        <v>802504</v>
      </c>
      <c r="G493" s="13" t="s">
        <v>734</v>
      </c>
      <c r="H493" s="13" t="s">
        <v>243</v>
      </c>
      <c r="I493" s="13" t="s">
        <v>34</v>
      </c>
      <c r="J493" s="13" t="s">
        <v>24</v>
      </c>
      <c r="K493" s="13" t="s">
        <v>735</v>
      </c>
      <c r="L493" s="13" t="s">
        <v>736</v>
      </c>
      <c r="M493" s="14">
        <v>2212</v>
      </c>
      <c r="N493" s="89"/>
      <c r="O493" s="15">
        <v>44670</v>
      </c>
      <c r="P493" s="13"/>
      <c r="Q493" s="13" t="s">
        <v>27</v>
      </c>
      <c r="R493" s="16" t="s">
        <v>526</v>
      </c>
    </row>
    <row r="494" spans="1:18" ht="51" hidden="1" x14ac:dyDescent="0.35">
      <c r="A494" s="11">
        <v>1410196421</v>
      </c>
      <c r="B494" s="12"/>
      <c r="C494" s="13" t="s">
        <v>733</v>
      </c>
      <c r="D494" s="13" t="s">
        <v>110</v>
      </c>
      <c r="E494" s="13" t="s">
        <v>111</v>
      </c>
      <c r="F494" s="13">
        <v>802504</v>
      </c>
      <c r="G494" s="13" t="s">
        <v>734</v>
      </c>
      <c r="H494" s="13" t="s">
        <v>243</v>
      </c>
      <c r="I494" s="13" t="s">
        <v>34</v>
      </c>
      <c r="J494" s="13" t="s">
        <v>24</v>
      </c>
      <c r="K494" s="13" t="s">
        <v>735</v>
      </c>
      <c r="L494" s="13" t="s">
        <v>307</v>
      </c>
      <c r="M494" s="14">
        <v>11867.27</v>
      </c>
      <c r="N494" s="89"/>
      <c r="O494" s="15">
        <v>44824</v>
      </c>
      <c r="P494" s="13"/>
      <c r="Q494" s="13" t="s">
        <v>171</v>
      </c>
      <c r="R494" s="16" t="s">
        <v>526</v>
      </c>
    </row>
    <row r="495" spans="1:18" ht="26" hidden="1" x14ac:dyDescent="0.35">
      <c r="A495" s="11">
        <v>1410181853</v>
      </c>
      <c r="B495" s="12"/>
      <c r="C495" s="13" t="s">
        <v>382</v>
      </c>
      <c r="D495" s="13" t="s">
        <v>38</v>
      </c>
      <c r="E495" s="13" t="s">
        <v>139</v>
      </c>
      <c r="F495" s="13">
        <v>606162</v>
      </c>
      <c r="G495" s="13" t="s">
        <v>383</v>
      </c>
      <c r="H495" s="13" t="s">
        <v>141</v>
      </c>
      <c r="I495" s="13" t="s">
        <v>34</v>
      </c>
      <c r="J495" s="13" t="s">
        <v>24</v>
      </c>
      <c r="K495" s="13" t="s">
        <v>281</v>
      </c>
      <c r="L495" s="13" t="s">
        <v>384</v>
      </c>
      <c r="M495" s="14">
        <v>1462</v>
      </c>
      <c r="N495" s="89"/>
      <c r="O495" s="15">
        <v>44515</v>
      </c>
      <c r="P495" s="13"/>
      <c r="Q495" s="13" t="s">
        <v>328</v>
      </c>
      <c r="R495" s="16" t="s">
        <v>28</v>
      </c>
    </row>
    <row r="496" spans="1:18" ht="26" hidden="1" x14ac:dyDescent="0.35">
      <c r="A496" s="17">
        <v>1410197519</v>
      </c>
      <c r="B496" s="18"/>
      <c r="C496" s="19" t="s">
        <v>382</v>
      </c>
      <c r="D496" s="19" t="s">
        <v>38</v>
      </c>
      <c r="E496" s="19" t="s">
        <v>139</v>
      </c>
      <c r="F496" s="19">
        <v>606162</v>
      </c>
      <c r="G496" s="19" t="s">
        <v>383</v>
      </c>
      <c r="H496" s="19" t="s">
        <v>141</v>
      </c>
      <c r="I496" s="19" t="s">
        <v>34</v>
      </c>
      <c r="J496" s="19" t="s">
        <v>24</v>
      </c>
      <c r="K496" s="19" t="s">
        <v>281</v>
      </c>
      <c r="L496" s="19" t="s">
        <v>750</v>
      </c>
      <c r="M496" s="20">
        <v>533</v>
      </c>
      <c r="N496" s="88"/>
      <c r="O496" s="21">
        <v>44841</v>
      </c>
      <c r="P496" s="19"/>
      <c r="Q496" s="19" t="s">
        <v>328</v>
      </c>
      <c r="R496" s="22" t="s">
        <v>526</v>
      </c>
    </row>
    <row r="497" spans="1:18" ht="26" hidden="1" x14ac:dyDescent="0.35">
      <c r="A497" s="17">
        <v>1410190134</v>
      </c>
      <c r="B497" s="18"/>
      <c r="C497" s="19" t="s">
        <v>861</v>
      </c>
      <c r="D497" s="19" t="s">
        <v>38</v>
      </c>
      <c r="E497" s="19" t="s">
        <v>81</v>
      </c>
      <c r="F497" s="19">
        <v>606169</v>
      </c>
      <c r="G497" s="19" t="s">
        <v>862</v>
      </c>
      <c r="H497" s="19" t="s">
        <v>860</v>
      </c>
      <c r="I497" s="19" t="s">
        <v>34</v>
      </c>
      <c r="J497" s="19" t="s">
        <v>24</v>
      </c>
      <c r="K497" s="19" t="s">
        <v>297</v>
      </c>
      <c r="L497" s="19" t="s">
        <v>863</v>
      </c>
      <c r="M497" s="20">
        <v>1941</v>
      </c>
      <c r="N497" s="88"/>
      <c r="O497" s="21">
        <v>44699</v>
      </c>
      <c r="P497" s="19"/>
      <c r="Q497" s="19" t="s">
        <v>27</v>
      </c>
      <c r="R497" s="22" t="s">
        <v>526</v>
      </c>
    </row>
    <row r="498" spans="1:18" ht="26" hidden="1" x14ac:dyDescent="0.35">
      <c r="A498" s="11">
        <v>1410195878</v>
      </c>
      <c r="B498" s="12"/>
      <c r="C498" s="13" t="s">
        <v>861</v>
      </c>
      <c r="D498" s="13" t="s">
        <v>38</v>
      </c>
      <c r="E498" s="13" t="s">
        <v>81</v>
      </c>
      <c r="F498" s="13">
        <v>606169</v>
      </c>
      <c r="G498" s="13" t="s">
        <v>862</v>
      </c>
      <c r="H498" s="13" t="s">
        <v>860</v>
      </c>
      <c r="I498" s="13" t="s">
        <v>34</v>
      </c>
      <c r="J498" s="13" t="s">
        <v>24</v>
      </c>
      <c r="K498" s="13" t="s">
        <v>297</v>
      </c>
      <c r="L498" s="13" t="s">
        <v>352</v>
      </c>
      <c r="M498" s="14">
        <v>1082</v>
      </c>
      <c r="N498" s="89"/>
      <c r="O498" s="15">
        <v>44805</v>
      </c>
      <c r="P498" s="13"/>
      <c r="Q498" s="13" t="s">
        <v>171</v>
      </c>
      <c r="R498" s="16" t="s">
        <v>526</v>
      </c>
    </row>
    <row r="499" spans="1:18" ht="26" hidden="1" x14ac:dyDescent="0.35">
      <c r="A499" s="11">
        <v>1410190133</v>
      </c>
      <c r="B499" s="12"/>
      <c r="C499" s="13" t="s">
        <v>858</v>
      </c>
      <c r="D499" s="13" t="s">
        <v>38</v>
      </c>
      <c r="E499" s="13" t="s">
        <v>81</v>
      </c>
      <c r="F499" s="13">
        <v>606160</v>
      </c>
      <c r="G499" s="13" t="s">
        <v>859</v>
      </c>
      <c r="H499" s="13" t="s">
        <v>860</v>
      </c>
      <c r="I499" s="13" t="s">
        <v>34</v>
      </c>
      <c r="J499" s="13" t="s">
        <v>24</v>
      </c>
      <c r="K499" s="13" t="s">
        <v>297</v>
      </c>
      <c r="L499" s="13" t="s">
        <v>730</v>
      </c>
      <c r="M499" s="14">
        <v>1887</v>
      </c>
      <c r="N499" s="89"/>
      <c r="O499" s="15">
        <v>44699</v>
      </c>
      <c r="P499" s="13"/>
      <c r="Q499" s="13" t="s">
        <v>27</v>
      </c>
      <c r="R499" s="16" t="s">
        <v>526</v>
      </c>
    </row>
    <row r="500" spans="1:18" ht="26" hidden="1" x14ac:dyDescent="0.35">
      <c r="A500" s="17">
        <v>1410195879</v>
      </c>
      <c r="B500" s="18"/>
      <c r="C500" s="19" t="s">
        <v>858</v>
      </c>
      <c r="D500" s="19" t="s">
        <v>38</v>
      </c>
      <c r="E500" s="19" t="s">
        <v>81</v>
      </c>
      <c r="F500" s="19">
        <v>606160</v>
      </c>
      <c r="G500" s="19" t="s">
        <v>859</v>
      </c>
      <c r="H500" s="19" t="s">
        <v>860</v>
      </c>
      <c r="I500" s="19" t="s">
        <v>34</v>
      </c>
      <c r="J500" s="19" t="s">
        <v>24</v>
      </c>
      <c r="K500" s="19" t="s">
        <v>297</v>
      </c>
      <c r="L500" s="19" t="s">
        <v>352</v>
      </c>
      <c r="M500" s="20">
        <v>1082</v>
      </c>
      <c r="N500" s="88"/>
      <c r="O500" s="21">
        <v>44805</v>
      </c>
      <c r="P500" s="19"/>
      <c r="Q500" s="19" t="s">
        <v>171</v>
      </c>
      <c r="R500" s="22" t="s">
        <v>526</v>
      </c>
    </row>
    <row r="501" spans="1:18" ht="26" hidden="1" x14ac:dyDescent="0.35">
      <c r="A501" s="17">
        <v>1410197147</v>
      </c>
      <c r="B501" s="18"/>
      <c r="C501" s="19" t="s">
        <v>1417</v>
      </c>
      <c r="D501" s="19" t="s">
        <v>38</v>
      </c>
      <c r="E501" s="19" t="s">
        <v>39</v>
      </c>
      <c r="F501" s="19">
        <v>606175</v>
      </c>
      <c r="G501" s="19" t="s">
        <v>1418</v>
      </c>
      <c r="H501" s="19" t="s">
        <v>69</v>
      </c>
      <c r="I501" s="19" t="s">
        <v>34</v>
      </c>
      <c r="J501" s="19" t="s">
        <v>24</v>
      </c>
      <c r="K501" s="19" t="s">
        <v>1022</v>
      </c>
      <c r="L501" s="19" t="s">
        <v>1419</v>
      </c>
      <c r="M501" s="88">
        <v>3830.56</v>
      </c>
      <c r="N501" s="88"/>
      <c r="O501" s="21">
        <v>44837</v>
      </c>
      <c r="P501" s="19"/>
      <c r="Q501" s="19" t="s">
        <v>328</v>
      </c>
      <c r="R501" s="22" t="s">
        <v>526</v>
      </c>
    </row>
    <row r="502" spans="1:18" ht="38.5" hidden="1" x14ac:dyDescent="0.35">
      <c r="A502" s="11">
        <v>1410196178</v>
      </c>
      <c r="B502" s="12"/>
      <c r="C502" s="13" t="s">
        <v>1349</v>
      </c>
      <c r="D502" s="13" t="s">
        <v>110</v>
      </c>
      <c r="E502" s="13" t="s">
        <v>111</v>
      </c>
      <c r="F502" s="13">
        <v>802508</v>
      </c>
      <c r="G502" s="13" t="s">
        <v>1350</v>
      </c>
      <c r="H502" s="13" t="s">
        <v>1351</v>
      </c>
      <c r="I502" s="13" t="s">
        <v>34</v>
      </c>
      <c r="J502" s="13" t="s">
        <v>1352</v>
      </c>
      <c r="K502" s="13" t="s">
        <v>866</v>
      </c>
      <c r="L502" s="13" t="s">
        <v>1306</v>
      </c>
      <c r="M502" s="14">
        <v>2602</v>
      </c>
      <c r="N502" s="89"/>
      <c r="O502" s="15">
        <v>44813</v>
      </c>
      <c r="P502" s="13"/>
      <c r="Q502" s="13" t="s">
        <v>171</v>
      </c>
      <c r="R502" s="16" t="s">
        <v>526</v>
      </c>
    </row>
    <row r="503" spans="1:18" ht="26" hidden="1" x14ac:dyDescent="0.35">
      <c r="A503" s="17">
        <v>1410190671</v>
      </c>
      <c r="B503" s="18"/>
      <c r="C503" s="19" t="s">
        <v>1038</v>
      </c>
      <c r="D503" s="19" t="s">
        <v>38</v>
      </c>
      <c r="E503" s="19" t="s">
        <v>92</v>
      </c>
      <c r="F503" s="19">
        <v>606185</v>
      </c>
      <c r="G503" s="19" t="s">
        <v>1039</v>
      </c>
      <c r="H503" s="19" t="s">
        <v>249</v>
      </c>
      <c r="I503" s="19" t="s">
        <v>34</v>
      </c>
      <c r="J503" s="19">
        <v>3600216927</v>
      </c>
      <c r="K503" s="19" t="s">
        <v>158</v>
      </c>
      <c r="L503" s="19" t="s">
        <v>1040</v>
      </c>
      <c r="M503" s="20">
        <v>10005</v>
      </c>
      <c r="N503" s="88"/>
      <c r="O503" s="21">
        <v>44727</v>
      </c>
      <c r="P503" s="19"/>
      <c r="Q503" s="19" t="s">
        <v>27</v>
      </c>
      <c r="R503" s="22" t="s">
        <v>526</v>
      </c>
    </row>
    <row r="504" spans="1:18" ht="26" hidden="1" x14ac:dyDescent="0.35">
      <c r="A504" s="11">
        <v>1410190677</v>
      </c>
      <c r="B504" s="12"/>
      <c r="C504" s="13" t="s">
        <v>1038</v>
      </c>
      <c r="D504" s="13" t="s">
        <v>38</v>
      </c>
      <c r="E504" s="13" t="s">
        <v>92</v>
      </c>
      <c r="F504" s="13">
        <v>606185</v>
      </c>
      <c r="G504" s="13" t="s">
        <v>1039</v>
      </c>
      <c r="H504" s="13" t="s">
        <v>249</v>
      </c>
      <c r="I504" s="13" t="s">
        <v>34</v>
      </c>
      <c r="J504" s="13">
        <v>3600216927</v>
      </c>
      <c r="K504" s="13" t="s">
        <v>158</v>
      </c>
      <c r="L504" s="13" t="s">
        <v>307</v>
      </c>
      <c r="M504" s="14">
        <v>11213</v>
      </c>
      <c r="N504" s="89"/>
      <c r="O504" s="15">
        <v>44727</v>
      </c>
      <c r="P504" s="13"/>
      <c r="Q504" s="13" t="s">
        <v>27</v>
      </c>
      <c r="R504" s="16" t="s">
        <v>526</v>
      </c>
    </row>
    <row r="505" spans="1:18" ht="26" hidden="1" x14ac:dyDescent="0.35">
      <c r="A505" s="17">
        <v>1410189104</v>
      </c>
      <c r="B505" s="18"/>
      <c r="C505" s="19" t="s">
        <v>747</v>
      </c>
      <c r="D505" s="19" t="s">
        <v>38</v>
      </c>
      <c r="E505" s="19" t="s">
        <v>139</v>
      </c>
      <c r="F505" s="19">
        <v>606188</v>
      </c>
      <c r="G505" s="19" t="s">
        <v>748</v>
      </c>
      <c r="H505" s="19" t="s">
        <v>749</v>
      </c>
      <c r="I505" s="19" t="s">
        <v>23</v>
      </c>
      <c r="J505" s="19" t="s">
        <v>24</v>
      </c>
      <c r="K505" s="19" t="s">
        <v>325</v>
      </c>
      <c r="L505" s="19" t="s">
        <v>750</v>
      </c>
      <c r="M505" s="20">
        <v>500</v>
      </c>
      <c r="N505" s="88"/>
      <c r="O505" s="21">
        <v>44673</v>
      </c>
      <c r="P505" s="19"/>
      <c r="Q505" s="19" t="s">
        <v>27</v>
      </c>
      <c r="R505" s="22" t="s">
        <v>526</v>
      </c>
    </row>
    <row r="506" spans="1:18" ht="26" hidden="1" x14ac:dyDescent="0.35">
      <c r="A506" s="17">
        <v>1410193676</v>
      </c>
      <c r="B506" s="18"/>
      <c r="C506" s="19" t="s">
        <v>1213</v>
      </c>
      <c r="D506" s="19" t="s">
        <v>38</v>
      </c>
      <c r="E506" s="19" t="s">
        <v>139</v>
      </c>
      <c r="F506" s="19">
        <v>606208</v>
      </c>
      <c r="G506" s="19" t="s">
        <v>1214</v>
      </c>
      <c r="H506" s="19" t="s">
        <v>202</v>
      </c>
      <c r="I506" s="19" t="s">
        <v>34</v>
      </c>
      <c r="J506" s="19" t="s">
        <v>24</v>
      </c>
      <c r="K506" s="19" t="s">
        <v>297</v>
      </c>
      <c r="L506" s="19" t="s">
        <v>1215</v>
      </c>
      <c r="M506" s="20">
        <v>3212</v>
      </c>
      <c r="N506" s="88"/>
      <c r="O506" s="21">
        <v>44763</v>
      </c>
      <c r="P506" s="19"/>
      <c r="Q506" s="19" t="s">
        <v>171</v>
      </c>
      <c r="R506" s="22" t="s">
        <v>526</v>
      </c>
    </row>
    <row r="507" spans="1:18" ht="26" hidden="1" x14ac:dyDescent="0.35">
      <c r="A507" s="17">
        <v>57068</v>
      </c>
      <c r="B507" s="18"/>
      <c r="C507" s="19" t="s">
        <v>1213</v>
      </c>
      <c r="D507" s="19" t="s">
        <v>38</v>
      </c>
      <c r="E507" s="19" t="s">
        <v>139</v>
      </c>
      <c r="F507" s="19">
        <v>606208</v>
      </c>
      <c r="G507" s="19" t="s">
        <v>1214</v>
      </c>
      <c r="H507" s="19" t="s">
        <v>202</v>
      </c>
      <c r="I507" s="19" t="s">
        <v>34</v>
      </c>
      <c r="J507" s="19" t="s">
        <v>24</v>
      </c>
      <c r="K507" s="19" t="s">
        <v>297</v>
      </c>
      <c r="L507" s="19" t="s">
        <v>1644</v>
      </c>
      <c r="M507" s="20">
        <v>6677.5</v>
      </c>
      <c r="N507" s="88"/>
      <c r="O507" s="21">
        <v>44902</v>
      </c>
      <c r="P507" s="19"/>
      <c r="Q507" s="19" t="s">
        <v>328</v>
      </c>
      <c r="R507" s="22" t="s">
        <v>526</v>
      </c>
    </row>
    <row r="508" spans="1:18" ht="26" hidden="1" x14ac:dyDescent="0.35">
      <c r="A508" s="17">
        <v>1410200051</v>
      </c>
      <c r="B508" s="18"/>
      <c r="C508" s="19" t="s">
        <v>1609</v>
      </c>
      <c r="D508" s="19" t="s">
        <v>38</v>
      </c>
      <c r="E508" s="19" t="s">
        <v>139</v>
      </c>
      <c r="F508" s="19">
        <v>606209</v>
      </c>
      <c r="G508" s="19" t="s">
        <v>1610</v>
      </c>
      <c r="H508" s="19" t="s">
        <v>202</v>
      </c>
      <c r="I508" s="19" t="s">
        <v>1560</v>
      </c>
      <c r="J508" s="19" t="s">
        <v>24</v>
      </c>
      <c r="K508" s="19" t="s">
        <v>88</v>
      </c>
      <c r="L508" s="19" t="s">
        <v>1461</v>
      </c>
      <c r="M508" s="20">
        <v>1561.35</v>
      </c>
      <c r="N508" s="88"/>
      <c r="O508" s="21">
        <v>44897</v>
      </c>
      <c r="P508" s="19"/>
      <c r="Q508" s="19" t="s">
        <v>328</v>
      </c>
      <c r="R508" s="22" t="s">
        <v>526</v>
      </c>
    </row>
    <row r="509" spans="1:18" ht="26" hidden="1" x14ac:dyDescent="0.35">
      <c r="A509" s="17">
        <v>1410193586</v>
      </c>
      <c r="B509" s="18"/>
      <c r="C509" s="19" t="s">
        <v>1196</v>
      </c>
      <c r="D509" s="19" t="s">
        <v>38</v>
      </c>
      <c r="E509" s="19" t="s">
        <v>139</v>
      </c>
      <c r="F509" s="19">
        <v>606168</v>
      </c>
      <c r="G509" s="19" t="s">
        <v>1197</v>
      </c>
      <c r="H509" s="19" t="s">
        <v>202</v>
      </c>
      <c r="I509" s="19" t="s">
        <v>34</v>
      </c>
      <c r="J509" s="19" t="s">
        <v>24</v>
      </c>
      <c r="K509" s="19" t="s">
        <v>297</v>
      </c>
      <c r="L509" s="19" t="s">
        <v>1198</v>
      </c>
      <c r="M509" s="20">
        <v>2373</v>
      </c>
      <c r="N509" s="88"/>
      <c r="O509" s="21">
        <v>44762</v>
      </c>
      <c r="P509" s="19"/>
      <c r="Q509" s="19" t="s">
        <v>171</v>
      </c>
      <c r="R509" s="22" t="s">
        <v>526</v>
      </c>
    </row>
    <row r="510" spans="1:18" ht="26" hidden="1" x14ac:dyDescent="0.35">
      <c r="A510" s="11">
        <v>1410195897</v>
      </c>
      <c r="B510" s="12"/>
      <c r="C510" s="13" t="s">
        <v>1196</v>
      </c>
      <c r="D510" s="13" t="s">
        <v>38</v>
      </c>
      <c r="E510" s="13" t="s">
        <v>139</v>
      </c>
      <c r="F510" s="13">
        <v>606168</v>
      </c>
      <c r="G510" s="13" t="s">
        <v>1197</v>
      </c>
      <c r="H510" s="13" t="s">
        <v>202</v>
      </c>
      <c r="I510" s="13" t="s">
        <v>34</v>
      </c>
      <c r="J510" s="13" t="s">
        <v>24</v>
      </c>
      <c r="K510" s="13" t="s">
        <v>297</v>
      </c>
      <c r="L510" s="13" t="s">
        <v>1316</v>
      </c>
      <c r="M510" s="14">
        <v>2752</v>
      </c>
      <c r="N510" s="89"/>
      <c r="O510" s="15">
        <v>44805</v>
      </c>
      <c r="P510" s="13"/>
      <c r="Q510" s="13" t="s">
        <v>171</v>
      </c>
      <c r="R510" s="16" t="s">
        <v>526</v>
      </c>
    </row>
    <row r="511" spans="1:18" ht="26" hidden="1" x14ac:dyDescent="0.35">
      <c r="A511" s="11">
        <v>1410200052</v>
      </c>
      <c r="B511" s="12"/>
      <c r="C511" s="13" t="s">
        <v>1196</v>
      </c>
      <c r="D511" s="13" t="s">
        <v>38</v>
      </c>
      <c r="E511" s="13" t="s">
        <v>139</v>
      </c>
      <c r="F511" s="13">
        <v>606168</v>
      </c>
      <c r="G511" s="13" t="s">
        <v>1197</v>
      </c>
      <c r="H511" s="13" t="s">
        <v>202</v>
      </c>
      <c r="I511" s="13" t="s">
        <v>34</v>
      </c>
      <c r="J511" s="13" t="s">
        <v>24</v>
      </c>
      <c r="K511" s="13" t="s">
        <v>297</v>
      </c>
      <c r="L511" s="13" t="s">
        <v>1611</v>
      </c>
      <c r="M511" s="14">
        <v>4346</v>
      </c>
      <c r="N511" s="89"/>
      <c r="O511" s="15">
        <v>44897</v>
      </c>
      <c r="P511" s="13"/>
      <c r="Q511" s="13" t="s">
        <v>328</v>
      </c>
      <c r="R511" s="16" t="s">
        <v>526</v>
      </c>
    </row>
    <row r="512" spans="1:18" ht="26" hidden="1" x14ac:dyDescent="0.35">
      <c r="A512" s="11">
        <v>1410190660</v>
      </c>
      <c r="B512" s="12"/>
      <c r="C512" s="13" t="s">
        <v>1025</v>
      </c>
      <c r="D512" s="13" t="s">
        <v>38</v>
      </c>
      <c r="E512" s="13" t="s">
        <v>1011</v>
      </c>
      <c r="F512" s="13">
        <v>802138</v>
      </c>
      <c r="G512" s="13" t="s">
        <v>1026</v>
      </c>
      <c r="H512" s="13" t="s">
        <v>57</v>
      </c>
      <c r="I512" s="13" t="s">
        <v>34</v>
      </c>
      <c r="J512" s="13">
        <v>3600239404</v>
      </c>
      <c r="K512" s="13" t="s">
        <v>158</v>
      </c>
      <c r="L512" s="13" t="s">
        <v>1027</v>
      </c>
      <c r="M512" s="14">
        <v>1457</v>
      </c>
      <c r="N512" s="89"/>
      <c r="O512" s="15">
        <v>44726</v>
      </c>
      <c r="P512" s="13"/>
      <c r="Q512" s="13" t="s">
        <v>27</v>
      </c>
      <c r="R512" s="16" t="s">
        <v>526</v>
      </c>
    </row>
    <row r="513" spans="1:18" ht="26" hidden="1" x14ac:dyDescent="0.35">
      <c r="A513" s="17">
        <v>1410195837</v>
      </c>
      <c r="B513" s="18"/>
      <c r="C513" s="19" t="s">
        <v>1025</v>
      </c>
      <c r="D513" s="19" t="s">
        <v>38</v>
      </c>
      <c r="E513" s="19" t="s">
        <v>1011</v>
      </c>
      <c r="F513" s="19">
        <v>802138</v>
      </c>
      <c r="G513" s="19" t="s">
        <v>1026</v>
      </c>
      <c r="H513" s="19" t="s">
        <v>57</v>
      </c>
      <c r="I513" s="19" t="s">
        <v>34</v>
      </c>
      <c r="J513" s="19">
        <v>3600239404</v>
      </c>
      <c r="K513" s="19" t="s">
        <v>158</v>
      </c>
      <c r="L513" s="19" t="s">
        <v>1306</v>
      </c>
      <c r="M513" s="20">
        <v>2078</v>
      </c>
      <c r="N513" s="88"/>
      <c r="O513" s="21">
        <v>44805</v>
      </c>
      <c r="P513" s="19"/>
      <c r="Q513" s="19" t="s">
        <v>171</v>
      </c>
      <c r="R513" s="22" t="s">
        <v>526</v>
      </c>
    </row>
    <row r="514" spans="1:18" ht="26" hidden="1" x14ac:dyDescent="0.35">
      <c r="A514" s="11">
        <v>1410195882</v>
      </c>
      <c r="B514" s="12"/>
      <c r="C514" s="13" t="s">
        <v>1312</v>
      </c>
      <c r="D514" s="13" t="s">
        <v>38</v>
      </c>
      <c r="E514" s="13" t="s">
        <v>139</v>
      </c>
      <c r="F514" s="13">
        <v>606219</v>
      </c>
      <c r="G514" s="13" t="s">
        <v>1313</v>
      </c>
      <c r="H514" s="13" t="s">
        <v>202</v>
      </c>
      <c r="I514" s="13" t="s">
        <v>34</v>
      </c>
      <c r="J514" s="13">
        <v>6600825933</v>
      </c>
      <c r="K514" s="13" t="s">
        <v>1314</v>
      </c>
      <c r="L514" s="13" t="s">
        <v>680</v>
      </c>
      <c r="M514" s="14">
        <v>1663</v>
      </c>
      <c r="N514" s="89"/>
      <c r="O514" s="15">
        <v>44805</v>
      </c>
      <c r="P514" s="13"/>
      <c r="Q514" s="13" t="s">
        <v>171</v>
      </c>
      <c r="R514" s="16" t="s">
        <v>526</v>
      </c>
    </row>
    <row r="515" spans="1:18" ht="38.5" hidden="1" x14ac:dyDescent="0.35">
      <c r="A515" s="17">
        <v>1410196177</v>
      </c>
      <c r="B515" s="18"/>
      <c r="C515" s="19" t="s">
        <v>1345</v>
      </c>
      <c r="D515" s="19" t="s">
        <v>110</v>
      </c>
      <c r="E515" s="19" t="s">
        <v>111</v>
      </c>
      <c r="F515" s="19">
        <v>802511</v>
      </c>
      <c r="G515" s="19" t="s">
        <v>1346</v>
      </c>
      <c r="H515" s="19" t="s">
        <v>1347</v>
      </c>
      <c r="I515" s="19" t="s">
        <v>34</v>
      </c>
      <c r="J515" s="19" t="s">
        <v>24</v>
      </c>
      <c r="K515" s="19" t="s">
        <v>1348</v>
      </c>
      <c r="L515" s="19" t="s">
        <v>1306</v>
      </c>
      <c r="M515" s="20">
        <v>1457.26</v>
      </c>
      <c r="N515" s="88"/>
      <c r="O515" s="21">
        <v>44813</v>
      </c>
      <c r="P515" s="19"/>
      <c r="Q515" s="19" t="s">
        <v>171</v>
      </c>
      <c r="R515" s="22" t="s">
        <v>526</v>
      </c>
    </row>
    <row r="516" spans="1:18" ht="26" hidden="1" x14ac:dyDescent="0.35">
      <c r="A516" s="11">
        <v>1410193673</v>
      </c>
      <c r="B516" s="12"/>
      <c r="C516" s="13" t="s">
        <v>1204</v>
      </c>
      <c r="D516" s="13" t="s">
        <v>38</v>
      </c>
      <c r="E516" s="13" t="s">
        <v>92</v>
      </c>
      <c r="F516" s="13">
        <v>606206</v>
      </c>
      <c r="G516" s="13" t="s">
        <v>1205</v>
      </c>
      <c r="H516" s="13" t="s">
        <v>1206</v>
      </c>
      <c r="I516" s="13" t="s">
        <v>34</v>
      </c>
      <c r="J516" s="13" t="s">
        <v>24</v>
      </c>
      <c r="K516" s="13" t="s">
        <v>250</v>
      </c>
      <c r="L516" s="13" t="s">
        <v>1207</v>
      </c>
      <c r="M516" s="14">
        <v>17198</v>
      </c>
      <c r="N516" s="89"/>
      <c r="O516" s="15">
        <v>44763</v>
      </c>
      <c r="P516" s="13"/>
      <c r="Q516" s="13" t="s">
        <v>171</v>
      </c>
      <c r="R516" s="16" t="s">
        <v>526</v>
      </c>
    </row>
    <row r="517" spans="1:18" ht="26" hidden="1" x14ac:dyDescent="0.35">
      <c r="A517" s="11">
        <v>1410196239</v>
      </c>
      <c r="B517" s="12"/>
      <c r="C517" s="13" t="s">
        <v>1204</v>
      </c>
      <c r="D517" s="13" t="s">
        <v>38</v>
      </c>
      <c r="E517" s="13" t="s">
        <v>92</v>
      </c>
      <c r="F517" s="13">
        <v>606206</v>
      </c>
      <c r="G517" s="13" t="s">
        <v>1205</v>
      </c>
      <c r="H517" s="13" t="s">
        <v>1206</v>
      </c>
      <c r="I517" s="13" t="s">
        <v>34</v>
      </c>
      <c r="J517" s="13" t="s">
        <v>24</v>
      </c>
      <c r="K517" s="13" t="s">
        <v>250</v>
      </c>
      <c r="L517" s="13" t="s">
        <v>1374</v>
      </c>
      <c r="M517" s="14">
        <v>133</v>
      </c>
      <c r="N517" s="89"/>
      <c r="O517" s="15">
        <v>44816</v>
      </c>
      <c r="P517" s="13"/>
      <c r="Q517" s="13" t="s">
        <v>171</v>
      </c>
      <c r="R517" s="16" t="s">
        <v>526</v>
      </c>
    </row>
    <row r="518" spans="1:18" ht="26" hidden="1" x14ac:dyDescent="0.35">
      <c r="A518" s="17">
        <v>1410199272</v>
      </c>
      <c r="B518" s="18"/>
      <c r="C518" s="19" t="s">
        <v>1204</v>
      </c>
      <c r="D518" s="19" t="s">
        <v>38</v>
      </c>
      <c r="E518" s="19" t="s">
        <v>92</v>
      </c>
      <c r="F518" s="19">
        <v>606206</v>
      </c>
      <c r="G518" s="19" t="s">
        <v>1205</v>
      </c>
      <c r="H518" s="19" t="s">
        <v>1206</v>
      </c>
      <c r="I518" s="19" t="s">
        <v>34</v>
      </c>
      <c r="J518" s="19" t="s">
        <v>24</v>
      </c>
      <c r="K518" s="19" t="s">
        <v>250</v>
      </c>
      <c r="L518" s="19" t="s">
        <v>1572</v>
      </c>
      <c r="M518" s="20">
        <v>599</v>
      </c>
      <c r="N518" s="88"/>
      <c r="O518" s="21">
        <v>44887</v>
      </c>
      <c r="P518" s="19"/>
      <c r="Q518" s="19" t="s">
        <v>328</v>
      </c>
      <c r="R518" s="22" t="s">
        <v>526</v>
      </c>
    </row>
    <row r="519" spans="1:18" ht="26" hidden="1" x14ac:dyDescent="0.35">
      <c r="A519" s="11">
        <v>1410187135</v>
      </c>
      <c r="B519" s="12"/>
      <c r="C519" s="13" t="s">
        <v>516</v>
      </c>
      <c r="D519" s="13" t="s">
        <v>38</v>
      </c>
      <c r="E519" s="13" t="s">
        <v>81</v>
      </c>
      <c r="F519" s="13">
        <v>606191</v>
      </c>
      <c r="G519" s="13" t="s">
        <v>517</v>
      </c>
      <c r="H519" s="13" t="s">
        <v>206</v>
      </c>
      <c r="I519" s="13" t="s">
        <v>34</v>
      </c>
      <c r="J519" s="13" t="s">
        <v>24</v>
      </c>
      <c r="K519" s="13" t="s">
        <v>518</v>
      </c>
      <c r="L519" s="13" t="s">
        <v>519</v>
      </c>
      <c r="M519" s="14">
        <v>1316.48</v>
      </c>
      <c r="N519" s="89"/>
      <c r="O519" s="15">
        <v>44631</v>
      </c>
      <c r="P519" s="13"/>
      <c r="Q519" s="13" t="s">
        <v>447</v>
      </c>
      <c r="R519" s="16" t="s">
        <v>28</v>
      </c>
    </row>
    <row r="520" spans="1:18" ht="38.5" hidden="1" x14ac:dyDescent="0.35">
      <c r="A520" s="11">
        <v>1410190390</v>
      </c>
      <c r="B520" s="12"/>
      <c r="C520" s="13" t="s">
        <v>516</v>
      </c>
      <c r="D520" s="13" t="s">
        <v>38</v>
      </c>
      <c r="E520" s="13" t="s">
        <v>81</v>
      </c>
      <c r="F520" s="13">
        <v>606191</v>
      </c>
      <c r="G520" s="13" t="s">
        <v>517</v>
      </c>
      <c r="H520" s="13" t="s">
        <v>206</v>
      </c>
      <c r="I520" s="13" t="s">
        <v>34</v>
      </c>
      <c r="J520" s="13" t="s">
        <v>24</v>
      </c>
      <c r="K520" s="13" t="s">
        <v>518</v>
      </c>
      <c r="L520" s="13" t="s">
        <v>965</v>
      </c>
      <c r="M520" s="14">
        <v>2165.0700000000002</v>
      </c>
      <c r="N520" s="89"/>
      <c r="O520" s="15">
        <v>44713</v>
      </c>
      <c r="P520" s="13"/>
      <c r="Q520" s="13" t="s">
        <v>27</v>
      </c>
      <c r="R520" s="16" t="s">
        <v>526</v>
      </c>
    </row>
    <row r="521" spans="1:18" ht="26" hidden="1" x14ac:dyDescent="0.35">
      <c r="A521" s="17">
        <v>1410198465</v>
      </c>
      <c r="B521" s="18"/>
      <c r="C521" s="19" t="s">
        <v>1505</v>
      </c>
      <c r="D521" s="19" t="s">
        <v>38</v>
      </c>
      <c r="E521" s="19" t="s">
        <v>92</v>
      </c>
      <c r="F521" s="19">
        <v>606216</v>
      </c>
      <c r="G521" s="19" t="s">
        <v>1506</v>
      </c>
      <c r="H521" s="19" t="s">
        <v>1507</v>
      </c>
      <c r="I521" s="19" t="s">
        <v>1508</v>
      </c>
      <c r="J521" s="19" t="s">
        <v>24</v>
      </c>
      <c r="K521" s="19" t="s">
        <v>35</v>
      </c>
      <c r="L521" s="19" t="s">
        <v>1503</v>
      </c>
      <c r="M521" s="20">
        <v>1454.88</v>
      </c>
      <c r="N521" s="88"/>
      <c r="O521" s="21">
        <v>44866</v>
      </c>
      <c r="P521" s="19"/>
      <c r="Q521" s="19" t="s">
        <v>328</v>
      </c>
      <c r="R521" s="22" t="s">
        <v>526</v>
      </c>
    </row>
    <row r="522" spans="1:18" ht="26" hidden="1" x14ac:dyDescent="0.35">
      <c r="A522" s="11">
        <v>1410199027</v>
      </c>
      <c r="B522" s="12"/>
      <c r="C522" s="13" t="s">
        <v>1505</v>
      </c>
      <c r="D522" s="13" t="s">
        <v>38</v>
      </c>
      <c r="E522" s="13" t="s">
        <v>92</v>
      </c>
      <c r="F522" s="13">
        <v>606216</v>
      </c>
      <c r="G522" s="13" t="s">
        <v>1506</v>
      </c>
      <c r="H522" s="13" t="s">
        <v>1507</v>
      </c>
      <c r="I522" s="13" t="s">
        <v>1508</v>
      </c>
      <c r="J522" s="13" t="s">
        <v>24</v>
      </c>
      <c r="K522" s="13" t="s">
        <v>35</v>
      </c>
      <c r="L522" s="13" t="s">
        <v>888</v>
      </c>
      <c r="M522" s="14">
        <v>1178.52</v>
      </c>
      <c r="N522" s="89"/>
      <c r="O522" s="15">
        <v>44876</v>
      </c>
      <c r="P522" s="13"/>
      <c r="Q522" s="13" t="s">
        <v>328</v>
      </c>
      <c r="R522" s="16" t="s">
        <v>526</v>
      </c>
    </row>
    <row r="523" spans="1:18" ht="26" hidden="1" x14ac:dyDescent="0.35">
      <c r="A523" s="11">
        <v>1410199270</v>
      </c>
      <c r="B523" s="12"/>
      <c r="C523" s="13" t="s">
        <v>1558</v>
      </c>
      <c r="D523" s="13" t="s">
        <v>38</v>
      </c>
      <c r="E523" s="13" t="s">
        <v>81</v>
      </c>
      <c r="F523" s="13">
        <v>606226</v>
      </c>
      <c r="G523" s="13" t="s">
        <v>1559</v>
      </c>
      <c r="H523" s="13" t="s">
        <v>1167</v>
      </c>
      <c r="I523" s="13" t="s">
        <v>1560</v>
      </c>
      <c r="J523" s="13">
        <v>3600259543</v>
      </c>
      <c r="K523" s="13" t="s">
        <v>158</v>
      </c>
      <c r="L523" s="13" t="s">
        <v>754</v>
      </c>
      <c r="M523" s="14">
        <v>3075</v>
      </c>
      <c r="N523" s="89"/>
      <c r="O523" s="15">
        <v>44887</v>
      </c>
      <c r="P523" s="13"/>
      <c r="Q523" s="13" t="s">
        <v>328</v>
      </c>
      <c r="R523" s="16" t="s">
        <v>526</v>
      </c>
    </row>
    <row r="524" spans="1:18" ht="38.5" hidden="1" x14ac:dyDescent="0.35">
      <c r="A524" s="17">
        <v>1410196152</v>
      </c>
      <c r="B524" s="18"/>
      <c r="C524" s="19" t="s">
        <v>1333</v>
      </c>
      <c r="D524" s="19" t="s">
        <v>110</v>
      </c>
      <c r="E524" s="19" t="s">
        <v>111</v>
      </c>
      <c r="F524" s="19">
        <v>802509</v>
      </c>
      <c r="G524" s="19" t="s">
        <v>1334</v>
      </c>
      <c r="H524" s="19" t="s">
        <v>865</v>
      </c>
      <c r="I524" s="19" t="s">
        <v>34</v>
      </c>
      <c r="J524" s="19" t="s">
        <v>24</v>
      </c>
      <c r="K524" s="19" t="s">
        <v>1335</v>
      </c>
      <c r="L524" s="19" t="s">
        <v>391</v>
      </c>
      <c r="M524" s="20">
        <v>1454.88</v>
      </c>
      <c r="N524" s="88"/>
      <c r="O524" s="21">
        <v>44811</v>
      </c>
      <c r="P524" s="19"/>
      <c r="Q524" s="19" t="s">
        <v>171</v>
      </c>
      <c r="R524" s="22" t="s">
        <v>526</v>
      </c>
    </row>
    <row r="525" spans="1:18" ht="38.5" hidden="1" x14ac:dyDescent="0.35">
      <c r="A525" s="11">
        <v>1410198402</v>
      </c>
      <c r="B525" s="12"/>
      <c r="C525" s="13" t="s">
        <v>1485</v>
      </c>
      <c r="D525" s="13" t="s">
        <v>110</v>
      </c>
      <c r="E525" s="13" t="s">
        <v>111</v>
      </c>
      <c r="F525" s="13">
        <v>802138</v>
      </c>
      <c r="G525" s="13" t="s">
        <v>1486</v>
      </c>
      <c r="H525" s="13" t="s">
        <v>118</v>
      </c>
      <c r="I525" s="13" t="s">
        <v>34</v>
      </c>
      <c r="J525" s="13" t="s">
        <v>24</v>
      </c>
      <c r="K525" s="13" t="s">
        <v>1487</v>
      </c>
      <c r="L525" s="13" t="s">
        <v>1488</v>
      </c>
      <c r="M525" s="14">
        <v>1454.88</v>
      </c>
      <c r="N525" s="89"/>
      <c r="O525" s="15">
        <v>44858</v>
      </c>
      <c r="P525" s="13"/>
      <c r="Q525" s="13" t="s">
        <v>328</v>
      </c>
      <c r="R525" s="16" t="s">
        <v>526</v>
      </c>
    </row>
    <row r="526" spans="1:18" ht="38.5" hidden="1" x14ac:dyDescent="0.35">
      <c r="A526" s="11"/>
      <c r="B526" s="12">
        <v>1490025209</v>
      </c>
      <c r="C526" s="13" t="s">
        <v>603</v>
      </c>
      <c r="D526" s="13" t="s">
        <v>578</v>
      </c>
      <c r="E526" s="13" t="s">
        <v>536</v>
      </c>
      <c r="F526" s="13">
        <v>208108</v>
      </c>
      <c r="G526" s="13" t="s">
        <v>604</v>
      </c>
      <c r="H526" s="13" t="s">
        <v>605</v>
      </c>
      <c r="I526" s="13" t="s">
        <v>23</v>
      </c>
      <c r="J526" s="13" t="s">
        <v>24</v>
      </c>
      <c r="K526" s="13" t="s">
        <v>606</v>
      </c>
      <c r="L526" s="13" t="s">
        <v>199</v>
      </c>
      <c r="M526" s="14">
        <v>2328.8000000000002</v>
      </c>
      <c r="N526" s="89"/>
      <c r="O526" s="15">
        <v>44656</v>
      </c>
      <c r="P526" s="13"/>
      <c r="Q526" s="13" t="s">
        <v>27</v>
      </c>
      <c r="R526" s="16" t="s">
        <v>526</v>
      </c>
    </row>
    <row r="527" spans="1:18" ht="26" hidden="1" x14ac:dyDescent="0.35">
      <c r="A527" s="17">
        <v>1410190375</v>
      </c>
      <c r="B527" s="18"/>
      <c r="C527" s="19" t="s">
        <v>953</v>
      </c>
      <c r="D527" s="19" t="s">
        <v>578</v>
      </c>
      <c r="E527" s="19" t="s">
        <v>954</v>
      </c>
      <c r="F527" s="19">
        <v>208108</v>
      </c>
      <c r="G527" s="19" t="s">
        <v>604</v>
      </c>
      <c r="H527" s="19" t="s">
        <v>605</v>
      </c>
      <c r="I527" s="19" t="s">
        <v>880</v>
      </c>
      <c r="J527" s="19" t="s">
        <v>955</v>
      </c>
      <c r="K527" s="19" t="s">
        <v>403</v>
      </c>
      <c r="L527" s="19" t="s">
        <v>199</v>
      </c>
      <c r="M527" s="20">
        <v>2328.8000000000002</v>
      </c>
      <c r="N527" s="88"/>
      <c r="O527" s="21">
        <v>44713</v>
      </c>
      <c r="P527" s="19"/>
      <c r="Q527" s="19" t="s">
        <v>27</v>
      </c>
      <c r="R527" s="22" t="s">
        <v>526</v>
      </c>
    </row>
    <row r="528" spans="1:18" ht="26" hidden="1" x14ac:dyDescent="0.35">
      <c r="A528" s="11">
        <v>1410190219</v>
      </c>
      <c r="B528" s="12"/>
      <c r="C528" s="13" t="s">
        <v>894</v>
      </c>
      <c r="D528" s="13" t="s">
        <v>578</v>
      </c>
      <c r="E528" s="13" t="s">
        <v>895</v>
      </c>
      <c r="F528" s="13">
        <v>208106</v>
      </c>
      <c r="G528" s="13" t="s">
        <v>896</v>
      </c>
      <c r="H528" s="13" t="s">
        <v>897</v>
      </c>
      <c r="I528" s="13" t="s">
        <v>880</v>
      </c>
      <c r="J528" s="13">
        <v>60399364</v>
      </c>
      <c r="K528" s="13" t="s">
        <v>898</v>
      </c>
      <c r="L528" s="13" t="s">
        <v>199</v>
      </c>
      <c r="M528" s="14">
        <v>900</v>
      </c>
      <c r="N528" s="89"/>
      <c r="O528" s="15">
        <v>44704</v>
      </c>
      <c r="P528" s="13"/>
      <c r="Q528" s="13" t="s">
        <v>27</v>
      </c>
      <c r="R528" s="16" t="s">
        <v>526</v>
      </c>
    </row>
    <row r="529" spans="1:18" ht="26" hidden="1" x14ac:dyDescent="0.35">
      <c r="A529" s="11">
        <v>1410198567</v>
      </c>
      <c r="B529" s="12"/>
      <c r="C529" s="13" t="s">
        <v>894</v>
      </c>
      <c r="D529" s="13" t="s">
        <v>578</v>
      </c>
      <c r="E529" s="13" t="s">
        <v>895</v>
      </c>
      <c r="F529" s="13">
        <v>208106</v>
      </c>
      <c r="G529" s="13" t="s">
        <v>896</v>
      </c>
      <c r="H529" s="13" t="s">
        <v>897</v>
      </c>
      <c r="I529" s="13" t="s">
        <v>880</v>
      </c>
      <c r="J529" s="13">
        <v>60447377</v>
      </c>
      <c r="K529" s="13" t="s">
        <v>898</v>
      </c>
      <c r="L529" s="13" t="s">
        <v>199</v>
      </c>
      <c r="M529" s="14">
        <v>900</v>
      </c>
      <c r="N529" s="89"/>
      <c r="O529" s="15">
        <v>44867</v>
      </c>
      <c r="P529" s="13"/>
      <c r="Q529" s="13" t="s">
        <v>328</v>
      </c>
      <c r="R529" s="16" t="s">
        <v>526</v>
      </c>
    </row>
    <row r="530" spans="1:18" ht="26" hidden="1" x14ac:dyDescent="0.35">
      <c r="A530" s="17">
        <v>1410190470</v>
      </c>
      <c r="B530" s="18"/>
      <c r="C530" s="19" t="s">
        <v>1001</v>
      </c>
      <c r="D530" s="19" t="s">
        <v>578</v>
      </c>
      <c r="E530" s="19" t="s">
        <v>578</v>
      </c>
      <c r="F530" s="19">
        <v>208115</v>
      </c>
      <c r="G530" s="19" t="s">
        <v>1002</v>
      </c>
      <c r="H530" s="19" t="s">
        <v>1003</v>
      </c>
      <c r="I530" s="19" t="s">
        <v>23</v>
      </c>
      <c r="J530" s="19" t="s">
        <v>1004</v>
      </c>
      <c r="K530" s="19" t="s">
        <v>219</v>
      </c>
      <c r="L530" s="19" t="s">
        <v>199</v>
      </c>
      <c r="M530" s="20">
        <v>350</v>
      </c>
      <c r="N530" s="88"/>
      <c r="O530" s="21">
        <v>44719</v>
      </c>
      <c r="P530" s="19"/>
      <c r="Q530" s="19" t="s">
        <v>27</v>
      </c>
      <c r="R530" s="22" t="s">
        <v>526</v>
      </c>
    </row>
    <row r="531" spans="1:18" ht="26" hidden="1" x14ac:dyDescent="0.35">
      <c r="A531" s="11">
        <v>1410193725</v>
      </c>
      <c r="B531" s="12"/>
      <c r="C531" s="13" t="s">
        <v>1238</v>
      </c>
      <c r="D531" s="13" t="s">
        <v>578</v>
      </c>
      <c r="E531" s="13" t="s">
        <v>536</v>
      </c>
      <c r="F531" s="13">
        <v>208113</v>
      </c>
      <c r="G531" s="13" t="s">
        <v>1239</v>
      </c>
      <c r="H531" s="13" t="s">
        <v>1240</v>
      </c>
      <c r="I531" s="13" t="s">
        <v>23</v>
      </c>
      <c r="J531" s="13">
        <v>60398386</v>
      </c>
      <c r="K531" s="13" t="s">
        <v>898</v>
      </c>
      <c r="L531" s="13" t="s">
        <v>1037</v>
      </c>
      <c r="M531" s="14">
        <v>859</v>
      </c>
      <c r="N531" s="89"/>
      <c r="O531" s="15">
        <v>44774</v>
      </c>
      <c r="P531" s="13"/>
      <c r="Q531" s="13" t="s">
        <v>171</v>
      </c>
      <c r="R531" s="16" t="s">
        <v>526</v>
      </c>
    </row>
    <row r="532" spans="1:18" ht="26" hidden="1" x14ac:dyDescent="0.35">
      <c r="A532" s="17">
        <v>1410195052</v>
      </c>
      <c r="B532" s="18"/>
      <c r="C532" s="19" t="s">
        <v>1238</v>
      </c>
      <c r="D532" s="19" t="s">
        <v>578</v>
      </c>
      <c r="E532" s="19" t="s">
        <v>536</v>
      </c>
      <c r="F532" s="19">
        <v>208113</v>
      </c>
      <c r="G532" s="19" t="s">
        <v>1239</v>
      </c>
      <c r="H532" s="19" t="s">
        <v>1240</v>
      </c>
      <c r="I532" s="19" t="s">
        <v>23</v>
      </c>
      <c r="J532" s="19">
        <v>60398386</v>
      </c>
      <c r="K532" s="19" t="s">
        <v>898</v>
      </c>
      <c r="L532" s="19" t="s">
        <v>1037</v>
      </c>
      <c r="M532" s="20">
        <v>292</v>
      </c>
      <c r="N532" s="88"/>
      <c r="O532" s="21">
        <v>44789</v>
      </c>
      <c r="P532" s="19"/>
      <c r="Q532" s="19" t="s">
        <v>171</v>
      </c>
      <c r="R532" s="22" t="s">
        <v>526</v>
      </c>
    </row>
    <row r="533" spans="1:18" ht="38.5" hidden="1" x14ac:dyDescent="0.35">
      <c r="A533" s="17">
        <v>1410190364</v>
      </c>
      <c r="B533" s="18"/>
      <c r="C533" s="19" t="s">
        <v>944</v>
      </c>
      <c r="D533" s="19" t="s">
        <v>578</v>
      </c>
      <c r="E533" s="19" t="s">
        <v>548</v>
      </c>
      <c r="F533" s="19">
        <v>802191</v>
      </c>
      <c r="G533" s="19" t="s">
        <v>945</v>
      </c>
      <c r="H533" s="19" t="s">
        <v>580</v>
      </c>
      <c r="I533" s="19" t="s">
        <v>658</v>
      </c>
      <c r="J533" s="19">
        <v>28006264</v>
      </c>
      <c r="K533" s="19" t="s">
        <v>946</v>
      </c>
      <c r="L533" s="19" t="s">
        <v>947</v>
      </c>
      <c r="M533" s="20">
        <v>69.319999999999993</v>
      </c>
      <c r="N533" s="88"/>
      <c r="O533" s="21">
        <v>44713</v>
      </c>
      <c r="P533" s="19"/>
      <c r="Q533" s="19" t="s">
        <v>27</v>
      </c>
      <c r="R533" s="22" t="s">
        <v>526</v>
      </c>
    </row>
    <row r="534" spans="1:18" ht="38.5" hidden="1" x14ac:dyDescent="0.35">
      <c r="A534" s="17">
        <v>1410188683</v>
      </c>
      <c r="B534" s="18"/>
      <c r="C534" s="19" t="s">
        <v>577</v>
      </c>
      <c r="D534" s="19" t="s">
        <v>578</v>
      </c>
      <c r="E534" s="19" t="s">
        <v>536</v>
      </c>
      <c r="F534" s="19">
        <v>802191</v>
      </c>
      <c r="G534" s="19" t="s">
        <v>579</v>
      </c>
      <c r="H534" s="19" t="s">
        <v>580</v>
      </c>
      <c r="I534" s="19" t="s">
        <v>23</v>
      </c>
      <c r="J534" s="19" t="s">
        <v>24</v>
      </c>
      <c r="K534" s="19" t="s">
        <v>581</v>
      </c>
      <c r="L534" s="19" t="s">
        <v>582</v>
      </c>
      <c r="M534" s="20">
        <v>632.25</v>
      </c>
      <c r="N534" s="88"/>
      <c r="O534" s="21">
        <v>44655</v>
      </c>
      <c r="P534" s="19"/>
      <c r="Q534" s="19" t="s">
        <v>27</v>
      </c>
      <c r="R534" s="22" t="s">
        <v>526</v>
      </c>
    </row>
    <row r="535" spans="1:18" ht="26" hidden="1" x14ac:dyDescent="0.35">
      <c r="A535" s="17">
        <v>307039</v>
      </c>
      <c r="B535" s="18"/>
      <c r="C535" s="19" t="s">
        <v>1250</v>
      </c>
      <c r="D535" s="19" t="s">
        <v>1251</v>
      </c>
      <c r="E535" s="19" t="s">
        <v>1252</v>
      </c>
      <c r="F535" s="19">
        <v>307039</v>
      </c>
      <c r="G535" s="19" t="s">
        <v>1253</v>
      </c>
      <c r="H535" s="19" t="s">
        <v>1254</v>
      </c>
      <c r="I535" s="19" t="s">
        <v>880</v>
      </c>
      <c r="J535" s="19">
        <v>4501068257</v>
      </c>
      <c r="K535" s="19" t="s">
        <v>1147</v>
      </c>
      <c r="L535" s="19" t="s">
        <v>1255</v>
      </c>
      <c r="M535" s="20">
        <v>4331</v>
      </c>
      <c r="N535" s="88"/>
      <c r="O535" s="21">
        <v>44774</v>
      </c>
      <c r="P535" s="19"/>
      <c r="Q535" s="19" t="s">
        <v>171</v>
      </c>
      <c r="R535" s="22" t="s">
        <v>526</v>
      </c>
    </row>
    <row r="536" spans="1:18" hidden="1" x14ac:dyDescent="0.35">
      <c r="A536" s="17">
        <v>51047</v>
      </c>
      <c r="B536" s="18"/>
      <c r="C536" s="19" t="s">
        <v>917</v>
      </c>
      <c r="D536" s="19" t="s">
        <v>597</v>
      </c>
      <c r="E536" s="19" t="s">
        <v>598</v>
      </c>
      <c r="F536" s="19">
        <v>309676</v>
      </c>
      <c r="G536" s="19" t="s">
        <v>918</v>
      </c>
      <c r="H536" s="19" t="s">
        <v>684</v>
      </c>
      <c r="I536" s="19" t="s">
        <v>34</v>
      </c>
      <c r="J536" s="19">
        <v>4500229211</v>
      </c>
      <c r="K536" s="19" t="s">
        <v>919</v>
      </c>
      <c r="L536" s="19" t="s">
        <v>920</v>
      </c>
      <c r="M536" s="20">
        <v>803.06</v>
      </c>
      <c r="N536" s="88"/>
      <c r="O536" s="21">
        <v>44707</v>
      </c>
      <c r="P536" s="19"/>
      <c r="Q536" s="19" t="s">
        <v>27</v>
      </c>
      <c r="R536" s="22" t="s">
        <v>526</v>
      </c>
    </row>
    <row r="537" spans="1:18" hidden="1" x14ac:dyDescent="0.35">
      <c r="A537" s="11">
        <v>1410196137</v>
      </c>
      <c r="B537" s="12"/>
      <c r="C537" s="13" t="s">
        <v>1323</v>
      </c>
      <c r="D537" s="13" t="s">
        <v>1318</v>
      </c>
      <c r="E537" s="13" t="s">
        <v>1318</v>
      </c>
      <c r="F537" s="13">
        <v>309832</v>
      </c>
      <c r="G537" s="13" t="s">
        <v>1324</v>
      </c>
      <c r="H537" s="13" t="s">
        <v>1320</v>
      </c>
      <c r="I537" s="13" t="s">
        <v>34</v>
      </c>
      <c r="J537" s="13" t="s">
        <v>1325</v>
      </c>
      <c r="K537" s="13" t="s">
        <v>1326</v>
      </c>
      <c r="L537" s="13" t="s">
        <v>199</v>
      </c>
      <c r="M537" s="14">
        <v>1744</v>
      </c>
      <c r="N537" s="89"/>
      <c r="O537" s="15">
        <v>44811</v>
      </c>
      <c r="P537" s="13"/>
      <c r="Q537" s="13" t="s">
        <v>171</v>
      </c>
      <c r="R537" s="16" t="s">
        <v>526</v>
      </c>
    </row>
    <row r="538" spans="1:18" hidden="1" x14ac:dyDescent="0.35">
      <c r="A538" s="11">
        <v>1410197540</v>
      </c>
      <c r="B538" s="12"/>
      <c r="C538" s="13" t="s">
        <v>1323</v>
      </c>
      <c r="D538" s="13" t="s">
        <v>1318</v>
      </c>
      <c r="E538" s="13" t="s">
        <v>1318</v>
      </c>
      <c r="F538" s="13">
        <v>309832</v>
      </c>
      <c r="G538" s="13" t="s">
        <v>1324</v>
      </c>
      <c r="H538" s="13" t="s">
        <v>1320</v>
      </c>
      <c r="I538" s="13" t="s">
        <v>34</v>
      </c>
      <c r="J538" s="13" t="s">
        <v>1325</v>
      </c>
      <c r="K538" s="13" t="s">
        <v>1326</v>
      </c>
      <c r="L538" s="13" t="s">
        <v>199</v>
      </c>
      <c r="M538" s="14">
        <v>1430</v>
      </c>
      <c r="N538" s="89"/>
      <c r="O538" s="15">
        <v>44826</v>
      </c>
      <c r="P538" s="13"/>
      <c r="Q538" s="13" t="s">
        <v>171</v>
      </c>
      <c r="R538" s="16" t="s">
        <v>526</v>
      </c>
    </row>
    <row r="539" spans="1:18" ht="26" hidden="1" x14ac:dyDescent="0.35">
      <c r="A539" s="17">
        <v>1410189975</v>
      </c>
      <c r="B539" s="18"/>
      <c r="C539" s="19" t="s">
        <v>827</v>
      </c>
      <c r="D539" s="19" t="s">
        <v>597</v>
      </c>
      <c r="E539" s="19" t="s">
        <v>598</v>
      </c>
      <c r="F539" s="19">
        <v>309863</v>
      </c>
      <c r="G539" s="19" t="s">
        <v>828</v>
      </c>
      <c r="H539" s="19" t="s">
        <v>829</v>
      </c>
      <c r="I539" s="19" t="s">
        <v>23</v>
      </c>
      <c r="J539" s="19">
        <v>521086</v>
      </c>
      <c r="K539" s="19" t="s">
        <v>830</v>
      </c>
      <c r="L539" s="19" t="s">
        <v>602</v>
      </c>
      <c r="M539" s="20">
        <v>887.37</v>
      </c>
      <c r="N539" s="88"/>
      <c r="O539" s="21">
        <v>44692</v>
      </c>
      <c r="P539" s="19"/>
      <c r="Q539" s="19" t="s">
        <v>27</v>
      </c>
      <c r="R539" s="22" t="s">
        <v>526</v>
      </c>
    </row>
    <row r="540" spans="1:18" ht="26" hidden="1" x14ac:dyDescent="0.35">
      <c r="A540" s="11">
        <v>1410196127</v>
      </c>
      <c r="B540" s="12"/>
      <c r="C540" s="13" t="s">
        <v>1317</v>
      </c>
      <c r="D540" s="13" t="s">
        <v>1318</v>
      </c>
      <c r="E540" s="13" t="s">
        <v>1318</v>
      </c>
      <c r="F540" s="13">
        <v>309852</v>
      </c>
      <c r="G540" s="13" t="s">
        <v>1319</v>
      </c>
      <c r="H540" s="13" t="s">
        <v>1320</v>
      </c>
      <c r="I540" s="13" t="s">
        <v>880</v>
      </c>
      <c r="J540" s="13" t="s">
        <v>1321</v>
      </c>
      <c r="K540" s="13" t="s">
        <v>1322</v>
      </c>
      <c r="L540" s="13" t="s">
        <v>1037</v>
      </c>
      <c r="M540" s="14">
        <v>5728.31</v>
      </c>
      <c r="N540" s="89"/>
      <c r="O540" s="15">
        <v>44810</v>
      </c>
      <c r="P540" s="13"/>
      <c r="Q540" s="13" t="s">
        <v>171</v>
      </c>
      <c r="R540" s="16" t="s">
        <v>526</v>
      </c>
    </row>
    <row r="541" spans="1:18" ht="26" hidden="1" x14ac:dyDescent="0.35">
      <c r="A541" s="11">
        <v>1410190848</v>
      </c>
      <c r="B541" s="12"/>
      <c r="C541" s="13" t="s">
        <v>1080</v>
      </c>
      <c r="D541" s="13" t="s">
        <v>597</v>
      </c>
      <c r="E541" s="13" t="s">
        <v>598</v>
      </c>
      <c r="F541" s="13">
        <v>309865</v>
      </c>
      <c r="G541" s="13" t="s">
        <v>1081</v>
      </c>
      <c r="H541" s="13" t="s">
        <v>1082</v>
      </c>
      <c r="I541" s="13" t="s">
        <v>34</v>
      </c>
      <c r="J541" s="13">
        <v>3600116232</v>
      </c>
      <c r="K541" s="13" t="s">
        <v>1083</v>
      </c>
      <c r="L541" s="13" t="s">
        <v>1084</v>
      </c>
      <c r="M541" s="14">
        <v>2771</v>
      </c>
      <c r="N541" s="89"/>
      <c r="O541" s="15">
        <v>44734</v>
      </c>
      <c r="P541" s="13"/>
      <c r="Q541" s="13" t="s">
        <v>27</v>
      </c>
      <c r="R541" s="16" t="s">
        <v>526</v>
      </c>
    </row>
    <row r="542" spans="1:18" ht="26" hidden="1" x14ac:dyDescent="0.35">
      <c r="A542" s="11">
        <v>57059</v>
      </c>
      <c r="B542" s="12"/>
      <c r="C542" s="13" t="s">
        <v>1627</v>
      </c>
      <c r="D542" s="13" t="s">
        <v>1628</v>
      </c>
      <c r="E542" s="13" t="s">
        <v>1628</v>
      </c>
      <c r="F542" s="13">
        <v>320103</v>
      </c>
      <c r="G542" s="13" t="s">
        <v>1629</v>
      </c>
      <c r="H542" s="13" t="s">
        <v>1630</v>
      </c>
      <c r="I542" s="13" t="s">
        <v>880</v>
      </c>
      <c r="J542" s="13" t="s">
        <v>1631</v>
      </c>
      <c r="K542" s="13" t="s">
        <v>238</v>
      </c>
      <c r="L542" s="13" t="s">
        <v>1632</v>
      </c>
      <c r="M542" s="14">
        <v>585</v>
      </c>
      <c r="N542" s="89"/>
      <c r="O542" s="15">
        <v>44902</v>
      </c>
      <c r="P542" s="13"/>
      <c r="Q542" s="13" t="s">
        <v>328</v>
      </c>
      <c r="R542" s="16" t="s">
        <v>526</v>
      </c>
    </row>
    <row r="543" spans="1:18" ht="26" hidden="1" x14ac:dyDescent="0.35">
      <c r="A543" s="11">
        <v>1410190880</v>
      </c>
      <c r="B543" s="12"/>
      <c r="C543" s="13" t="s">
        <v>1074</v>
      </c>
      <c r="D543" s="13" t="s">
        <v>597</v>
      </c>
      <c r="E543" s="13" t="s">
        <v>598</v>
      </c>
      <c r="F543" s="13">
        <v>309875</v>
      </c>
      <c r="G543" s="13" t="s">
        <v>1075</v>
      </c>
      <c r="H543" s="13" t="s">
        <v>684</v>
      </c>
      <c r="I543" s="13" t="s">
        <v>23</v>
      </c>
      <c r="J543" s="13" t="s">
        <v>1099</v>
      </c>
      <c r="K543" s="13" t="s">
        <v>403</v>
      </c>
      <c r="L543" s="13" t="s">
        <v>909</v>
      </c>
      <c r="M543" s="14">
        <v>3980</v>
      </c>
      <c r="N543" s="89"/>
      <c r="O543" s="15">
        <v>44735</v>
      </c>
      <c r="P543" s="13"/>
      <c r="Q543" s="13" t="s">
        <v>27</v>
      </c>
      <c r="R543" s="16" t="s">
        <v>526</v>
      </c>
    </row>
    <row r="544" spans="1:18" ht="26" hidden="1" x14ac:dyDescent="0.35">
      <c r="A544" s="11">
        <v>1410192880</v>
      </c>
      <c r="B544" s="12"/>
      <c r="C544" s="13" t="s">
        <v>1074</v>
      </c>
      <c r="D544" s="13" t="s">
        <v>597</v>
      </c>
      <c r="E544" s="13" t="s">
        <v>598</v>
      </c>
      <c r="F544" s="13">
        <v>309875</v>
      </c>
      <c r="G544" s="13" t="s">
        <v>1075</v>
      </c>
      <c r="H544" s="13" t="s">
        <v>684</v>
      </c>
      <c r="I544" s="13" t="s">
        <v>23</v>
      </c>
      <c r="J544" s="13" t="s">
        <v>1099</v>
      </c>
      <c r="K544" s="13" t="s">
        <v>403</v>
      </c>
      <c r="L544" s="13" t="s">
        <v>909</v>
      </c>
      <c r="M544" s="14">
        <v>240</v>
      </c>
      <c r="N544" s="89"/>
      <c r="O544" s="15">
        <v>44756</v>
      </c>
      <c r="P544" s="13"/>
      <c r="Q544" s="13" t="s">
        <v>171</v>
      </c>
      <c r="R544" s="16" t="s">
        <v>526</v>
      </c>
    </row>
    <row r="545" spans="1:18" ht="26" hidden="1" x14ac:dyDescent="0.35">
      <c r="A545" s="11">
        <v>1410197736</v>
      </c>
      <c r="B545" s="12"/>
      <c r="C545" s="13" t="s">
        <v>1462</v>
      </c>
      <c r="D545" s="13" t="s">
        <v>1318</v>
      </c>
      <c r="E545" s="13" t="s">
        <v>1318</v>
      </c>
      <c r="F545" s="13">
        <v>309879</v>
      </c>
      <c r="G545" s="13" t="s">
        <v>1463</v>
      </c>
      <c r="H545" s="13" t="s">
        <v>1464</v>
      </c>
      <c r="I545" s="13" t="s">
        <v>880</v>
      </c>
      <c r="J545" s="13" t="s">
        <v>881</v>
      </c>
      <c r="K545" s="13" t="s">
        <v>1465</v>
      </c>
      <c r="L545" s="13" t="s">
        <v>199</v>
      </c>
      <c r="M545" s="14">
        <v>3597.93</v>
      </c>
      <c r="N545" s="89"/>
      <c r="O545" s="15">
        <v>44848</v>
      </c>
      <c r="P545" s="13"/>
      <c r="Q545" s="13" t="s">
        <v>328</v>
      </c>
      <c r="R545" s="16" t="s">
        <v>526</v>
      </c>
    </row>
    <row r="546" spans="1:18" ht="26" hidden="1" x14ac:dyDescent="0.35">
      <c r="A546" s="17">
        <v>1410188852</v>
      </c>
      <c r="B546" s="18"/>
      <c r="C546" s="19" t="s">
        <v>682</v>
      </c>
      <c r="D546" s="19" t="s">
        <v>597</v>
      </c>
      <c r="E546" s="19" t="s">
        <v>598</v>
      </c>
      <c r="F546" s="19">
        <v>309878</v>
      </c>
      <c r="G546" s="19" t="s">
        <v>683</v>
      </c>
      <c r="H546" s="19" t="s">
        <v>684</v>
      </c>
      <c r="I546" s="19" t="s">
        <v>23</v>
      </c>
      <c r="J546" s="19">
        <v>9763375</v>
      </c>
      <c r="K546" s="19" t="s">
        <v>685</v>
      </c>
      <c r="L546" s="19" t="s">
        <v>686</v>
      </c>
      <c r="M546" s="20">
        <v>372</v>
      </c>
      <c r="N546" s="88"/>
      <c r="O546" s="21">
        <v>44662</v>
      </c>
      <c r="P546" s="19"/>
      <c r="Q546" s="19" t="s">
        <v>27</v>
      </c>
      <c r="R546" s="22" t="s">
        <v>526</v>
      </c>
    </row>
    <row r="547" spans="1:18" ht="26" hidden="1" x14ac:dyDescent="0.35">
      <c r="A547" s="11">
        <v>1410188853</v>
      </c>
      <c r="B547" s="12"/>
      <c r="C547" s="13" t="s">
        <v>682</v>
      </c>
      <c r="D547" s="13" t="s">
        <v>597</v>
      </c>
      <c r="E547" s="13" t="s">
        <v>598</v>
      </c>
      <c r="F547" s="13">
        <v>309878</v>
      </c>
      <c r="G547" s="13" t="s">
        <v>683</v>
      </c>
      <c r="H547" s="13" t="s">
        <v>684</v>
      </c>
      <c r="I547" s="13" t="s">
        <v>23</v>
      </c>
      <c r="J547" s="13">
        <v>9763376</v>
      </c>
      <c r="K547" s="13" t="s">
        <v>685</v>
      </c>
      <c r="L547" s="13" t="s">
        <v>687</v>
      </c>
      <c r="M547" s="14">
        <v>1273</v>
      </c>
      <c r="N547" s="89"/>
      <c r="O547" s="15">
        <v>44662</v>
      </c>
      <c r="P547" s="13"/>
      <c r="Q547" s="13" t="s">
        <v>27</v>
      </c>
      <c r="R547" s="16" t="s">
        <v>526</v>
      </c>
    </row>
    <row r="548" spans="1:18" ht="26" hidden="1" x14ac:dyDescent="0.35">
      <c r="A548" s="17">
        <v>1410188851</v>
      </c>
      <c r="B548" s="18"/>
      <c r="C548" s="19" t="s">
        <v>682</v>
      </c>
      <c r="D548" s="19" t="s">
        <v>597</v>
      </c>
      <c r="E548" s="19" t="s">
        <v>598</v>
      </c>
      <c r="F548" s="19">
        <v>309878</v>
      </c>
      <c r="G548" s="19" t="s">
        <v>683</v>
      </c>
      <c r="H548" s="19" t="s">
        <v>684</v>
      </c>
      <c r="I548" s="19" t="s">
        <v>23</v>
      </c>
      <c r="J548" s="19">
        <v>9763323</v>
      </c>
      <c r="K548" s="19" t="s">
        <v>685</v>
      </c>
      <c r="L548" s="19" t="s">
        <v>688</v>
      </c>
      <c r="M548" s="20">
        <v>72</v>
      </c>
      <c r="N548" s="88"/>
      <c r="O548" s="21">
        <v>44662</v>
      </c>
      <c r="P548" s="19"/>
      <c r="Q548" s="19" t="s">
        <v>27</v>
      </c>
      <c r="R548" s="22" t="s">
        <v>526</v>
      </c>
    </row>
    <row r="549" spans="1:18" hidden="1" x14ac:dyDescent="0.35">
      <c r="A549" s="11">
        <v>1410197770</v>
      </c>
      <c r="B549" s="12"/>
      <c r="C549" s="13" t="s">
        <v>1467</v>
      </c>
      <c r="D549" s="13" t="s">
        <v>1318</v>
      </c>
      <c r="E549" s="13" t="s">
        <v>1318</v>
      </c>
      <c r="F549" s="13">
        <v>309881</v>
      </c>
      <c r="G549" s="13" t="s">
        <v>1468</v>
      </c>
      <c r="H549" s="13" t="s">
        <v>1469</v>
      </c>
      <c r="I549" s="13" t="s">
        <v>34</v>
      </c>
      <c r="J549" s="13" t="s">
        <v>24</v>
      </c>
      <c r="K549" s="13" t="s">
        <v>1470</v>
      </c>
      <c r="L549" s="13" t="s">
        <v>199</v>
      </c>
      <c r="M549" s="14">
        <v>1306.1500000000001</v>
      </c>
      <c r="N549" s="89"/>
      <c r="O549" s="15">
        <v>44848</v>
      </c>
      <c r="P549" s="13"/>
      <c r="Q549" s="13" t="s">
        <v>328</v>
      </c>
      <c r="R549" s="16" t="s">
        <v>526</v>
      </c>
    </row>
    <row r="550" spans="1:18" ht="26" hidden="1" x14ac:dyDescent="0.35">
      <c r="A550" s="17">
        <v>1410188727</v>
      </c>
      <c r="B550" s="18"/>
      <c r="C550" s="19" t="s">
        <v>596</v>
      </c>
      <c r="D550" s="19" t="s">
        <v>597</v>
      </c>
      <c r="E550" s="19" t="s">
        <v>598</v>
      </c>
      <c r="F550" s="19">
        <v>309827</v>
      </c>
      <c r="G550" s="19" t="s">
        <v>599</v>
      </c>
      <c r="H550" s="19" t="s">
        <v>600</v>
      </c>
      <c r="I550" s="19" t="s">
        <v>23</v>
      </c>
      <c r="J550" s="19">
        <v>191115</v>
      </c>
      <c r="K550" s="19" t="s">
        <v>601</v>
      </c>
      <c r="L550" s="19" t="s">
        <v>602</v>
      </c>
      <c r="M550" s="20">
        <v>764.25</v>
      </c>
      <c r="N550" s="88"/>
      <c r="O550" s="21">
        <v>44656</v>
      </c>
      <c r="P550" s="19"/>
      <c r="Q550" s="19" t="s">
        <v>27</v>
      </c>
      <c r="R550" s="22" t="s">
        <v>526</v>
      </c>
    </row>
    <row r="551" spans="1:18" x14ac:dyDescent="0.35">
      <c r="A551" s="17">
        <v>1410189910</v>
      </c>
      <c r="B551" s="18"/>
      <c r="C551" s="19" t="s">
        <v>822</v>
      </c>
      <c r="D551" s="19" t="s">
        <v>597</v>
      </c>
      <c r="E551" s="19" t="s">
        <v>598</v>
      </c>
      <c r="F551" s="19">
        <v>802041</v>
      </c>
      <c r="G551" s="19" t="s">
        <v>823</v>
      </c>
      <c r="H551" s="19" t="s">
        <v>824</v>
      </c>
      <c r="I551" s="19" t="s">
        <v>34</v>
      </c>
      <c r="J551" s="19" t="s">
        <v>24</v>
      </c>
      <c r="K551" s="19" t="s">
        <v>70</v>
      </c>
      <c r="L551" s="19" t="s">
        <v>825</v>
      </c>
      <c r="M551" s="20">
        <v>3105</v>
      </c>
      <c r="N551" s="88"/>
      <c r="O551" s="21">
        <v>44692</v>
      </c>
      <c r="P551" s="19"/>
      <c r="Q551" s="19" t="s">
        <v>27</v>
      </c>
      <c r="R551" s="22" t="s">
        <v>526</v>
      </c>
    </row>
    <row r="552" spans="1:18" ht="26" hidden="1" x14ac:dyDescent="0.35">
      <c r="A552" s="17">
        <v>1410196258</v>
      </c>
      <c r="B552" s="18"/>
      <c r="C552" s="19" t="s">
        <v>1375</v>
      </c>
      <c r="D552" s="19" t="s">
        <v>1376</v>
      </c>
      <c r="E552" s="19" t="s">
        <v>1376</v>
      </c>
      <c r="F552" s="19">
        <v>309887</v>
      </c>
      <c r="G552" s="19" t="s">
        <v>823</v>
      </c>
      <c r="H552" s="19" t="s">
        <v>1087</v>
      </c>
      <c r="I552" s="19" t="s">
        <v>34</v>
      </c>
      <c r="J552" s="19" t="s">
        <v>24</v>
      </c>
      <c r="K552" s="19" t="s">
        <v>1377</v>
      </c>
      <c r="L552" s="19" t="s">
        <v>1037</v>
      </c>
      <c r="M552" s="20">
        <v>1473.21</v>
      </c>
      <c r="N552" s="88"/>
      <c r="O552" s="21">
        <v>44817</v>
      </c>
      <c r="P552" s="19"/>
      <c r="Q552" s="19" t="s">
        <v>171</v>
      </c>
      <c r="R552" s="22" t="s">
        <v>526</v>
      </c>
    </row>
    <row r="553" spans="1:18" hidden="1" x14ac:dyDescent="0.35">
      <c r="A553" s="17">
        <v>1410190850</v>
      </c>
      <c r="B553" s="18"/>
      <c r="C553" s="19" t="s">
        <v>1085</v>
      </c>
      <c r="D553" s="19" t="s">
        <v>597</v>
      </c>
      <c r="E553" s="19" t="s">
        <v>598</v>
      </c>
      <c r="F553" s="19">
        <v>309887</v>
      </c>
      <c r="G553" s="19" t="s">
        <v>1086</v>
      </c>
      <c r="H553" s="19" t="s">
        <v>1087</v>
      </c>
      <c r="I553" s="19" t="s">
        <v>34</v>
      </c>
      <c r="J553" s="19" t="s">
        <v>1088</v>
      </c>
      <c r="K553" s="19" t="s">
        <v>1089</v>
      </c>
      <c r="L553" s="19" t="s">
        <v>909</v>
      </c>
      <c r="M553" s="20">
        <v>1673.72</v>
      </c>
      <c r="N553" s="88"/>
      <c r="O553" s="21">
        <v>44734</v>
      </c>
      <c r="P553" s="19"/>
      <c r="Q553" s="19" t="s">
        <v>27</v>
      </c>
      <c r="R553" s="22" t="s">
        <v>526</v>
      </c>
    </row>
    <row r="554" spans="1:18" ht="63.5" hidden="1" x14ac:dyDescent="0.35">
      <c r="A554" s="11">
        <v>1410181096</v>
      </c>
      <c r="B554" s="12"/>
      <c r="C554" s="13" t="s">
        <v>355</v>
      </c>
      <c r="D554" s="13" t="s">
        <v>73</v>
      </c>
      <c r="E554" s="13" t="s">
        <v>74</v>
      </c>
      <c r="F554" s="13">
        <v>309647</v>
      </c>
      <c r="G554" s="13" t="s">
        <v>356</v>
      </c>
      <c r="H554" s="13" t="s">
        <v>76</v>
      </c>
      <c r="I554" s="13" t="s">
        <v>23</v>
      </c>
      <c r="J554" s="13" t="s">
        <v>24</v>
      </c>
      <c r="K554" s="13" t="s">
        <v>169</v>
      </c>
      <c r="L554" s="13" t="s">
        <v>357</v>
      </c>
      <c r="M554" s="14">
        <v>2500</v>
      </c>
      <c r="N554" s="89"/>
      <c r="O554" s="15">
        <v>44490</v>
      </c>
      <c r="P554" s="13"/>
      <c r="Q554" s="13" t="s">
        <v>328</v>
      </c>
      <c r="R554" s="16" t="s">
        <v>28</v>
      </c>
    </row>
    <row r="555" spans="1:18" ht="63.5" hidden="1" x14ac:dyDescent="0.35">
      <c r="A555" s="17">
        <v>1410176234</v>
      </c>
      <c r="B555" s="18"/>
      <c r="C555" s="19" t="s">
        <v>167</v>
      </c>
      <c r="D555" s="19" t="s">
        <v>73</v>
      </c>
      <c r="E555" s="19" t="s">
        <v>74</v>
      </c>
      <c r="F555" s="19">
        <v>309653</v>
      </c>
      <c r="G555" s="19" t="s">
        <v>168</v>
      </c>
      <c r="H555" s="19" t="s">
        <v>133</v>
      </c>
      <c r="I555" s="19" t="s">
        <v>23</v>
      </c>
      <c r="J555" s="19" t="s">
        <v>24</v>
      </c>
      <c r="K555" s="19" t="s">
        <v>169</v>
      </c>
      <c r="L555" s="19" t="s">
        <v>170</v>
      </c>
      <c r="M555" s="20">
        <v>450</v>
      </c>
      <c r="N555" s="88"/>
      <c r="O555" s="21">
        <v>44378</v>
      </c>
      <c r="P555" s="19"/>
      <c r="Q555" s="19" t="s">
        <v>171</v>
      </c>
      <c r="R555" s="22" t="s">
        <v>28</v>
      </c>
    </row>
    <row r="556" spans="1:18" ht="26" hidden="1" x14ac:dyDescent="0.35">
      <c r="A556" s="11">
        <v>1410176239</v>
      </c>
      <c r="B556" s="12"/>
      <c r="C556" s="13" t="s">
        <v>172</v>
      </c>
      <c r="D556" s="13" t="s">
        <v>73</v>
      </c>
      <c r="E556" s="13" t="s">
        <v>74</v>
      </c>
      <c r="F556" s="13">
        <v>309540</v>
      </c>
      <c r="G556" s="13" t="s">
        <v>173</v>
      </c>
      <c r="H556" s="13" t="s">
        <v>133</v>
      </c>
      <c r="I556" s="13" t="s">
        <v>34</v>
      </c>
      <c r="J556" s="13">
        <v>3600080811</v>
      </c>
      <c r="K556" s="13" t="s">
        <v>174</v>
      </c>
      <c r="L556" s="13" t="s">
        <v>175</v>
      </c>
      <c r="M556" s="14">
        <v>4087</v>
      </c>
      <c r="N556" s="89"/>
      <c r="O556" s="15">
        <v>44383</v>
      </c>
      <c r="P556" s="13"/>
      <c r="Q556" s="13" t="s">
        <v>171</v>
      </c>
      <c r="R556" s="16" t="s">
        <v>28</v>
      </c>
    </row>
    <row r="557" spans="1:18" ht="38.5" hidden="1" x14ac:dyDescent="0.35">
      <c r="A557" s="17">
        <v>1410181097</v>
      </c>
      <c r="B557" s="18"/>
      <c r="C557" s="19" t="s">
        <v>172</v>
      </c>
      <c r="D557" s="19" t="s">
        <v>73</v>
      </c>
      <c r="E557" s="19" t="s">
        <v>74</v>
      </c>
      <c r="F557" s="19">
        <v>309540</v>
      </c>
      <c r="G557" s="19" t="s">
        <v>173</v>
      </c>
      <c r="H557" s="19" t="s">
        <v>133</v>
      </c>
      <c r="I557" s="19" t="s">
        <v>34</v>
      </c>
      <c r="J557" s="19">
        <v>3600080811</v>
      </c>
      <c r="K557" s="19" t="s">
        <v>174</v>
      </c>
      <c r="L557" s="19" t="s">
        <v>358</v>
      </c>
      <c r="M557" s="20">
        <v>2551</v>
      </c>
      <c r="N557" s="88"/>
      <c r="O557" s="21">
        <v>44490</v>
      </c>
      <c r="P557" s="19"/>
      <c r="Q557" s="19" t="s">
        <v>328</v>
      </c>
      <c r="R557" s="22" t="s">
        <v>28</v>
      </c>
    </row>
    <row r="558" spans="1:18" ht="26" hidden="1" x14ac:dyDescent="0.35">
      <c r="A558" s="17">
        <v>1410188676</v>
      </c>
      <c r="B558" s="18"/>
      <c r="C558" s="19" t="s">
        <v>172</v>
      </c>
      <c r="D558" s="19" t="s">
        <v>73</v>
      </c>
      <c r="E558" s="19" t="s">
        <v>74</v>
      </c>
      <c r="F558" s="19">
        <v>309540</v>
      </c>
      <c r="G558" s="19" t="s">
        <v>173</v>
      </c>
      <c r="H558" s="19" t="s">
        <v>133</v>
      </c>
      <c r="I558" s="19" t="s">
        <v>34</v>
      </c>
      <c r="J558" s="19">
        <v>3600080811</v>
      </c>
      <c r="K558" s="19" t="s">
        <v>174</v>
      </c>
      <c r="L558" s="19" t="s">
        <v>562</v>
      </c>
      <c r="M558" s="20">
        <v>97</v>
      </c>
      <c r="N558" s="88"/>
      <c r="O558" s="21">
        <v>44652</v>
      </c>
      <c r="P558" s="19"/>
      <c r="Q558" s="19" t="s">
        <v>27</v>
      </c>
      <c r="R558" s="22" t="s">
        <v>526</v>
      </c>
    </row>
    <row r="559" spans="1:18" ht="26" hidden="1" x14ac:dyDescent="0.35">
      <c r="A559" s="11">
        <v>1410190372</v>
      </c>
      <c r="B559" s="12"/>
      <c r="C559" s="13" t="s">
        <v>172</v>
      </c>
      <c r="D559" s="13" t="s">
        <v>73</v>
      </c>
      <c r="E559" s="13" t="s">
        <v>74</v>
      </c>
      <c r="F559" s="13">
        <v>309540</v>
      </c>
      <c r="G559" s="13" t="s">
        <v>173</v>
      </c>
      <c r="H559" s="13" t="s">
        <v>133</v>
      </c>
      <c r="I559" s="13" t="s">
        <v>34</v>
      </c>
      <c r="J559" s="13">
        <v>3600080811</v>
      </c>
      <c r="K559" s="13" t="s">
        <v>174</v>
      </c>
      <c r="L559" s="13" t="s">
        <v>893</v>
      </c>
      <c r="M559" s="14">
        <v>1191.6099999999999</v>
      </c>
      <c r="N559" s="89"/>
      <c r="O559" s="15">
        <v>44713</v>
      </c>
      <c r="P559" s="13"/>
      <c r="Q559" s="13" t="s">
        <v>27</v>
      </c>
      <c r="R559" s="16" t="s">
        <v>526</v>
      </c>
    </row>
    <row r="560" spans="1:18" ht="38.5" hidden="1" x14ac:dyDescent="0.35">
      <c r="A560" s="17">
        <v>1410177256</v>
      </c>
      <c r="B560" s="18"/>
      <c r="C560" s="19" t="s">
        <v>208</v>
      </c>
      <c r="D560" s="19" t="s">
        <v>73</v>
      </c>
      <c r="E560" s="19" t="s">
        <v>74</v>
      </c>
      <c r="F560" s="19">
        <v>309663</v>
      </c>
      <c r="G560" s="19" t="s">
        <v>209</v>
      </c>
      <c r="H560" s="19" t="s">
        <v>133</v>
      </c>
      <c r="I560" s="19" t="s">
        <v>34</v>
      </c>
      <c r="J560" s="19" t="s">
        <v>24</v>
      </c>
      <c r="K560" s="19" t="s">
        <v>210</v>
      </c>
      <c r="L560" s="19" t="s">
        <v>211</v>
      </c>
      <c r="M560" s="20">
        <v>9442.5400000000009</v>
      </c>
      <c r="N560" s="88"/>
      <c r="O560" s="21">
        <v>44400</v>
      </c>
      <c r="P560" s="19"/>
      <c r="Q560" s="19" t="s">
        <v>171</v>
      </c>
      <c r="R560" s="22" t="s">
        <v>28</v>
      </c>
    </row>
    <row r="561" spans="1:18" ht="76" hidden="1" x14ac:dyDescent="0.35">
      <c r="A561" s="17">
        <v>1410177783</v>
      </c>
      <c r="B561" s="18"/>
      <c r="C561" s="19" t="s">
        <v>208</v>
      </c>
      <c r="D561" s="19" t="s">
        <v>73</v>
      </c>
      <c r="E561" s="19" t="s">
        <v>74</v>
      </c>
      <c r="F561" s="19">
        <v>309663</v>
      </c>
      <c r="G561" s="19" t="s">
        <v>209</v>
      </c>
      <c r="H561" s="19" t="s">
        <v>133</v>
      </c>
      <c r="I561" s="19" t="s">
        <v>34</v>
      </c>
      <c r="J561" s="19" t="s">
        <v>24</v>
      </c>
      <c r="K561" s="19" t="s">
        <v>210</v>
      </c>
      <c r="L561" s="19" t="s">
        <v>233</v>
      </c>
      <c r="M561" s="20">
        <v>4848</v>
      </c>
      <c r="N561" s="88"/>
      <c r="O561" s="21">
        <v>44419</v>
      </c>
      <c r="P561" s="19"/>
      <c r="Q561" s="19" t="s">
        <v>171</v>
      </c>
      <c r="R561" s="22" t="s">
        <v>28</v>
      </c>
    </row>
    <row r="562" spans="1:18" ht="51" hidden="1" x14ac:dyDescent="0.35">
      <c r="A562" s="17">
        <v>1410184282</v>
      </c>
      <c r="B562" s="18"/>
      <c r="C562" s="19" t="s">
        <v>208</v>
      </c>
      <c r="D562" s="19" t="s">
        <v>73</v>
      </c>
      <c r="E562" s="19" t="s">
        <v>74</v>
      </c>
      <c r="F562" s="19">
        <v>309663</v>
      </c>
      <c r="G562" s="19" t="s">
        <v>209</v>
      </c>
      <c r="H562" s="19" t="s">
        <v>133</v>
      </c>
      <c r="I562" s="19" t="s">
        <v>34</v>
      </c>
      <c r="J562" s="19" t="s">
        <v>24</v>
      </c>
      <c r="K562" s="19" t="s">
        <v>210</v>
      </c>
      <c r="L562" s="19" t="s">
        <v>457</v>
      </c>
      <c r="M562" s="20">
        <v>2746.52</v>
      </c>
      <c r="N562" s="88"/>
      <c r="O562" s="21">
        <v>44572</v>
      </c>
      <c r="P562" s="19"/>
      <c r="Q562" s="19" t="s">
        <v>447</v>
      </c>
      <c r="R562" s="22" t="s">
        <v>28</v>
      </c>
    </row>
    <row r="563" spans="1:18" ht="26" hidden="1" x14ac:dyDescent="0.35">
      <c r="A563" s="11">
        <v>1410186850</v>
      </c>
      <c r="B563" s="12"/>
      <c r="C563" s="13" t="s">
        <v>208</v>
      </c>
      <c r="D563" s="13" t="s">
        <v>73</v>
      </c>
      <c r="E563" s="13" t="s">
        <v>74</v>
      </c>
      <c r="F563" s="13">
        <v>309663</v>
      </c>
      <c r="G563" s="13" t="s">
        <v>209</v>
      </c>
      <c r="H563" s="13" t="s">
        <v>133</v>
      </c>
      <c r="I563" s="13" t="s">
        <v>34</v>
      </c>
      <c r="J563" s="13" t="s">
        <v>24</v>
      </c>
      <c r="K563" s="13" t="s">
        <v>210</v>
      </c>
      <c r="L563" s="13" t="s">
        <v>512</v>
      </c>
      <c r="M563" s="14">
        <v>1562</v>
      </c>
      <c r="N563" s="89"/>
      <c r="O563" s="15">
        <v>44622</v>
      </c>
      <c r="P563" s="13"/>
      <c r="Q563" s="13" t="s">
        <v>447</v>
      </c>
      <c r="R563" s="16" t="s">
        <v>28</v>
      </c>
    </row>
    <row r="564" spans="1:18" ht="26" hidden="1" x14ac:dyDescent="0.35">
      <c r="A564" s="11">
        <v>1410189974</v>
      </c>
      <c r="B564" s="12"/>
      <c r="C564" s="13" t="s">
        <v>208</v>
      </c>
      <c r="D564" s="13" t="s">
        <v>73</v>
      </c>
      <c r="E564" s="13" t="s">
        <v>74</v>
      </c>
      <c r="F564" s="13">
        <v>309663</v>
      </c>
      <c r="G564" s="13" t="s">
        <v>209</v>
      </c>
      <c r="H564" s="13" t="s">
        <v>133</v>
      </c>
      <c r="I564" s="13" t="s">
        <v>34</v>
      </c>
      <c r="J564" s="13" t="s">
        <v>24</v>
      </c>
      <c r="K564" s="13" t="s">
        <v>210</v>
      </c>
      <c r="L564" s="13" t="s">
        <v>842</v>
      </c>
      <c r="M564" s="14">
        <v>3876.52</v>
      </c>
      <c r="N564" s="89"/>
      <c r="O564" s="15">
        <v>44693</v>
      </c>
      <c r="P564" s="13"/>
      <c r="Q564" s="13" t="s">
        <v>27</v>
      </c>
      <c r="R564" s="16" t="s">
        <v>526</v>
      </c>
    </row>
    <row r="565" spans="1:18" ht="26" hidden="1" x14ac:dyDescent="0.35">
      <c r="A565" s="17">
        <v>1410193708</v>
      </c>
      <c r="B565" s="18"/>
      <c r="C565" s="19" t="s">
        <v>208</v>
      </c>
      <c r="D565" s="19" t="s">
        <v>73</v>
      </c>
      <c r="E565" s="19" t="s">
        <v>74</v>
      </c>
      <c r="F565" s="19">
        <v>309663</v>
      </c>
      <c r="G565" s="19" t="s">
        <v>209</v>
      </c>
      <c r="H565" s="19" t="s">
        <v>133</v>
      </c>
      <c r="I565" s="19" t="s">
        <v>34</v>
      </c>
      <c r="J565" s="19" t="s">
        <v>24</v>
      </c>
      <c r="K565" s="19" t="s">
        <v>210</v>
      </c>
      <c r="L565" s="19" t="s">
        <v>1224</v>
      </c>
      <c r="M565" s="20">
        <v>200</v>
      </c>
      <c r="N565" s="88"/>
      <c r="O565" s="21">
        <v>44764</v>
      </c>
      <c r="P565" s="19"/>
      <c r="Q565" s="19" t="s">
        <v>171</v>
      </c>
      <c r="R565" s="22" t="s">
        <v>526</v>
      </c>
    </row>
    <row r="566" spans="1:18" ht="26" hidden="1" x14ac:dyDescent="0.35">
      <c r="A566" s="11">
        <v>1410196183</v>
      </c>
      <c r="B566" s="12"/>
      <c r="C566" s="13" t="s">
        <v>208</v>
      </c>
      <c r="D566" s="13" t="s">
        <v>73</v>
      </c>
      <c r="E566" s="13" t="s">
        <v>74</v>
      </c>
      <c r="F566" s="13">
        <v>309663</v>
      </c>
      <c r="G566" s="13" t="s">
        <v>209</v>
      </c>
      <c r="H566" s="13" t="s">
        <v>133</v>
      </c>
      <c r="I566" s="13" t="s">
        <v>34</v>
      </c>
      <c r="J566" s="13" t="s">
        <v>24</v>
      </c>
      <c r="K566" s="13" t="s">
        <v>210</v>
      </c>
      <c r="L566" s="13" t="s">
        <v>1356</v>
      </c>
      <c r="M566" s="14">
        <v>5862.46</v>
      </c>
      <c r="N566" s="89"/>
      <c r="O566" s="15">
        <v>44813</v>
      </c>
      <c r="P566" s="13"/>
      <c r="Q566" s="13" t="s">
        <v>171</v>
      </c>
      <c r="R566" s="16" t="s">
        <v>526</v>
      </c>
    </row>
    <row r="567" spans="1:18" ht="26" hidden="1" x14ac:dyDescent="0.35">
      <c r="A567" s="17">
        <v>1410196184</v>
      </c>
      <c r="B567" s="18"/>
      <c r="C567" s="19" t="s">
        <v>208</v>
      </c>
      <c r="D567" s="19" t="s">
        <v>73</v>
      </c>
      <c r="E567" s="19" t="s">
        <v>74</v>
      </c>
      <c r="F567" s="19">
        <v>309663</v>
      </c>
      <c r="G567" s="19" t="s">
        <v>209</v>
      </c>
      <c r="H567" s="19" t="s">
        <v>133</v>
      </c>
      <c r="I567" s="19" t="s">
        <v>34</v>
      </c>
      <c r="J567" s="19" t="s">
        <v>24</v>
      </c>
      <c r="K567" s="19" t="s">
        <v>210</v>
      </c>
      <c r="L567" s="19" t="s">
        <v>1357</v>
      </c>
      <c r="M567" s="20">
        <v>4982.22</v>
      </c>
      <c r="N567" s="88"/>
      <c r="O567" s="21">
        <v>44813</v>
      </c>
      <c r="P567" s="19"/>
      <c r="Q567" s="19" t="s">
        <v>171</v>
      </c>
      <c r="R567" s="22" t="s">
        <v>526</v>
      </c>
    </row>
    <row r="568" spans="1:18" ht="26" hidden="1" x14ac:dyDescent="0.35">
      <c r="A568" s="11">
        <v>1410172941</v>
      </c>
      <c r="B568" s="12"/>
      <c r="C568" s="13" t="s">
        <v>86</v>
      </c>
      <c r="D568" s="13" t="s">
        <v>73</v>
      </c>
      <c r="E568" s="13" t="s">
        <v>74</v>
      </c>
      <c r="F568" s="13">
        <v>309725</v>
      </c>
      <c r="G568" s="13" t="s">
        <v>87</v>
      </c>
      <c r="H568" s="13" t="s">
        <v>76</v>
      </c>
      <c r="I568" s="13" t="s">
        <v>34</v>
      </c>
      <c r="J568" s="13" t="s">
        <v>24</v>
      </c>
      <c r="K568" s="13" t="s">
        <v>88</v>
      </c>
      <c r="L568" s="13" t="s">
        <v>89</v>
      </c>
      <c r="M568" s="14">
        <v>507.6</v>
      </c>
      <c r="N568" s="89"/>
      <c r="O568" s="15">
        <v>44329</v>
      </c>
      <c r="P568" s="13"/>
      <c r="Q568" s="13" t="s">
        <v>27</v>
      </c>
      <c r="R568" s="16" t="s">
        <v>28</v>
      </c>
    </row>
    <row r="569" spans="1:18" ht="26" hidden="1" x14ac:dyDescent="0.35">
      <c r="A569" s="17">
        <v>1410172933</v>
      </c>
      <c r="B569" s="18"/>
      <c r="C569" s="19" t="s">
        <v>86</v>
      </c>
      <c r="D569" s="19" t="s">
        <v>73</v>
      </c>
      <c r="E569" s="19" t="s">
        <v>74</v>
      </c>
      <c r="F569" s="19">
        <v>309725</v>
      </c>
      <c r="G569" s="19" t="s">
        <v>87</v>
      </c>
      <c r="H569" s="19" t="s">
        <v>76</v>
      </c>
      <c r="I569" s="19" t="s">
        <v>34</v>
      </c>
      <c r="J569" s="19" t="s">
        <v>24</v>
      </c>
      <c r="K569" s="19" t="s">
        <v>88</v>
      </c>
      <c r="L569" s="19" t="s">
        <v>90</v>
      </c>
      <c r="M569" s="20">
        <v>507.6</v>
      </c>
      <c r="N569" s="88"/>
      <c r="O569" s="21">
        <v>44329</v>
      </c>
      <c r="P569" s="19"/>
      <c r="Q569" s="19" t="s">
        <v>27</v>
      </c>
      <c r="R569" s="22" t="s">
        <v>28</v>
      </c>
    </row>
    <row r="570" spans="1:18" ht="26" hidden="1" x14ac:dyDescent="0.35">
      <c r="A570" s="11">
        <v>1410173137</v>
      </c>
      <c r="B570" s="12"/>
      <c r="C570" s="13" t="s">
        <v>86</v>
      </c>
      <c r="D570" s="13" t="s">
        <v>73</v>
      </c>
      <c r="E570" s="13" t="s">
        <v>74</v>
      </c>
      <c r="F570" s="13">
        <v>309725</v>
      </c>
      <c r="G570" s="13" t="s">
        <v>87</v>
      </c>
      <c r="H570" s="13" t="s">
        <v>76</v>
      </c>
      <c r="I570" s="13" t="s">
        <v>34</v>
      </c>
      <c r="J570" s="13" t="s">
        <v>24</v>
      </c>
      <c r="K570" s="13" t="s">
        <v>88</v>
      </c>
      <c r="L570" s="13" t="s">
        <v>107</v>
      </c>
      <c r="M570" s="14">
        <v>980</v>
      </c>
      <c r="N570" s="89"/>
      <c r="O570" s="15">
        <v>44342</v>
      </c>
      <c r="P570" s="13"/>
      <c r="Q570" s="13" t="s">
        <v>27</v>
      </c>
      <c r="R570" s="16" t="s">
        <v>28</v>
      </c>
    </row>
    <row r="571" spans="1:18" ht="26" hidden="1" x14ac:dyDescent="0.35">
      <c r="A571" s="11">
        <v>1410177283</v>
      </c>
      <c r="B571" s="12"/>
      <c r="C571" s="13" t="s">
        <v>86</v>
      </c>
      <c r="D571" s="13" t="s">
        <v>73</v>
      </c>
      <c r="E571" s="13" t="s">
        <v>74</v>
      </c>
      <c r="F571" s="13">
        <v>309725</v>
      </c>
      <c r="G571" s="13" t="s">
        <v>87</v>
      </c>
      <c r="H571" s="13" t="s">
        <v>76</v>
      </c>
      <c r="I571" s="13" t="s">
        <v>34</v>
      </c>
      <c r="J571" s="13" t="s">
        <v>24</v>
      </c>
      <c r="K571" s="13" t="s">
        <v>88</v>
      </c>
      <c r="L571" s="13" t="s">
        <v>214</v>
      </c>
      <c r="M571" s="14">
        <v>1626</v>
      </c>
      <c r="N571" s="89"/>
      <c r="O571" s="15">
        <v>44404</v>
      </c>
      <c r="P571" s="13"/>
      <c r="Q571" s="13" t="s">
        <v>171</v>
      </c>
      <c r="R571" s="16" t="s">
        <v>28</v>
      </c>
    </row>
    <row r="572" spans="1:18" ht="26" hidden="1" x14ac:dyDescent="0.35">
      <c r="A572" s="11">
        <v>1410185274</v>
      </c>
      <c r="B572" s="12"/>
      <c r="C572" s="13" t="s">
        <v>86</v>
      </c>
      <c r="D572" s="13" t="s">
        <v>73</v>
      </c>
      <c r="E572" s="13" t="s">
        <v>74</v>
      </c>
      <c r="F572" s="13">
        <v>309725</v>
      </c>
      <c r="G572" s="13" t="s">
        <v>87</v>
      </c>
      <c r="H572" s="13" t="s">
        <v>76</v>
      </c>
      <c r="I572" s="13" t="s">
        <v>34</v>
      </c>
      <c r="J572" s="13" t="s">
        <v>24</v>
      </c>
      <c r="K572" s="13" t="s">
        <v>88</v>
      </c>
      <c r="L572" s="13" t="s">
        <v>477</v>
      </c>
      <c r="M572" s="14">
        <v>1209.2</v>
      </c>
      <c r="N572" s="89"/>
      <c r="O572" s="15">
        <v>44594</v>
      </c>
      <c r="P572" s="13"/>
      <c r="Q572" s="13" t="s">
        <v>447</v>
      </c>
      <c r="R572" s="16" t="s">
        <v>28</v>
      </c>
    </row>
    <row r="573" spans="1:18" ht="38.5" hidden="1" x14ac:dyDescent="0.35">
      <c r="A573" s="17">
        <v>1410176270</v>
      </c>
      <c r="B573" s="18"/>
      <c r="C573" s="19" t="s">
        <v>186</v>
      </c>
      <c r="D573" s="19" t="s">
        <v>73</v>
      </c>
      <c r="E573" s="19" t="s">
        <v>74</v>
      </c>
      <c r="F573" s="19">
        <v>309723</v>
      </c>
      <c r="G573" s="19" t="s">
        <v>187</v>
      </c>
      <c r="H573" s="19" t="s">
        <v>76</v>
      </c>
      <c r="I573" s="19" t="s">
        <v>34</v>
      </c>
      <c r="J573" s="19">
        <v>3600137268</v>
      </c>
      <c r="K573" s="19" t="s">
        <v>174</v>
      </c>
      <c r="L573" s="19" t="s">
        <v>188</v>
      </c>
      <c r="M573" s="20">
        <v>5494</v>
      </c>
      <c r="N573" s="88"/>
      <c r="O573" s="21">
        <v>44384</v>
      </c>
      <c r="P573" s="19"/>
      <c r="Q573" s="19" t="s">
        <v>171</v>
      </c>
      <c r="R573" s="22" t="s">
        <v>28</v>
      </c>
    </row>
    <row r="574" spans="1:18" ht="26" hidden="1" x14ac:dyDescent="0.35">
      <c r="A574" s="17">
        <v>1410180469</v>
      </c>
      <c r="B574" s="18"/>
      <c r="C574" s="19" t="s">
        <v>186</v>
      </c>
      <c r="D574" s="19" t="s">
        <v>73</v>
      </c>
      <c r="E574" s="19" t="s">
        <v>74</v>
      </c>
      <c r="F574" s="19">
        <v>309723</v>
      </c>
      <c r="G574" s="19" t="s">
        <v>187</v>
      </c>
      <c r="H574" s="19" t="s">
        <v>76</v>
      </c>
      <c r="I574" s="19" t="s">
        <v>34</v>
      </c>
      <c r="J574" s="19">
        <v>3600137268</v>
      </c>
      <c r="K574" s="19" t="s">
        <v>174</v>
      </c>
      <c r="L574" s="19" t="s">
        <v>354</v>
      </c>
      <c r="M574" s="20">
        <v>7360</v>
      </c>
      <c r="N574" s="88"/>
      <c r="O574" s="21">
        <v>44488</v>
      </c>
      <c r="P574" s="19"/>
      <c r="Q574" s="19" t="s">
        <v>328</v>
      </c>
      <c r="R574" s="22" t="s">
        <v>28</v>
      </c>
    </row>
    <row r="575" spans="1:18" ht="26" hidden="1" x14ac:dyDescent="0.35">
      <c r="A575" s="17">
        <v>1410188799</v>
      </c>
      <c r="B575" s="18"/>
      <c r="C575" s="19" t="s">
        <v>186</v>
      </c>
      <c r="D575" s="19" t="s">
        <v>73</v>
      </c>
      <c r="E575" s="19" t="s">
        <v>74</v>
      </c>
      <c r="F575" s="19">
        <v>309723</v>
      </c>
      <c r="G575" s="19" t="s">
        <v>187</v>
      </c>
      <c r="H575" s="19" t="s">
        <v>76</v>
      </c>
      <c r="I575" s="19" t="s">
        <v>34</v>
      </c>
      <c r="J575" s="19">
        <v>3600137268</v>
      </c>
      <c r="K575" s="19" t="s">
        <v>174</v>
      </c>
      <c r="L575" s="19" t="s">
        <v>354</v>
      </c>
      <c r="M575" s="20">
        <v>6874</v>
      </c>
      <c r="N575" s="88"/>
      <c r="O575" s="21">
        <v>44662</v>
      </c>
      <c r="P575" s="19"/>
      <c r="Q575" s="19" t="s">
        <v>27</v>
      </c>
      <c r="R575" s="22" t="s">
        <v>526</v>
      </c>
    </row>
    <row r="576" spans="1:18" ht="26" hidden="1" x14ac:dyDescent="0.35">
      <c r="A576" s="17">
        <v>1410196182</v>
      </c>
      <c r="B576" s="18"/>
      <c r="C576" s="19" t="s">
        <v>186</v>
      </c>
      <c r="D576" s="19" t="s">
        <v>73</v>
      </c>
      <c r="E576" s="19" t="s">
        <v>74</v>
      </c>
      <c r="F576" s="19">
        <v>309723</v>
      </c>
      <c r="G576" s="19" t="s">
        <v>187</v>
      </c>
      <c r="H576" s="19" t="s">
        <v>76</v>
      </c>
      <c r="I576" s="19" t="s">
        <v>34</v>
      </c>
      <c r="J576" s="19">
        <v>3600137268</v>
      </c>
      <c r="K576" s="19" t="s">
        <v>158</v>
      </c>
      <c r="L576" s="19" t="s">
        <v>1355</v>
      </c>
      <c r="M576" s="20">
        <v>90</v>
      </c>
      <c r="N576" s="88"/>
      <c r="O576" s="21">
        <v>44813</v>
      </c>
      <c r="P576" s="19"/>
      <c r="Q576" s="19" t="s">
        <v>171</v>
      </c>
      <c r="R576" s="22" t="s">
        <v>526</v>
      </c>
    </row>
    <row r="577" spans="1:18" ht="63.5" hidden="1" x14ac:dyDescent="0.35">
      <c r="A577" s="17">
        <v>1410172895</v>
      </c>
      <c r="B577" s="18"/>
      <c r="C577" s="19" t="s">
        <v>72</v>
      </c>
      <c r="D577" s="19" t="s">
        <v>73</v>
      </c>
      <c r="E577" s="19" t="s">
        <v>74</v>
      </c>
      <c r="F577" s="19">
        <v>309722</v>
      </c>
      <c r="G577" s="19" t="s">
        <v>75</v>
      </c>
      <c r="H577" s="19" t="s">
        <v>76</v>
      </c>
      <c r="I577" s="19" t="s">
        <v>34</v>
      </c>
      <c r="J577" s="19">
        <v>4500231244</v>
      </c>
      <c r="K577" s="19" t="s">
        <v>77</v>
      </c>
      <c r="L577" s="19" t="s">
        <v>78</v>
      </c>
      <c r="M577" s="20">
        <v>8052.65</v>
      </c>
      <c r="N577" s="88"/>
      <c r="O577" s="21">
        <v>44327</v>
      </c>
      <c r="P577" s="19"/>
      <c r="Q577" s="19" t="s">
        <v>27</v>
      </c>
      <c r="R577" s="22" t="s">
        <v>28</v>
      </c>
    </row>
    <row r="578" spans="1:18" ht="63.5" hidden="1" x14ac:dyDescent="0.35">
      <c r="A578" s="11">
        <v>1410172882</v>
      </c>
      <c r="B578" s="12"/>
      <c r="C578" s="13" t="s">
        <v>72</v>
      </c>
      <c r="D578" s="13" t="s">
        <v>73</v>
      </c>
      <c r="E578" s="13" t="s">
        <v>74</v>
      </c>
      <c r="F578" s="13">
        <v>309722</v>
      </c>
      <c r="G578" s="13" t="s">
        <v>75</v>
      </c>
      <c r="H578" s="13" t="s">
        <v>76</v>
      </c>
      <c r="I578" s="13" t="s">
        <v>34</v>
      </c>
      <c r="J578" s="13">
        <v>4500231244</v>
      </c>
      <c r="K578" s="13" t="s">
        <v>77</v>
      </c>
      <c r="L578" s="13" t="s">
        <v>79</v>
      </c>
      <c r="M578" s="14">
        <v>18398.47</v>
      </c>
      <c r="N578" s="89"/>
      <c r="O578" s="15">
        <v>44327</v>
      </c>
      <c r="P578" s="13"/>
      <c r="Q578" s="13" t="s">
        <v>27</v>
      </c>
      <c r="R578" s="16" t="s">
        <v>28</v>
      </c>
    </row>
    <row r="579" spans="1:18" ht="51" hidden="1" x14ac:dyDescent="0.35">
      <c r="A579" s="11">
        <v>1410175927</v>
      </c>
      <c r="B579" s="12"/>
      <c r="C579" s="13" t="s">
        <v>72</v>
      </c>
      <c r="D579" s="13" t="s">
        <v>73</v>
      </c>
      <c r="E579" s="13" t="s">
        <v>74</v>
      </c>
      <c r="F579" s="13">
        <v>309722</v>
      </c>
      <c r="G579" s="13" t="s">
        <v>75</v>
      </c>
      <c r="H579" s="13" t="s">
        <v>76</v>
      </c>
      <c r="I579" s="13" t="s">
        <v>34</v>
      </c>
      <c r="J579" s="13">
        <v>4500231244</v>
      </c>
      <c r="K579" s="13" t="s">
        <v>77</v>
      </c>
      <c r="L579" s="13" t="s">
        <v>149</v>
      </c>
      <c r="M579" s="14">
        <v>9322.1299999999992</v>
      </c>
      <c r="N579" s="89"/>
      <c r="O579" s="15">
        <v>44372</v>
      </c>
      <c r="P579" s="13"/>
      <c r="Q579" s="13" t="s">
        <v>27</v>
      </c>
      <c r="R579" s="16" t="s">
        <v>28</v>
      </c>
    </row>
    <row r="580" spans="1:18" ht="51" hidden="1" x14ac:dyDescent="0.35">
      <c r="A580" s="17">
        <v>1410179904</v>
      </c>
      <c r="B580" s="18"/>
      <c r="C580" s="19" t="s">
        <v>72</v>
      </c>
      <c r="D580" s="19" t="s">
        <v>73</v>
      </c>
      <c r="E580" s="19" t="s">
        <v>74</v>
      </c>
      <c r="F580" s="19">
        <v>309722</v>
      </c>
      <c r="G580" s="19" t="s">
        <v>75</v>
      </c>
      <c r="H580" s="19" t="s">
        <v>76</v>
      </c>
      <c r="I580" s="19" t="s">
        <v>34</v>
      </c>
      <c r="J580" s="19" t="s">
        <v>24</v>
      </c>
      <c r="K580" s="19" t="s">
        <v>77</v>
      </c>
      <c r="L580" s="19" t="s">
        <v>317</v>
      </c>
      <c r="M580" s="20">
        <v>53.34</v>
      </c>
      <c r="N580" s="88"/>
      <c r="O580" s="21">
        <v>44463</v>
      </c>
      <c r="P580" s="19"/>
      <c r="Q580" s="19" t="s">
        <v>171</v>
      </c>
      <c r="R580" s="22" t="s">
        <v>28</v>
      </c>
    </row>
    <row r="581" spans="1:18" ht="38.5" hidden="1" x14ac:dyDescent="0.35">
      <c r="A581" s="17">
        <v>1410188555</v>
      </c>
      <c r="B581" s="18"/>
      <c r="C581" s="19" t="s">
        <v>72</v>
      </c>
      <c r="D581" s="19" t="s">
        <v>73</v>
      </c>
      <c r="E581" s="19" t="s">
        <v>74</v>
      </c>
      <c r="F581" s="19">
        <v>309722</v>
      </c>
      <c r="G581" s="19" t="s">
        <v>75</v>
      </c>
      <c r="H581" s="19" t="s">
        <v>76</v>
      </c>
      <c r="I581" s="19" t="s">
        <v>34</v>
      </c>
      <c r="J581" s="19" t="s">
        <v>24</v>
      </c>
      <c r="K581" s="19" t="s">
        <v>77</v>
      </c>
      <c r="L581" s="19" t="s">
        <v>564</v>
      </c>
      <c r="M581" s="20">
        <v>12126.65</v>
      </c>
      <c r="N581" s="88"/>
      <c r="O581" s="21">
        <v>44652</v>
      </c>
      <c r="P581" s="19"/>
      <c r="Q581" s="19" t="s">
        <v>27</v>
      </c>
      <c r="R581" s="22" t="s">
        <v>526</v>
      </c>
    </row>
    <row r="582" spans="1:18" ht="38.5" hidden="1" x14ac:dyDescent="0.35">
      <c r="A582" s="17">
        <v>1410192862</v>
      </c>
      <c r="B582" s="18"/>
      <c r="C582" s="19" t="s">
        <v>72</v>
      </c>
      <c r="D582" s="19" t="s">
        <v>73</v>
      </c>
      <c r="E582" s="19" t="s">
        <v>74</v>
      </c>
      <c r="F582" s="19">
        <v>309722</v>
      </c>
      <c r="G582" s="19" t="s">
        <v>75</v>
      </c>
      <c r="H582" s="19" t="s">
        <v>76</v>
      </c>
      <c r="I582" s="19" t="s">
        <v>34</v>
      </c>
      <c r="J582" s="19">
        <v>4500231244</v>
      </c>
      <c r="K582" s="19" t="s">
        <v>77</v>
      </c>
      <c r="L582" s="19" t="s">
        <v>1163</v>
      </c>
      <c r="M582" s="20">
        <v>8125.9</v>
      </c>
      <c r="N582" s="88"/>
      <c r="O582" s="21">
        <v>44754</v>
      </c>
      <c r="P582" s="19"/>
      <c r="Q582" s="19" t="s">
        <v>171</v>
      </c>
      <c r="R582" s="22" t="s">
        <v>526</v>
      </c>
    </row>
    <row r="583" spans="1:18" ht="38.5" hidden="1" x14ac:dyDescent="0.35">
      <c r="A583" s="11">
        <v>1410173506</v>
      </c>
      <c r="B583" s="12"/>
      <c r="C583" s="13" t="s">
        <v>131</v>
      </c>
      <c r="D583" s="13" t="s">
        <v>73</v>
      </c>
      <c r="E583" s="13" t="s">
        <v>74</v>
      </c>
      <c r="F583" s="13">
        <v>309720</v>
      </c>
      <c r="G583" s="13" t="s">
        <v>132</v>
      </c>
      <c r="H583" s="13" t="s">
        <v>133</v>
      </c>
      <c r="I583" s="13" t="s">
        <v>34</v>
      </c>
      <c r="J583" s="13" t="s">
        <v>24</v>
      </c>
      <c r="K583" s="13" t="s">
        <v>134</v>
      </c>
      <c r="L583" s="13" t="s">
        <v>135</v>
      </c>
      <c r="M583" s="14">
        <v>2647.8</v>
      </c>
      <c r="N583" s="89"/>
      <c r="O583" s="15">
        <v>44361</v>
      </c>
      <c r="P583" s="13"/>
      <c r="Q583" s="13" t="s">
        <v>27</v>
      </c>
      <c r="R583" s="16" t="s">
        <v>28</v>
      </c>
    </row>
    <row r="584" spans="1:18" ht="38.5" hidden="1" x14ac:dyDescent="0.35">
      <c r="A584" s="17">
        <v>1410173492</v>
      </c>
      <c r="B584" s="18"/>
      <c r="C584" s="19" t="s">
        <v>131</v>
      </c>
      <c r="D584" s="19" t="s">
        <v>73</v>
      </c>
      <c r="E584" s="19" t="s">
        <v>74</v>
      </c>
      <c r="F584" s="19">
        <v>309720</v>
      </c>
      <c r="G584" s="19" t="s">
        <v>132</v>
      </c>
      <c r="H584" s="19" t="s">
        <v>133</v>
      </c>
      <c r="I584" s="19" t="s">
        <v>34</v>
      </c>
      <c r="J584" s="19" t="s">
        <v>24</v>
      </c>
      <c r="K584" s="19" t="s">
        <v>134</v>
      </c>
      <c r="L584" s="19" t="s">
        <v>136</v>
      </c>
      <c r="M584" s="20">
        <v>2133.9</v>
      </c>
      <c r="N584" s="88"/>
      <c r="O584" s="21">
        <v>44361</v>
      </c>
      <c r="P584" s="19"/>
      <c r="Q584" s="19" t="s">
        <v>27</v>
      </c>
      <c r="R584" s="22" t="s">
        <v>28</v>
      </c>
    </row>
    <row r="585" spans="1:18" ht="38.5" hidden="1" x14ac:dyDescent="0.35">
      <c r="A585" s="11">
        <v>1410179127</v>
      </c>
      <c r="B585" s="12"/>
      <c r="C585" s="13" t="s">
        <v>131</v>
      </c>
      <c r="D585" s="13" t="s">
        <v>73</v>
      </c>
      <c r="E585" s="13" t="s">
        <v>74</v>
      </c>
      <c r="F585" s="13">
        <v>309720</v>
      </c>
      <c r="G585" s="13" t="s">
        <v>132</v>
      </c>
      <c r="H585" s="13" t="s">
        <v>133</v>
      </c>
      <c r="I585" s="13" t="s">
        <v>34</v>
      </c>
      <c r="J585" s="13" t="s">
        <v>24</v>
      </c>
      <c r="K585" s="13" t="s">
        <v>134</v>
      </c>
      <c r="L585" s="13" t="s">
        <v>300</v>
      </c>
      <c r="M585" s="14">
        <v>1260</v>
      </c>
      <c r="N585" s="89"/>
      <c r="O585" s="15">
        <v>44454</v>
      </c>
      <c r="P585" s="13"/>
      <c r="Q585" s="13" t="s">
        <v>171</v>
      </c>
      <c r="R585" s="16" t="s">
        <v>28</v>
      </c>
    </row>
    <row r="586" spans="1:18" ht="38.5" hidden="1" x14ac:dyDescent="0.35">
      <c r="A586" s="11">
        <v>1410185523</v>
      </c>
      <c r="B586" s="12"/>
      <c r="C586" s="13" t="s">
        <v>131</v>
      </c>
      <c r="D586" s="13" t="s">
        <v>73</v>
      </c>
      <c r="E586" s="13" t="s">
        <v>74</v>
      </c>
      <c r="F586" s="13">
        <v>309720</v>
      </c>
      <c r="G586" s="13" t="s">
        <v>132</v>
      </c>
      <c r="H586" s="13" t="s">
        <v>133</v>
      </c>
      <c r="I586" s="13" t="s">
        <v>34</v>
      </c>
      <c r="J586" s="13" t="s">
        <v>24</v>
      </c>
      <c r="K586" s="13" t="s">
        <v>134</v>
      </c>
      <c r="L586" s="13" t="s">
        <v>482</v>
      </c>
      <c r="M586" s="14">
        <v>1053.9000000000001</v>
      </c>
      <c r="N586" s="89"/>
      <c r="O586" s="15">
        <v>44599</v>
      </c>
      <c r="P586" s="13"/>
      <c r="Q586" s="13" t="s">
        <v>447</v>
      </c>
      <c r="R586" s="16" t="s">
        <v>28</v>
      </c>
    </row>
    <row r="587" spans="1:18" ht="26" hidden="1" x14ac:dyDescent="0.35">
      <c r="A587" s="11">
        <v>1410189796</v>
      </c>
      <c r="B587" s="12"/>
      <c r="C587" s="13" t="s">
        <v>131</v>
      </c>
      <c r="D587" s="13" t="s">
        <v>73</v>
      </c>
      <c r="E587" s="13" t="s">
        <v>74</v>
      </c>
      <c r="F587" s="13">
        <v>309720</v>
      </c>
      <c r="G587" s="13" t="s">
        <v>132</v>
      </c>
      <c r="H587" s="13" t="s">
        <v>133</v>
      </c>
      <c r="I587" s="13" t="s">
        <v>34</v>
      </c>
      <c r="J587" s="13" t="s">
        <v>24</v>
      </c>
      <c r="K587" s="13" t="s">
        <v>134</v>
      </c>
      <c r="L587" s="13" t="s">
        <v>821</v>
      </c>
      <c r="M587" s="14">
        <v>200</v>
      </c>
      <c r="N587" s="89"/>
      <c r="O587" s="15">
        <v>44689</v>
      </c>
      <c r="P587" s="13"/>
      <c r="Q587" s="13" t="s">
        <v>27</v>
      </c>
      <c r="R587" s="16" t="s">
        <v>526</v>
      </c>
    </row>
    <row r="588" spans="1:18" ht="26" hidden="1" x14ac:dyDescent="0.35">
      <c r="A588" s="11">
        <v>1410196185</v>
      </c>
      <c r="B588" s="12"/>
      <c r="C588" s="13" t="s">
        <v>131</v>
      </c>
      <c r="D588" s="13" t="s">
        <v>73</v>
      </c>
      <c r="E588" s="13" t="s">
        <v>74</v>
      </c>
      <c r="F588" s="13">
        <v>309720</v>
      </c>
      <c r="G588" s="13" t="s">
        <v>132</v>
      </c>
      <c r="H588" s="13" t="s">
        <v>133</v>
      </c>
      <c r="I588" s="13" t="s">
        <v>34</v>
      </c>
      <c r="J588" s="13" t="s">
        <v>24</v>
      </c>
      <c r="K588" s="13" t="s">
        <v>134</v>
      </c>
      <c r="L588" s="13" t="s">
        <v>1358</v>
      </c>
      <c r="M588" s="14">
        <v>475</v>
      </c>
      <c r="N588" s="89"/>
      <c r="O588" s="15">
        <v>44813</v>
      </c>
      <c r="P588" s="13"/>
      <c r="Q588" s="13" t="s">
        <v>171</v>
      </c>
      <c r="R588" s="16" t="s">
        <v>526</v>
      </c>
    </row>
    <row r="589" spans="1:18" ht="38.5" hidden="1" x14ac:dyDescent="0.35">
      <c r="A589" s="17">
        <v>1410184281</v>
      </c>
      <c r="B589" s="18"/>
      <c r="C589" s="19" t="s">
        <v>453</v>
      </c>
      <c r="D589" s="19" t="s">
        <v>73</v>
      </c>
      <c r="E589" s="19" t="s">
        <v>74</v>
      </c>
      <c r="F589" s="19">
        <v>309727</v>
      </c>
      <c r="G589" s="19" t="s">
        <v>454</v>
      </c>
      <c r="H589" s="19" t="s">
        <v>133</v>
      </c>
      <c r="I589" s="19" t="s">
        <v>23</v>
      </c>
      <c r="J589" s="19" t="s">
        <v>24</v>
      </c>
      <c r="K589" s="19" t="s">
        <v>455</v>
      </c>
      <c r="L589" s="19" t="s">
        <v>456</v>
      </c>
      <c r="M589" s="20">
        <v>37600</v>
      </c>
      <c r="N589" s="88"/>
      <c r="O589" s="21">
        <v>44567</v>
      </c>
      <c r="P589" s="19"/>
      <c r="Q589" s="19" t="s">
        <v>447</v>
      </c>
      <c r="R589" s="22" t="s">
        <v>28</v>
      </c>
    </row>
    <row r="590" spans="1:18" ht="38.5" hidden="1" x14ac:dyDescent="0.35">
      <c r="A590" s="11">
        <v>1410189972</v>
      </c>
      <c r="B590" s="12"/>
      <c r="C590" s="13" t="s">
        <v>453</v>
      </c>
      <c r="D590" s="13" t="s">
        <v>73</v>
      </c>
      <c r="E590" s="13" t="s">
        <v>74</v>
      </c>
      <c r="F590" s="13">
        <v>309727</v>
      </c>
      <c r="G590" s="13" t="s">
        <v>454</v>
      </c>
      <c r="H590" s="13" t="s">
        <v>133</v>
      </c>
      <c r="I590" s="13" t="s">
        <v>23</v>
      </c>
      <c r="J590" s="13" t="s">
        <v>24</v>
      </c>
      <c r="K590" s="13" t="s">
        <v>455</v>
      </c>
      <c r="L590" s="13" t="s">
        <v>840</v>
      </c>
      <c r="M590" s="14">
        <v>14800</v>
      </c>
      <c r="N590" s="89"/>
      <c r="O590" s="15">
        <v>44693</v>
      </c>
      <c r="P590" s="13"/>
      <c r="Q590" s="13" t="s">
        <v>27</v>
      </c>
      <c r="R590" s="16" t="s">
        <v>526</v>
      </c>
    </row>
    <row r="591" spans="1:18" ht="38.5" hidden="1" x14ac:dyDescent="0.35">
      <c r="A591" s="17">
        <v>1410176462</v>
      </c>
      <c r="B591" s="18"/>
      <c r="C591" s="19" t="s">
        <v>195</v>
      </c>
      <c r="D591" s="19" t="s">
        <v>73</v>
      </c>
      <c r="E591" s="19" t="s">
        <v>74</v>
      </c>
      <c r="F591" s="19">
        <v>309728</v>
      </c>
      <c r="G591" s="19" t="s">
        <v>196</v>
      </c>
      <c r="H591" s="19" t="s">
        <v>133</v>
      </c>
      <c r="I591" s="19" t="s">
        <v>34</v>
      </c>
      <c r="J591" s="19" t="s">
        <v>24</v>
      </c>
      <c r="K591" s="19" t="s">
        <v>197</v>
      </c>
      <c r="L591" s="19" t="s">
        <v>198</v>
      </c>
      <c r="M591" s="20">
        <v>145397.81</v>
      </c>
      <c r="N591" s="88"/>
      <c r="O591" s="21">
        <v>44392</v>
      </c>
      <c r="P591" s="19"/>
      <c r="Q591" s="19" t="s">
        <v>171</v>
      </c>
      <c r="R591" s="22" t="s">
        <v>28</v>
      </c>
    </row>
    <row r="592" spans="1:18" ht="26" hidden="1" x14ac:dyDescent="0.35">
      <c r="A592" s="11">
        <v>1410188847</v>
      </c>
      <c r="B592" s="12"/>
      <c r="C592" s="13" t="s">
        <v>195</v>
      </c>
      <c r="D592" s="13" t="s">
        <v>73</v>
      </c>
      <c r="E592" s="13" t="s">
        <v>74</v>
      </c>
      <c r="F592" s="13">
        <v>309728</v>
      </c>
      <c r="G592" s="13" t="s">
        <v>196</v>
      </c>
      <c r="H592" s="13" t="s">
        <v>133</v>
      </c>
      <c r="I592" s="13" t="s">
        <v>34</v>
      </c>
      <c r="J592" s="13" t="s">
        <v>24</v>
      </c>
      <c r="K592" s="13" t="s">
        <v>197</v>
      </c>
      <c r="L592" s="13" t="s">
        <v>681</v>
      </c>
      <c r="M592" s="14">
        <v>17094.82</v>
      </c>
      <c r="N592" s="89"/>
      <c r="O592" s="15">
        <v>44662</v>
      </c>
      <c r="P592" s="13"/>
      <c r="Q592" s="13" t="s">
        <v>27</v>
      </c>
      <c r="R592" s="16" t="s">
        <v>526</v>
      </c>
    </row>
    <row r="593" spans="1:18" ht="26" hidden="1" x14ac:dyDescent="0.35">
      <c r="A593" s="17">
        <v>1410192062</v>
      </c>
      <c r="B593" s="18"/>
      <c r="C593" s="19" t="s">
        <v>195</v>
      </c>
      <c r="D593" s="19" t="s">
        <v>73</v>
      </c>
      <c r="E593" s="19" t="s">
        <v>74</v>
      </c>
      <c r="F593" s="19">
        <v>309728</v>
      </c>
      <c r="G593" s="19" t="s">
        <v>196</v>
      </c>
      <c r="H593" s="19" t="s">
        <v>133</v>
      </c>
      <c r="I593" s="19" t="s">
        <v>34</v>
      </c>
      <c r="J593" s="19" t="s">
        <v>24</v>
      </c>
      <c r="K593" s="19" t="s">
        <v>197</v>
      </c>
      <c r="L593" s="19" t="s">
        <v>1126</v>
      </c>
      <c r="M593" s="20">
        <v>35005.15</v>
      </c>
      <c r="N593" s="88"/>
      <c r="O593" s="21">
        <v>44743</v>
      </c>
      <c r="P593" s="19"/>
      <c r="Q593" s="19" t="s">
        <v>171</v>
      </c>
      <c r="R593" s="22" t="s">
        <v>526</v>
      </c>
    </row>
    <row r="594" spans="1:18" ht="51" hidden="1" x14ac:dyDescent="0.35">
      <c r="A594" s="17">
        <v>1410185143</v>
      </c>
      <c r="B594" s="18"/>
      <c r="C594" s="19" t="s">
        <v>466</v>
      </c>
      <c r="D594" s="19" t="s">
        <v>73</v>
      </c>
      <c r="E594" s="19" t="s">
        <v>74</v>
      </c>
      <c r="F594" s="19">
        <v>307936</v>
      </c>
      <c r="G594" s="19" t="s">
        <v>467</v>
      </c>
      <c r="H594" s="19" t="s">
        <v>468</v>
      </c>
      <c r="I594" s="19" t="s">
        <v>23</v>
      </c>
      <c r="J594" s="19" t="s">
        <v>24</v>
      </c>
      <c r="K594" s="19" t="s">
        <v>469</v>
      </c>
      <c r="L594" s="19" t="s">
        <v>470</v>
      </c>
      <c r="M594" s="20">
        <v>2000</v>
      </c>
      <c r="N594" s="88"/>
      <c r="O594" s="21">
        <v>44586</v>
      </c>
      <c r="P594" s="19"/>
      <c r="Q594" s="19" t="s">
        <v>447</v>
      </c>
      <c r="R594" s="22" t="s">
        <v>28</v>
      </c>
    </row>
    <row r="595" spans="1:18" ht="51" hidden="1" x14ac:dyDescent="0.35">
      <c r="A595" s="11">
        <v>1410198479</v>
      </c>
      <c r="B595" s="12"/>
      <c r="C595" s="13" t="s">
        <v>466</v>
      </c>
      <c r="D595" s="13" t="s">
        <v>73</v>
      </c>
      <c r="E595" s="13" t="s">
        <v>74</v>
      </c>
      <c r="F595" s="13">
        <v>307936</v>
      </c>
      <c r="G595" s="13" t="s">
        <v>467</v>
      </c>
      <c r="H595" s="13" t="s">
        <v>468</v>
      </c>
      <c r="I595" s="13" t="s">
        <v>23</v>
      </c>
      <c r="J595" s="13" t="s">
        <v>24</v>
      </c>
      <c r="K595" s="13" t="s">
        <v>469</v>
      </c>
      <c r="L595" s="13" t="s">
        <v>1509</v>
      </c>
      <c r="M595" s="14">
        <v>1200</v>
      </c>
      <c r="N595" s="89"/>
      <c r="O595" s="15">
        <v>44866</v>
      </c>
      <c r="P595" s="13"/>
      <c r="Q595" s="13" t="s">
        <v>328</v>
      </c>
      <c r="R595" s="16" t="s">
        <v>526</v>
      </c>
    </row>
    <row r="596" spans="1:18" ht="26" hidden="1" x14ac:dyDescent="0.35">
      <c r="A596" s="17">
        <v>1410175942</v>
      </c>
      <c r="B596" s="18"/>
      <c r="C596" s="19" t="s">
        <v>156</v>
      </c>
      <c r="D596" s="19" t="s">
        <v>73</v>
      </c>
      <c r="E596" s="19" t="s">
        <v>74</v>
      </c>
      <c r="F596" s="19">
        <v>309729</v>
      </c>
      <c r="G596" s="19" t="s">
        <v>157</v>
      </c>
      <c r="H596" s="19" t="s">
        <v>133</v>
      </c>
      <c r="I596" s="19" t="s">
        <v>34</v>
      </c>
      <c r="J596" s="19">
        <v>3600189475</v>
      </c>
      <c r="K596" s="19" t="s">
        <v>158</v>
      </c>
      <c r="L596" s="19" t="s">
        <v>159</v>
      </c>
      <c r="M596" s="20">
        <v>24340</v>
      </c>
      <c r="N596" s="88"/>
      <c r="O596" s="21">
        <v>44377</v>
      </c>
      <c r="P596" s="19"/>
      <c r="Q596" s="19" t="s">
        <v>27</v>
      </c>
      <c r="R596" s="22" t="s">
        <v>28</v>
      </c>
    </row>
    <row r="597" spans="1:18" ht="63.5" hidden="1" x14ac:dyDescent="0.35">
      <c r="A597" s="17">
        <v>1410180407</v>
      </c>
      <c r="B597" s="18"/>
      <c r="C597" s="19" t="s">
        <v>156</v>
      </c>
      <c r="D597" s="19" t="s">
        <v>73</v>
      </c>
      <c r="E597" s="19" t="s">
        <v>74</v>
      </c>
      <c r="F597" s="19">
        <v>309729</v>
      </c>
      <c r="G597" s="19" t="s">
        <v>157</v>
      </c>
      <c r="H597" s="19" t="s">
        <v>133</v>
      </c>
      <c r="I597" s="19" t="s">
        <v>34</v>
      </c>
      <c r="J597" s="19">
        <v>3600189475</v>
      </c>
      <c r="K597" s="19" t="s">
        <v>158</v>
      </c>
      <c r="L597" s="19" t="s">
        <v>341</v>
      </c>
      <c r="M597" s="20">
        <v>5902</v>
      </c>
      <c r="N597" s="88"/>
      <c r="O597" s="21">
        <v>44484</v>
      </c>
      <c r="P597" s="19"/>
      <c r="Q597" s="19" t="s">
        <v>328</v>
      </c>
      <c r="R597" s="22" t="s">
        <v>28</v>
      </c>
    </row>
    <row r="598" spans="1:18" ht="51" hidden="1" x14ac:dyDescent="0.35">
      <c r="A598" s="17">
        <v>1410184937</v>
      </c>
      <c r="B598" s="18"/>
      <c r="C598" s="19" t="s">
        <v>156</v>
      </c>
      <c r="D598" s="19" t="s">
        <v>73</v>
      </c>
      <c r="E598" s="19" t="s">
        <v>74</v>
      </c>
      <c r="F598" s="19">
        <v>309729</v>
      </c>
      <c r="G598" s="19" t="s">
        <v>157</v>
      </c>
      <c r="H598" s="19" t="s">
        <v>133</v>
      </c>
      <c r="I598" s="19" t="s">
        <v>34</v>
      </c>
      <c r="J598" s="19">
        <v>3600189475</v>
      </c>
      <c r="K598" s="19" t="s">
        <v>158</v>
      </c>
      <c r="L598" s="19" t="s">
        <v>462</v>
      </c>
      <c r="M598" s="20">
        <v>5600</v>
      </c>
      <c r="N598" s="88"/>
      <c r="O598" s="21">
        <v>44579</v>
      </c>
      <c r="P598" s="19"/>
      <c r="Q598" s="19" t="s">
        <v>447</v>
      </c>
      <c r="R598" s="22" t="s">
        <v>28</v>
      </c>
    </row>
    <row r="599" spans="1:18" ht="26" hidden="1" x14ac:dyDescent="0.35">
      <c r="A599" s="17">
        <v>1410188764</v>
      </c>
      <c r="B599" s="18"/>
      <c r="C599" s="19" t="s">
        <v>156</v>
      </c>
      <c r="D599" s="19" t="s">
        <v>73</v>
      </c>
      <c r="E599" s="19" t="s">
        <v>74</v>
      </c>
      <c r="F599" s="19">
        <v>309729</v>
      </c>
      <c r="G599" s="19" t="s">
        <v>157</v>
      </c>
      <c r="H599" s="19" t="s">
        <v>133</v>
      </c>
      <c r="I599" s="19" t="s">
        <v>34</v>
      </c>
      <c r="J599" s="19">
        <v>3600189475</v>
      </c>
      <c r="K599" s="19" t="s">
        <v>158</v>
      </c>
      <c r="L599" s="19" t="s">
        <v>645</v>
      </c>
      <c r="M599" s="20">
        <v>2131</v>
      </c>
      <c r="N599" s="88"/>
      <c r="O599" s="21">
        <v>44658</v>
      </c>
      <c r="P599" s="19"/>
      <c r="Q599" s="19" t="s">
        <v>27</v>
      </c>
      <c r="R599" s="22" t="s">
        <v>526</v>
      </c>
    </row>
    <row r="600" spans="1:18" ht="26" hidden="1" x14ac:dyDescent="0.35">
      <c r="A600" s="17">
        <v>1410189973</v>
      </c>
      <c r="B600" s="18"/>
      <c r="C600" s="19" t="s">
        <v>156</v>
      </c>
      <c r="D600" s="19" t="s">
        <v>73</v>
      </c>
      <c r="E600" s="19" t="s">
        <v>74</v>
      </c>
      <c r="F600" s="19">
        <v>309729</v>
      </c>
      <c r="G600" s="19" t="s">
        <v>157</v>
      </c>
      <c r="H600" s="19" t="s">
        <v>133</v>
      </c>
      <c r="I600" s="19" t="s">
        <v>34</v>
      </c>
      <c r="J600" s="19">
        <v>3600189475</v>
      </c>
      <c r="K600" s="19" t="s">
        <v>158</v>
      </c>
      <c r="L600" s="19" t="s">
        <v>841</v>
      </c>
      <c r="M600" s="20">
        <v>531</v>
      </c>
      <c r="N600" s="88"/>
      <c r="O600" s="21">
        <v>44693</v>
      </c>
      <c r="P600" s="19"/>
      <c r="Q600" s="19" t="s">
        <v>27</v>
      </c>
      <c r="R600" s="22" t="s">
        <v>526</v>
      </c>
    </row>
    <row r="601" spans="1:18" ht="26" hidden="1" x14ac:dyDescent="0.35">
      <c r="A601" s="11">
        <v>1410197013</v>
      </c>
      <c r="B601" s="12"/>
      <c r="C601" s="13" t="s">
        <v>156</v>
      </c>
      <c r="D601" s="13" t="s">
        <v>73</v>
      </c>
      <c r="E601" s="13" t="s">
        <v>74</v>
      </c>
      <c r="F601" s="13">
        <v>309729</v>
      </c>
      <c r="G601" s="13" t="s">
        <v>157</v>
      </c>
      <c r="H601" s="13" t="s">
        <v>133</v>
      </c>
      <c r="I601" s="13" t="s">
        <v>34</v>
      </c>
      <c r="J601" s="13">
        <v>3600189475</v>
      </c>
      <c r="K601" s="13" t="s">
        <v>158</v>
      </c>
      <c r="L601" s="13" t="s">
        <v>307</v>
      </c>
      <c r="M601" s="14">
        <v>6712</v>
      </c>
      <c r="N601" s="89"/>
      <c r="O601" s="15">
        <v>44826</v>
      </c>
      <c r="P601" s="13"/>
      <c r="Q601" s="13" t="s">
        <v>171</v>
      </c>
      <c r="R601" s="16" t="s">
        <v>526</v>
      </c>
    </row>
    <row r="602" spans="1:18" ht="26" hidden="1" x14ac:dyDescent="0.35">
      <c r="A602" s="11">
        <v>1410185270</v>
      </c>
      <c r="B602" s="12"/>
      <c r="C602" s="13" t="s">
        <v>478</v>
      </c>
      <c r="D602" s="13" t="s">
        <v>73</v>
      </c>
      <c r="E602" s="13" t="s">
        <v>74</v>
      </c>
      <c r="F602" s="13">
        <v>309738</v>
      </c>
      <c r="G602" s="13" t="s">
        <v>479</v>
      </c>
      <c r="H602" s="13" t="s">
        <v>133</v>
      </c>
      <c r="I602" s="13" t="s">
        <v>34</v>
      </c>
      <c r="J602" s="13">
        <v>10622</v>
      </c>
      <c r="K602" s="13" t="s">
        <v>480</v>
      </c>
      <c r="L602" s="13" t="s">
        <v>481</v>
      </c>
      <c r="M602" s="14">
        <v>276</v>
      </c>
      <c r="N602" s="89"/>
      <c r="O602" s="15">
        <v>44594</v>
      </c>
      <c r="P602" s="13"/>
      <c r="Q602" s="13" t="s">
        <v>447</v>
      </c>
      <c r="R602" s="16" t="s">
        <v>28</v>
      </c>
    </row>
    <row r="603" spans="1:18" ht="26" hidden="1" x14ac:dyDescent="0.35">
      <c r="A603" s="11">
        <v>1410190459</v>
      </c>
      <c r="B603" s="12"/>
      <c r="C603" s="13" t="s">
        <v>478</v>
      </c>
      <c r="D603" s="13" t="s">
        <v>73</v>
      </c>
      <c r="E603" s="13" t="s">
        <v>74</v>
      </c>
      <c r="F603" s="13">
        <v>309738</v>
      </c>
      <c r="G603" s="13" t="s">
        <v>479</v>
      </c>
      <c r="H603" s="13" t="s">
        <v>133</v>
      </c>
      <c r="I603" s="13" t="s">
        <v>34</v>
      </c>
      <c r="J603" s="13">
        <v>10622</v>
      </c>
      <c r="K603" s="13" t="s">
        <v>480</v>
      </c>
      <c r="L603" s="13" t="s">
        <v>966</v>
      </c>
      <c r="M603" s="14">
        <v>5695.03</v>
      </c>
      <c r="N603" s="89"/>
      <c r="O603" s="15">
        <v>44713</v>
      </c>
      <c r="P603" s="13"/>
      <c r="Q603" s="13" t="s">
        <v>27</v>
      </c>
      <c r="R603" s="16" t="s">
        <v>526</v>
      </c>
    </row>
    <row r="604" spans="1:18" ht="38.5" hidden="1" x14ac:dyDescent="0.35">
      <c r="A604" s="17">
        <v>1410181919</v>
      </c>
      <c r="B604" s="18"/>
      <c r="C604" s="19" t="s">
        <v>387</v>
      </c>
      <c r="D604" s="19" t="s">
        <v>73</v>
      </c>
      <c r="E604" s="19" t="s">
        <v>74</v>
      </c>
      <c r="F604" s="19">
        <v>309734</v>
      </c>
      <c r="G604" s="19" t="s">
        <v>388</v>
      </c>
      <c r="H604" s="19" t="s">
        <v>389</v>
      </c>
      <c r="I604" s="19" t="s">
        <v>34</v>
      </c>
      <c r="J604" s="19">
        <v>3600221258</v>
      </c>
      <c r="K604" s="19" t="s">
        <v>158</v>
      </c>
      <c r="L604" s="19" t="s">
        <v>390</v>
      </c>
      <c r="M604" s="20">
        <v>2101</v>
      </c>
      <c r="N604" s="88"/>
      <c r="O604" s="21">
        <v>44518</v>
      </c>
      <c r="P604" s="19"/>
      <c r="Q604" s="19" t="s">
        <v>328</v>
      </c>
      <c r="R604" s="22" t="s">
        <v>28</v>
      </c>
    </row>
    <row r="605" spans="1:18" ht="26" hidden="1" x14ac:dyDescent="0.35">
      <c r="A605" s="17">
        <v>1410185273</v>
      </c>
      <c r="B605" s="18"/>
      <c r="C605" s="19" t="s">
        <v>387</v>
      </c>
      <c r="D605" s="19" t="s">
        <v>73</v>
      </c>
      <c r="E605" s="19" t="s">
        <v>74</v>
      </c>
      <c r="F605" s="19">
        <v>309734</v>
      </c>
      <c r="G605" s="19" t="s">
        <v>388</v>
      </c>
      <c r="H605" s="19" t="s">
        <v>389</v>
      </c>
      <c r="I605" s="19" t="s">
        <v>34</v>
      </c>
      <c r="J605" s="19">
        <v>3600221258</v>
      </c>
      <c r="K605" s="19" t="s">
        <v>158</v>
      </c>
      <c r="L605" s="19" t="s">
        <v>307</v>
      </c>
      <c r="M605" s="20">
        <v>28588</v>
      </c>
      <c r="N605" s="88"/>
      <c r="O605" s="21">
        <v>44594</v>
      </c>
      <c r="P605" s="19"/>
      <c r="Q605" s="19" t="s">
        <v>447</v>
      </c>
      <c r="R605" s="22" t="s">
        <v>28</v>
      </c>
    </row>
    <row r="606" spans="1:18" ht="26" hidden="1" x14ac:dyDescent="0.35">
      <c r="A606" s="17">
        <v>1410188637</v>
      </c>
      <c r="B606" s="18"/>
      <c r="C606" s="19" t="s">
        <v>387</v>
      </c>
      <c r="D606" s="19" t="s">
        <v>73</v>
      </c>
      <c r="E606" s="19" t="s">
        <v>74</v>
      </c>
      <c r="F606" s="19">
        <v>309734</v>
      </c>
      <c r="G606" s="19" t="s">
        <v>388</v>
      </c>
      <c r="H606" s="19" t="s">
        <v>389</v>
      </c>
      <c r="I606" s="19" t="s">
        <v>34</v>
      </c>
      <c r="J606" s="19">
        <v>3600221258</v>
      </c>
      <c r="K606" s="19" t="s">
        <v>158</v>
      </c>
      <c r="L606" s="19" t="s">
        <v>527</v>
      </c>
      <c r="M606" s="20">
        <v>11600</v>
      </c>
      <c r="N606" s="88"/>
      <c r="O606" s="21">
        <v>44652</v>
      </c>
      <c r="P606" s="19"/>
      <c r="Q606" s="19" t="s">
        <v>27</v>
      </c>
      <c r="R606" s="22" t="s">
        <v>526</v>
      </c>
    </row>
    <row r="607" spans="1:18" ht="26" hidden="1" x14ac:dyDescent="0.35">
      <c r="A607" s="17">
        <v>1410193806</v>
      </c>
      <c r="B607" s="18"/>
      <c r="C607" s="19" t="s">
        <v>387</v>
      </c>
      <c r="D607" s="19" t="s">
        <v>73</v>
      </c>
      <c r="E607" s="19" t="s">
        <v>74</v>
      </c>
      <c r="F607" s="19">
        <v>309734</v>
      </c>
      <c r="G607" s="19" t="s">
        <v>388</v>
      </c>
      <c r="H607" s="19" t="s">
        <v>389</v>
      </c>
      <c r="I607" s="19" t="s">
        <v>34</v>
      </c>
      <c r="J607" s="19">
        <v>3600221258</v>
      </c>
      <c r="K607" s="19" t="s">
        <v>158</v>
      </c>
      <c r="L607" s="19" t="s">
        <v>527</v>
      </c>
      <c r="M607" s="20">
        <v>29463.78</v>
      </c>
      <c r="N607" s="88"/>
      <c r="O607" s="21">
        <v>44774</v>
      </c>
      <c r="P607" s="19"/>
      <c r="Q607" s="19" t="s">
        <v>171</v>
      </c>
      <c r="R607" s="22" t="s">
        <v>526</v>
      </c>
    </row>
    <row r="608" spans="1:18" ht="38.5" hidden="1" x14ac:dyDescent="0.35">
      <c r="A608" s="11">
        <v>1410188636</v>
      </c>
      <c r="B608" s="12"/>
      <c r="C608" s="13" t="s">
        <v>528</v>
      </c>
      <c r="D608" s="13" t="s">
        <v>73</v>
      </c>
      <c r="E608" s="13" t="s">
        <v>74</v>
      </c>
      <c r="F608" s="13">
        <v>309735</v>
      </c>
      <c r="G608" s="13" t="s">
        <v>529</v>
      </c>
      <c r="H608" s="13" t="s">
        <v>76</v>
      </c>
      <c r="I608" s="13" t="s">
        <v>34</v>
      </c>
      <c r="J608" s="13">
        <v>3600221254</v>
      </c>
      <c r="K608" s="13" t="s">
        <v>158</v>
      </c>
      <c r="L608" s="13" t="s">
        <v>530</v>
      </c>
      <c r="M608" s="14">
        <v>15582.6</v>
      </c>
      <c r="N608" s="89"/>
      <c r="O608" s="15">
        <v>44652</v>
      </c>
      <c r="P608" s="13"/>
      <c r="Q608" s="13" t="s">
        <v>27</v>
      </c>
      <c r="R608" s="16" t="s">
        <v>526</v>
      </c>
    </row>
    <row r="609" spans="1:18" ht="38.5" hidden="1" x14ac:dyDescent="0.35">
      <c r="A609" s="17">
        <v>1410188890</v>
      </c>
      <c r="B609" s="18"/>
      <c r="C609" s="19" t="s">
        <v>528</v>
      </c>
      <c r="D609" s="19" t="s">
        <v>73</v>
      </c>
      <c r="E609" s="19" t="s">
        <v>74</v>
      </c>
      <c r="F609" s="19">
        <v>309735</v>
      </c>
      <c r="G609" s="19" t="s">
        <v>529</v>
      </c>
      <c r="H609" s="19" t="s">
        <v>76</v>
      </c>
      <c r="I609" s="19" t="s">
        <v>34</v>
      </c>
      <c r="J609" s="19">
        <v>3600221254</v>
      </c>
      <c r="K609" s="19" t="s">
        <v>158</v>
      </c>
      <c r="L609" s="19" t="s">
        <v>717</v>
      </c>
      <c r="M609" s="20">
        <v>2665</v>
      </c>
      <c r="N609" s="88"/>
      <c r="O609" s="21">
        <v>44664</v>
      </c>
      <c r="P609" s="19"/>
      <c r="Q609" s="19" t="s">
        <v>27</v>
      </c>
      <c r="R609" s="22" t="s">
        <v>526</v>
      </c>
    </row>
    <row r="610" spans="1:18" ht="26" hidden="1" x14ac:dyDescent="0.35">
      <c r="A610" s="11">
        <v>1410196181</v>
      </c>
      <c r="B610" s="12"/>
      <c r="C610" s="13" t="s">
        <v>528</v>
      </c>
      <c r="D610" s="13" t="s">
        <v>73</v>
      </c>
      <c r="E610" s="13" t="s">
        <v>74</v>
      </c>
      <c r="F610" s="13">
        <v>309735</v>
      </c>
      <c r="G610" s="13" t="s">
        <v>529</v>
      </c>
      <c r="H610" s="13" t="s">
        <v>76</v>
      </c>
      <c r="I610" s="13" t="s">
        <v>34</v>
      </c>
      <c r="J610" s="13">
        <v>3600221254</v>
      </c>
      <c r="K610" s="13" t="s">
        <v>158</v>
      </c>
      <c r="L610" s="13" t="s">
        <v>307</v>
      </c>
      <c r="M610" s="14">
        <v>11786.32</v>
      </c>
      <c r="N610" s="89"/>
      <c r="O610" s="15">
        <v>44813</v>
      </c>
      <c r="P610" s="13"/>
      <c r="Q610" s="13" t="s">
        <v>171</v>
      </c>
      <c r="R610" s="16" t="s">
        <v>526</v>
      </c>
    </row>
    <row r="611" spans="1:18" ht="26" hidden="1" x14ac:dyDescent="0.35">
      <c r="A611" s="11">
        <v>1410197459</v>
      </c>
      <c r="B611" s="12"/>
      <c r="C611" s="13" t="s">
        <v>528</v>
      </c>
      <c r="D611" s="13" t="s">
        <v>73</v>
      </c>
      <c r="E611" s="13" t="s">
        <v>74</v>
      </c>
      <c r="F611" s="13">
        <v>309735</v>
      </c>
      <c r="G611" s="13" t="s">
        <v>529</v>
      </c>
      <c r="H611" s="13" t="s">
        <v>76</v>
      </c>
      <c r="I611" s="13" t="s">
        <v>34</v>
      </c>
      <c r="J611" s="13">
        <v>3600221254</v>
      </c>
      <c r="K611" s="13" t="s">
        <v>158</v>
      </c>
      <c r="L611" s="13" t="s">
        <v>1426</v>
      </c>
      <c r="M611" s="14">
        <v>7549</v>
      </c>
      <c r="N611" s="89"/>
      <c r="O611" s="15">
        <v>44840</v>
      </c>
      <c r="P611" s="13"/>
      <c r="Q611" s="13" t="s">
        <v>328</v>
      </c>
      <c r="R611" s="16" t="s">
        <v>526</v>
      </c>
    </row>
    <row r="612" spans="1:18" ht="38.5" hidden="1" x14ac:dyDescent="0.35">
      <c r="A612" s="11">
        <v>1410183189</v>
      </c>
      <c r="B612" s="12"/>
      <c r="C612" s="13" t="s">
        <v>426</v>
      </c>
      <c r="D612" s="13" t="s">
        <v>73</v>
      </c>
      <c r="E612" s="13" t="s">
        <v>74</v>
      </c>
      <c r="F612" s="13">
        <v>309735</v>
      </c>
      <c r="G612" s="13" t="s">
        <v>427</v>
      </c>
      <c r="H612" s="13" t="s">
        <v>76</v>
      </c>
      <c r="I612" s="13" t="s">
        <v>34</v>
      </c>
      <c r="J612" s="13">
        <v>3600221254</v>
      </c>
      <c r="K612" s="13" t="s">
        <v>428</v>
      </c>
      <c r="L612" s="13" t="s">
        <v>429</v>
      </c>
      <c r="M612" s="14">
        <v>5427</v>
      </c>
      <c r="N612" s="89"/>
      <c r="O612" s="15">
        <v>44544</v>
      </c>
      <c r="P612" s="13"/>
      <c r="Q612" s="13" t="s">
        <v>328</v>
      </c>
      <c r="R612" s="16" t="s">
        <v>28</v>
      </c>
    </row>
    <row r="613" spans="1:18" ht="26" hidden="1" x14ac:dyDescent="0.35">
      <c r="A613" s="11">
        <v>1410194710</v>
      </c>
      <c r="B613" s="12"/>
      <c r="C613" s="13" t="s">
        <v>1274</v>
      </c>
      <c r="D613" s="13" t="s">
        <v>73</v>
      </c>
      <c r="E613" s="13" t="s">
        <v>74</v>
      </c>
      <c r="F613" s="13">
        <v>309737</v>
      </c>
      <c r="G613" s="13" t="s">
        <v>1275</v>
      </c>
      <c r="H613" s="13" t="s">
        <v>133</v>
      </c>
      <c r="I613" s="13" t="s">
        <v>23</v>
      </c>
      <c r="J613" s="13" t="s">
        <v>24</v>
      </c>
      <c r="K613" s="13" t="s">
        <v>1276</v>
      </c>
      <c r="L613" s="13" t="s">
        <v>1277</v>
      </c>
      <c r="M613" s="14">
        <v>10500</v>
      </c>
      <c r="N613" s="89"/>
      <c r="O613" s="15">
        <v>44781</v>
      </c>
      <c r="P613" s="13"/>
      <c r="Q613" s="13" t="s">
        <v>171</v>
      </c>
      <c r="R613" s="16" t="s">
        <v>526</v>
      </c>
    </row>
    <row r="614" spans="1:18" ht="26" hidden="1" x14ac:dyDescent="0.35">
      <c r="A614" s="17">
        <v>1410197771</v>
      </c>
      <c r="B614" s="18"/>
      <c r="C614" s="19" t="s">
        <v>1274</v>
      </c>
      <c r="D614" s="19" t="s">
        <v>73</v>
      </c>
      <c r="E614" s="19" t="s">
        <v>74</v>
      </c>
      <c r="F614" s="19">
        <v>309737</v>
      </c>
      <c r="G614" s="19" t="s">
        <v>1275</v>
      </c>
      <c r="H614" s="19" t="s">
        <v>133</v>
      </c>
      <c r="I614" s="19" t="s">
        <v>23</v>
      </c>
      <c r="J614" s="19" t="s">
        <v>24</v>
      </c>
      <c r="K614" s="19" t="s">
        <v>1276</v>
      </c>
      <c r="L614" s="19" t="s">
        <v>1466</v>
      </c>
      <c r="M614" s="20">
        <v>1500</v>
      </c>
      <c r="N614" s="88"/>
      <c r="O614" s="21">
        <v>44848</v>
      </c>
      <c r="P614" s="19"/>
      <c r="Q614" s="19" t="s">
        <v>328</v>
      </c>
      <c r="R614" s="22" t="s">
        <v>526</v>
      </c>
    </row>
    <row r="615" spans="1:18" ht="38.5" hidden="1" x14ac:dyDescent="0.35">
      <c r="A615" s="11">
        <v>1410178845</v>
      </c>
      <c r="B615" s="12"/>
      <c r="C615" s="13" t="s">
        <v>271</v>
      </c>
      <c r="D615" s="13" t="s">
        <v>73</v>
      </c>
      <c r="E615" s="13" t="s">
        <v>74</v>
      </c>
      <c r="F615" s="13">
        <v>309731</v>
      </c>
      <c r="G615" s="13" t="s">
        <v>272</v>
      </c>
      <c r="H615" s="13" t="s">
        <v>76</v>
      </c>
      <c r="I615" s="13" t="s">
        <v>34</v>
      </c>
      <c r="J615" s="13" t="s">
        <v>24</v>
      </c>
      <c r="K615" s="13" t="s">
        <v>88</v>
      </c>
      <c r="L615" s="13" t="s">
        <v>273</v>
      </c>
      <c r="M615" s="14">
        <v>2348.6</v>
      </c>
      <c r="N615" s="89"/>
      <c r="O615" s="15">
        <v>44441</v>
      </c>
      <c r="P615" s="13"/>
      <c r="Q615" s="13" t="s">
        <v>171</v>
      </c>
      <c r="R615" s="16" t="s">
        <v>28</v>
      </c>
    </row>
    <row r="616" spans="1:18" ht="38.5" hidden="1" x14ac:dyDescent="0.35">
      <c r="A616" s="17">
        <v>1410179075</v>
      </c>
      <c r="B616" s="18"/>
      <c r="C616" s="19" t="s">
        <v>271</v>
      </c>
      <c r="D616" s="19" t="s">
        <v>73</v>
      </c>
      <c r="E616" s="19" t="s">
        <v>74</v>
      </c>
      <c r="F616" s="19">
        <v>309731</v>
      </c>
      <c r="G616" s="19" t="s">
        <v>272</v>
      </c>
      <c r="H616" s="19" t="s">
        <v>76</v>
      </c>
      <c r="I616" s="19" t="s">
        <v>34</v>
      </c>
      <c r="J616" s="19" t="s">
        <v>24</v>
      </c>
      <c r="K616" s="19" t="s">
        <v>88</v>
      </c>
      <c r="L616" s="19" t="s">
        <v>273</v>
      </c>
      <c r="M616" s="20">
        <v>2348.6</v>
      </c>
      <c r="N616" s="88"/>
      <c r="O616" s="21">
        <v>44448</v>
      </c>
      <c r="P616" s="19"/>
      <c r="Q616" s="19" t="s">
        <v>171</v>
      </c>
      <c r="R616" s="22" t="s">
        <v>28</v>
      </c>
    </row>
    <row r="617" spans="1:18" ht="38.5" hidden="1" x14ac:dyDescent="0.35">
      <c r="A617" s="17">
        <v>1410181772</v>
      </c>
      <c r="B617" s="18"/>
      <c r="C617" s="19" t="s">
        <v>271</v>
      </c>
      <c r="D617" s="19" t="s">
        <v>73</v>
      </c>
      <c r="E617" s="19" t="s">
        <v>74</v>
      </c>
      <c r="F617" s="19">
        <v>309731</v>
      </c>
      <c r="G617" s="19" t="s">
        <v>272</v>
      </c>
      <c r="H617" s="19" t="s">
        <v>76</v>
      </c>
      <c r="I617" s="19" t="s">
        <v>34</v>
      </c>
      <c r="J617" s="19" t="s">
        <v>24</v>
      </c>
      <c r="K617" s="19" t="s">
        <v>88</v>
      </c>
      <c r="L617" s="19" t="s">
        <v>381</v>
      </c>
      <c r="M617" s="20">
        <v>342.32</v>
      </c>
      <c r="N617" s="88"/>
      <c r="O617" s="21">
        <v>44512</v>
      </c>
      <c r="P617" s="19"/>
      <c r="Q617" s="19" t="s">
        <v>328</v>
      </c>
      <c r="R617" s="22" t="s">
        <v>28</v>
      </c>
    </row>
    <row r="618" spans="1:18" ht="26" hidden="1" x14ac:dyDescent="0.35">
      <c r="A618" s="11">
        <v>1410185126</v>
      </c>
      <c r="B618" s="12"/>
      <c r="C618" s="13" t="s">
        <v>271</v>
      </c>
      <c r="D618" s="13" t="s">
        <v>73</v>
      </c>
      <c r="E618" s="13" t="s">
        <v>74</v>
      </c>
      <c r="F618" s="13">
        <v>309731</v>
      </c>
      <c r="G618" s="13" t="s">
        <v>272</v>
      </c>
      <c r="H618" s="13" t="s">
        <v>76</v>
      </c>
      <c r="I618" s="13" t="s">
        <v>34</v>
      </c>
      <c r="J618" s="13" t="s">
        <v>24</v>
      </c>
      <c r="K618" s="13" t="s">
        <v>88</v>
      </c>
      <c r="L618" s="13" t="s">
        <v>307</v>
      </c>
      <c r="M618" s="14">
        <v>6757.65</v>
      </c>
      <c r="N618" s="89"/>
      <c r="O618" s="15">
        <v>44585</v>
      </c>
      <c r="P618" s="13"/>
      <c r="Q618" s="13" t="s">
        <v>447</v>
      </c>
      <c r="R618" s="16" t="s">
        <v>28</v>
      </c>
    </row>
    <row r="619" spans="1:18" ht="26" hidden="1" x14ac:dyDescent="0.35">
      <c r="A619" s="11">
        <v>1410189931</v>
      </c>
      <c r="B619" s="12"/>
      <c r="C619" s="13" t="s">
        <v>271</v>
      </c>
      <c r="D619" s="13" t="s">
        <v>73</v>
      </c>
      <c r="E619" s="13" t="s">
        <v>74</v>
      </c>
      <c r="F619" s="13">
        <v>309731</v>
      </c>
      <c r="G619" s="13" t="s">
        <v>272</v>
      </c>
      <c r="H619" s="13" t="s">
        <v>76</v>
      </c>
      <c r="I619" s="13" t="s">
        <v>34</v>
      </c>
      <c r="J619" s="13" t="s">
        <v>24</v>
      </c>
      <c r="K619" s="13" t="s">
        <v>88</v>
      </c>
      <c r="L619" s="13" t="s">
        <v>826</v>
      </c>
      <c r="M619" s="14">
        <v>342.32</v>
      </c>
      <c r="N619" s="89"/>
      <c r="O619" s="15">
        <v>44692</v>
      </c>
      <c r="P619" s="13"/>
      <c r="Q619" s="13" t="s">
        <v>27</v>
      </c>
      <c r="R619" s="16" t="s">
        <v>526</v>
      </c>
    </row>
    <row r="620" spans="1:18" ht="26" hidden="1" x14ac:dyDescent="0.35">
      <c r="A620" s="17">
        <v>1410196409</v>
      </c>
      <c r="B620" s="18"/>
      <c r="C620" s="19" t="s">
        <v>271</v>
      </c>
      <c r="D620" s="19" t="s">
        <v>73</v>
      </c>
      <c r="E620" s="19" t="s">
        <v>74</v>
      </c>
      <c r="F620" s="19">
        <v>309731</v>
      </c>
      <c r="G620" s="19" t="s">
        <v>272</v>
      </c>
      <c r="H620" s="19" t="s">
        <v>76</v>
      </c>
      <c r="I620" s="19" t="s">
        <v>34</v>
      </c>
      <c r="J620" s="19" t="s">
        <v>24</v>
      </c>
      <c r="K620" s="19" t="s">
        <v>88</v>
      </c>
      <c r="L620" s="19" t="s">
        <v>730</v>
      </c>
      <c r="M620" s="20">
        <v>813.2</v>
      </c>
      <c r="N620" s="88"/>
      <c r="O620" s="21">
        <v>44824</v>
      </c>
      <c r="P620" s="19"/>
      <c r="Q620" s="19" t="s">
        <v>171</v>
      </c>
      <c r="R620" s="22" t="s">
        <v>526</v>
      </c>
    </row>
    <row r="621" spans="1:18" ht="26" hidden="1" x14ac:dyDescent="0.35">
      <c r="A621" s="17">
        <v>57111</v>
      </c>
      <c r="B621" s="18"/>
      <c r="C621" s="19" t="s">
        <v>271</v>
      </c>
      <c r="D621" s="19" t="s">
        <v>73</v>
      </c>
      <c r="E621" s="19" t="s">
        <v>74</v>
      </c>
      <c r="F621" s="19">
        <v>309731</v>
      </c>
      <c r="G621" s="19" t="s">
        <v>272</v>
      </c>
      <c r="H621" s="19" t="s">
        <v>76</v>
      </c>
      <c r="I621" s="19" t="s">
        <v>34</v>
      </c>
      <c r="J621" s="19" t="s">
        <v>24</v>
      </c>
      <c r="K621" s="19" t="s">
        <v>88</v>
      </c>
      <c r="L621" s="19" t="s">
        <v>1646</v>
      </c>
      <c r="M621" s="20">
        <v>256.74</v>
      </c>
      <c r="N621" s="88"/>
      <c r="O621" s="21">
        <v>44903</v>
      </c>
      <c r="P621" s="19"/>
      <c r="Q621" s="19" t="s">
        <v>328</v>
      </c>
      <c r="R621" s="22" t="s">
        <v>526</v>
      </c>
    </row>
    <row r="622" spans="1:18" ht="26" hidden="1" x14ac:dyDescent="0.35">
      <c r="A622" s="17">
        <v>57169</v>
      </c>
      <c r="B622" s="18"/>
      <c r="C622" s="19" t="s">
        <v>271</v>
      </c>
      <c r="D622" s="19" t="s">
        <v>73</v>
      </c>
      <c r="E622" s="19" t="s">
        <v>74</v>
      </c>
      <c r="F622" s="19">
        <v>309731</v>
      </c>
      <c r="G622" s="19" t="s">
        <v>272</v>
      </c>
      <c r="H622" s="19" t="s">
        <v>76</v>
      </c>
      <c r="I622" s="19" t="s">
        <v>34</v>
      </c>
      <c r="J622" s="19" t="s">
        <v>24</v>
      </c>
      <c r="K622" s="19" t="s">
        <v>88</v>
      </c>
      <c r="L622" s="19" t="s">
        <v>1653</v>
      </c>
      <c r="M622" s="20">
        <v>784.21</v>
      </c>
      <c r="N622" s="88"/>
      <c r="O622" s="21">
        <v>44903</v>
      </c>
      <c r="P622" s="19"/>
      <c r="Q622" s="19" t="s">
        <v>328</v>
      </c>
      <c r="R622" s="22" t="s">
        <v>526</v>
      </c>
    </row>
    <row r="623" spans="1:18" ht="38.5" hidden="1" x14ac:dyDescent="0.35">
      <c r="A623" s="17">
        <v>1410183928</v>
      </c>
      <c r="B623" s="18"/>
      <c r="C623" s="19" t="s">
        <v>448</v>
      </c>
      <c r="D623" s="19" t="s">
        <v>73</v>
      </c>
      <c r="E623" s="19" t="s">
        <v>74</v>
      </c>
      <c r="F623" s="19">
        <v>309732</v>
      </c>
      <c r="G623" s="19" t="s">
        <v>449</v>
      </c>
      <c r="H623" s="19" t="s">
        <v>133</v>
      </c>
      <c r="I623" s="19" t="s">
        <v>34</v>
      </c>
      <c r="J623" s="19" t="s">
        <v>24</v>
      </c>
      <c r="K623" s="19" t="s">
        <v>450</v>
      </c>
      <c r="L623" s="19" t="s">
        <v>451</v>
      </c>
      <c r="M623" s="20">
        <v>8820.83</v>
      </c>
      <c r="N623" s="88"/>
      <c r="O623" s="21">
        <v>44566</v>
      </c>
      <c r="P623" s="19"/>
      <c r="Q623" s="19" t="s">
        <v>447</v>
      </c>
      <c r="R623" s="22" t="s">
        <v>28</v>
      </c>
    </row>
    <row r="624" spans="1:18" ht="26" hidden="1" x14ac:dyDescent="0.35">
      <c r="A624" s="11">
        <v>1410188611</v>
      </c>
      <c r="B624" s="12"/>
      <c r="C624" s="13" t="s">
        <v>448</v>
      </c>
      <c r="D624" s="13" t="s">
        <v>73</v>
      </c>
      <c r="E624" s="13" t="s">
        <v>74</v>
      </c>
      <c r="F624" s="13">
        <v>309732</v>
      </c>
      <c r="G624" s="13" t="s">
        <v>449</v>
      </c>
      <c r="H624" s="13" t="s">
        <v>133</v>
      </c>
      <c r="I624" s="13" t="s">
        <v>34</v>
      </c>
      <c r="J624" s="13" t="s">
        <v>24</v>
      </c>
      <c r="K624" s="13" t="s">
        <v>450</v>
      </c>
      <c r="L624" s="13" t="s">
        <v>525</v>
      </c>
      <c r="M624" s="14">
        <v>3997.08</v>
      </c>
      <c r="N624" s="89"/>
      <c r="O624" s="15">
        <v>44652</v>
      </c>
      <c r="P624" s="13"/>
      <c r="Q624" s="13" t="s">
        <v>27</v>
      </c>
      <c r="R624" s="16" t="s">
        <v>526</v>
      </c>
    </row>
    <row r="625" spans="1:18" ht="26" hidden="1" x14ac:dyDescent="0.35">
      <c r="A625" s="17">
        <v>1410188612</v>
      </c>
      <c r="B625" s="18"/>
      <c r="C625" s="19" t="s">
        <v>448</v>
      </c>
      <c r="D625" s="19" t="s">
        <v>73</v>
      </c>
      <c r="E625" s="19" t="s">
        <v>74</v>
      </c>
      <c r="F625" s="19">
        <v>309732</v>
      </c>
      <c r="G625" s="19" t="s">
        <v>449</v>
      </c>
      <c r="H625" s="19" t="s">
        <v>133</v>
      </c>
      <c r="I625" s="19" t="s">
        <v>34</v>
      </c>
      <c r="J625" s="19" t="s">
        <v>24</v>
      </c>
      <c r="K625" s="19" t="s">
        <v>450</v>
      </c>
      <c r="L625" s="19" t="s">
        <v>527</v>
      </c>
      <c r="M625" s="20">
        <v>1954.79</v>
      </c>
      <c r="N625" s="88"/>
      <c r="O625" s="21">
        <v>44652</v>
      </c>
      <c r="P625" s="19"/>
      <c r="Q625" s="19" t="s">
        <v>27</v>
      </c>
      <c r="R625" s="22" t="s">
        <v>526</v>
      </c>
    </row>
    <row r="626" spans="1:18" ht="26" hidden="1" x14ac:dyDescent="0.35">
      <c r="A626" s="11">
        <v>1410188610</v>
      </c>
      <c r="B626" s="12"/>
      <c r="C626" s="13" t="s">
        <v>448</v>
      </c>
      <c r="D626" s="13" t="s">
        <v>73</v>
      </c>
      <c r="E626" s="13" t="s">
        <v>74</v>
      </c>
      <c r="F626" s="13">
        <v>309732</v>
      </c>
      <c r="G626" s="13" t="s">
        <v>449</v>
      </c>
      <c r="H626" s="13" t="s">
        <v>133</v>
      </c>
      <c r="I626" s="13" t="s">
        <v>34</v>
      </c>
      <c r="J626" s="13" t="s">
        <v>24</v>
      </c>
      <c r="K626" s="13" t="s">
        <v>450</v>
      </c>
      <c r="L626" s="13" t="s">
        <v>527</v>
      </c>
      <c r="M626" s="14">
        <v>4797.13</v>
      </c>
      <c r="N626" s="89"/>
      <c r="O626" s="15">
        <v>44652</v>
      </c>
      <c r="P626" s="13"/>
      <c r="Q626" s="13" t="s">
        <v>27</v>
      </c>
      <c r="R626" s="16" t="s">
        <v>526</v>
      </c>
    </row>
    <row r="627" spans="1:18" ht="26" hidden="1" x14ac:dyDescent="0.35">
      <c r="A627" s="17">
        <v>1410188613</v>
      </c>
      <c r="B627" s="18"/>
      <c r="C627" s="19" t="s">
        <v>448</v>
      </c>
      <c r="D627" s="19" t="s">
        <v>73</v>
      </c>
      <c r="E627" s="19" t="s">
        <v>74</v>
      </c>
      <c r="F627" s="19">
        <v>309732</v>
      </c>
      <c r="G627" s="19" t="s">
        <v>449</v>
      </c>
      <c r="H627" s="19" t="s">
        <v>133</v>
      </c>
      <c r="I627" s="19" t="s">
        <v>34</v>
      </c>
      <c r="J627" s="19" t="s">
        <v>24</v>
      </c>
      <c r="K627" s="19" t="s">
        <v>450</v>
      </c>
      <c r="L627" s="19" t="s">
        <v>572</v>
      </c>
      <c r="M627" s="20">
        <v>411.15</v>
      </c>
      <c r="N627" s="88"/>
      <c r="O627" s="21">
        <v>44652</v>
      </c>
      <c r="P627" s="19"/>
      <c r="Q627" s="19" t="s">
        <v>27</v>
      </c>
      <c r="R627" s="22" t="s">
        <v>526</v>
      </c>
    </row>
    <row r="628" spans="1:18" ht="26" hidden="1" x14ac:dyDescent="0.35">
      <c r="A628" s="11">
        <v>1410193672</v>
      </c>
      <c r="B628" s="12"/>
      <c r="C628" s="13" t="s">
        <v>448</v>
      </c>
      <c r="D628" s="13" t="s">
        <v>73</v>
      </c>
      <c r="E628" s="13" t="s">
        <v>74</v>
      </c>
      <c r="F628" s="13">
        <v>309732</v>
      </c>
      <c r="G628" s="13" t="s">
        <v>449</v>
      </c>
      <c r="H628" s="13" t="s">
        <v>133</v>
      </c>
      <c r="I628" s="13" t="s">
        <v>34</v>
      </c>
      <c r="J628" s="13" t="s">
        <v>24</v>
      </c>
      <c r="K628" s="13" t="s">
        <v>450</v>
      </c>
      <c r="L628" s="13" t="s">
        <v>527</v>
      </c>
      <c r="M628" s="14">
        <v>963.48</v>
      </c>
      <c r="N628" s="89"/>
      <c r="O628" s="15">
        <v>44762</v>
      </c>
      <c r="P628" s="13"/>
      <c r="Q628" s="13" t="s">
        <v>171</v>
      </c>
      <c r="R628" s="16" t="s">
        <v>526</v>
      </c>
    </row>
    <row r="629" spans="1:18" ht="26" hidden="1" x14ac:dyDescent="0.35">
      <c r="A629" s="11">
        <v>1410193709</v>
      </c>
      <c r="B629" s="12"/>
      <c r="C629" s="13" t="s">
        <v>448</v>
      </c>
      <c r="D629" s="13" t="s">
        <v>73</v>
      </c>
      <c r="E629" s="13" t="s">
        <v>74</v>
      </c>
      <c r="F629" s="13">
        <v>309732</v>
      </c>
      <c r="G629" s="13" t="s">
        <v>449</v>
      </c>
      <c r="H629" s="13" t="s">
        <v>133</v>
      </c>
      <c r="I629" s="13" t="s">
        <v>34</v>
      </c>
      <c r="J629" s="13" t="s">
        <v>24</v>
      </c>
      <c r="K629" s="13" t="s">
        <v>450</v>
      </c>
      <c r="L629" s="13" t="s">
        <v>527</v>
      </c>
      <c r="M629" s="14">
        <v>1970.84</v>
      </c>
      <c r="N629" s="89"/>
      <c r="O629" s="15">
        <v>44764</v>
      </c>
      <c r="P629" s="13"/>
      <c r="Q629" s="13" t="s">
        <v>171</v>
      </c>
      <c r="R629" s="16" t="s">
        <v>526</v>
      </c>
    </row>
    <row r="630" spans="1:18" ht="38.5" hidden="1" x14ac:dyDescent="0.35">
      <c r="A630" s="11">
        <v>1410188571</v>
      </c>
      <c r="B630" s="12"/>
      <c r="C630" s="13" t="s">
        <v>565</v>
      </c>
      <c r="D630" s="13" t="s">
        <v>73</v>
      </c>
      <c r="E630" s="13" t="s">
        <v>74</v>
      </c>
      <c r="F630" s="13">
        <v>309741</v>
      </c>
      <c r="G630" s="13" t="s">
        <v>566</v>
      </c>
      <c r="H630" s="13" t="s">
        <v>76</v>
      </c>
      <c r="I630" s="13" t="s">
        <v>34</v>
      </c>
      <c r="J630" s="13">
        <v>3600234100</v>
      </c>
      <c r="K630" s="13" t="s">
        <v>158</v>
      </c>
      <c r="L630" s="13" t="s">
        <v>567</v>
      </c>
      <c r="M630" s="14">
        <v>5878</v>
      </c>
      <c r="N630" s="89"/>
      <c r="O630" s="15">
        <v>44652</v>
      </c>
      <c r="P630" s="13"/>
      <c r="Q630" s="13" t="s">
        <v>27</v>
      </c>
      <c r="R630" s="16" t="s">
        <v>526</v>
      </c>
    </row>
    <row r="631" spans="1:18" ht="26" hidden="1" x14ac:dyDescent="0.35">
      <c r="A631" s="17">
        <v>1410193034</v>
      </c>
      <c r="B631" s="18"/>
      <c r="C631" s="19" t="s">
        <v>565</v>
      </c>
      <c r="D631" s="19" t="s">
        <v>73</v>
      </c>
      <c r="E631" s="19" t="s">
        <v>74</v>
      </c>
      <c r="F631" s="19">
        <v>309741</v>
      </c>
      <c r="G631" s="19" t="s">
        <v>566</v>
      </c>
      <c r="H631" s="19" t="s">
        <v>76</v>
      </c>
      <c r="I631" s="19" t="s">
        <v>34</v>
      </c>
      <c r="J631" s="19">
        <v>3600234100</v>
      </c>
      <c r="K631" s="19" t="s">
        <v>158</v>
      </c>
      <c r="L631" s="19" t="s">
        <v>1188</v>
      </c>
      <c r="M631" s="20">
        <v>916</v>
      </c>
      <c r="N631" s="88"/>
      <c r="O631" s="21">
        <v>44761</v>
      </c>
      <c r="P631" s="19"/>
      <c r="Q631" s="19" t="s">
        <v>171</v>
      </c>
      <c r="R631" s="22" t="s">
        <v>526</v>
      </c>
    </row>
    <row r="632" spans="1:18" ht="26" hidden="1" x14ac:dyDescent="0.35">
      <c r="A632" s="17">
        <v>57154</v>
      </c>
      <c r="B632" s="18"/>
      <c r="C632" s="19" t="s">
        <v>565</v>
      </c>
      <c r="D632" s="19" t="s">
        <v>73</v>
      </c>
      <c r="E632" s="19" t="s">
        <v>74</v>
      </c>
      <c r="F632" s="19">
        <v>309741</v>
      </c>
      <c r="G632" s="19" t="s">
        <v>566</v>
      </c>
      <c r="H632" s="19" t="s">
        <v>76</v>
      </c>
      <c r="I632" s="19" t="s">
        <v>34</v>
      </c>
      <c r="J632" s="19">
        <v>3600234100</v>
      </c>
      <c r="K632" s="19" t="s">
        <v>158</v>
      </c>
      <c r="L632" s="19" t="s">
        <v>1651</v>
      </c>
      <c r="M632" s="20">
        <v>322</v>
      </c>
      <c r="N632" s="88"/>
      <c r="O632" s="21">
        <v>44903</v>
      </c>
      <c r="P632" s="19"/>
      <c r="Q632" s="19" t="s">
        <v>328</v>
      </c>
      <c r="R632" s="22" t="s">
        <v>526</v>
      </c>
    </row>
    <row r="633" spans="1:18" ht="26" x14ac:dyDescent="0.35">
      <c r="A633" s="11">
        <v>1410188798</v>
      </c>
      <c r="B633" s="12"/>
      <c r="C633" s="13" t="s">
        <v>678</v>
      </c>
      <c r="D633" s="13" t="s">
        <v>73</v>
      </c>
      <c r="E633" s="13" t="s">
        <v>74</v>
      </c>
      <c r="F633" s="13">
        <v>309742</v>
      </c>
      <c r="G633" s="13" t="s">
        <v>679</v>
      </c>
      <c r="H633" s="13" t="s">
        <v>133</v>
      </c>
      <c r="I633" s="13" t="s">
        <v>34</v>
      </c>
      <c r="J633" s="13" t="s">
        <v>24</v>
      </c>
      <c r="K633" s="13" t="s">
        <v>70</v>
      </c>
      <c r="L633" s="13" t="s">
        <v>680</v>
      </c>
      <c r="M633" s="14">
        <v>1040.9100000000001</v>
      </c>
      <c r="N633" s="89"/>
      <c r="O633" s="15">
        <v>44662</v>
      </c>
      <c r="P633" s="13"/>
      <c r="Q633" s="13" t="s">
        <v>27</v>
      </c>
      <c r="R633" s="16" t="s">
        <v>526</v>
      </c>
    </row>
    <row r="634" spans="1:18" ht="26" x14ac:dyDescent="0.35">
      <c r="A634" s="17">
        <v>1410198401</v>
      </c>
      <c r="B634" s="18"/>
      <c r="C634" s="19" t="s">
        <v>678</v>
      </c>
      <c r="D634" s="19" t="s">
        <v>73</v>
      </c>
      <c r="E634" s="19" t="s">
        <v>74</v>
      </c>
      <c r="F634" s="19">
        <v>309742</v>
      </c>
      <c r="G634" s="19" t="s">
        <v>679</v>
      </c>
      <c r="H634" s="19" t="s">
        <v>133</v>
      </c>
      <c r="I634" s="19" t="s">
        <v>34</v>
      </c>
      <c r="J634" s="19" t="s">
        <v>24</v>
      </c>
      <c r="K634" s="19" t="s">
        <v>70</v>
      </c>
      <c r="L634" s="19" t="s">
        <v>1183</v>
      </c>
      <c r="M634" s="20">
        <v>6541.55</v>
      </c>
      <c r="N634" s="88"/>
      <c r="O634" s="21">
        <v>44858</v>
      </c>
      <c r="P634" s="19"/>
      <c r="Q634" s="19" t="s">
        <v>328</v>
      </c>
      <c r="R634" s="22" t="s">
        <v>526</v>
      </c>
    </row>
    <row r="635" spans="1:18" ht="38.5" hidden="1" x14ac:dyDescent="0.35">
      <c r="A635" s="17">
        <v>1410188573</v>
      </c>
      <c r="B635" s="18"/>
      <c r="C635" s="19" t="s">
        <v>568</v>
      </c>
      <c r="D635" s="19" t="s">
        <v>73</v>
      </c>
      <c r="E635" s="19" t="s">
        <v>74</v>
      </c>
      <c r="F635" s="19">
        <v>309739</v>
      </c>
      <c r="G635" s="19" t="s">
        <v>569</v>
      </c>
      <c r="H635" s="19" t="s">
        <v>133</v>
      </c>
      <c r="I635" s="19" t="s">
        <v>34</v>
      </c>
      <c r="J635" s="19" t="s">
        <v>24</v>
      </c>
      <c r="K635" s="19" t="s">
        <v>570</v>
      </c>
      <c r="L635" s="19" t="s">
        <v>571</v>
      </c>
      <c r="M635" s="20">
        <v>3172.2</v>
      </c>
      <c r="N635" s="88"/>
      <c r="O635" s="21">
        <v>44652</v>
      </c>
      <c r="P635" s="19"/>
      <c r="Q635" s="19" t="s">
        <v>27</v>
      </c>
      <c r="R635" s="22" t="s">
        <v>526</v>
      </c>
    </row>
    <row r="636" spans="1:18" ht="26" hidden="1" x14ac:dyDescent="0.35">
      <c r="A636" s="17">
        <v>1410196180</v>
      </c>
      <c r="B636" s="18"/>
      <c r="C636" s="19" t="s">
        <v>568</v>
      </c>
      <c r="D636" s="19" t="s">
        <v>73</v>
      </c>
      <c r="E636" s="19" t="s">
        <v>74</v>
      </c>
      <c r="F636" s="19">
        <v>309739</v>
      </c>
      <c r="G636" s="19" t="s">
        <v>569</v>
      </c>
      <c r="H636" s="19" t="s">
        <v>133</v>
      </c>
      <c r="I636" s="19" t="s">
        <v>34</v>
      </c>
      <c r="J636" s="19" t="s">
        <v>24</v>
      </c>
      <c r="K636" s="19" t="s">
        <v>570</v>
      </c>
      <c r="L636" s="19" t="s">
        <v>307</v>
      </c>
      <c r="M636" s="20">
        <v>7000.2</v>
      </c>
      <c r="N636" s="88"/>
      <c r="O636" s="21">
        <v>44813</v>
      </c>
      <c r="P636" s="19"/>
      <c r="Q636" s="19" t="s">
        <v>171</v>
      </c>
      <c r="R636" s="22" t="s">
        <v>526</v>
      </c>
    </row>
    <row r="637" spans="1:18" ht="26" hidden="1" x14ac:dyDescent="0.35">
      <c r="A637" s="11">
        <v>1410197148</v>
      </c>
      <c r="B637" s="12"/>
      <c r="C637" s="13" t="s">
        <v>568</v>
      </c>
      <c r="D637" s="13" t="s">
        <v>73</v>
      </c>
      <c r="E637" s="13" t="s">
        <v>74</v>
      </c>
      <c r="F637" s="13">
        <v>309739</v>
      </c>
      <c r="G637" s="13" t="s">
        <v>569</v>
      </c>
      <c r="H637" s="13" t="s">
        <v>133</v>
      </c>
      <c r="I637" s="13" t="s">
        <v>34</v>
      </c>
      <c r="J637" s="13" t="s">
        <v>24</v>
      </c>
      <c r="K637" s="13" t="s">
        <v>570</v>
      </c>
      <c r="L637" s="13" t="s">
        <v>307</v>
      </c>
      <c r="M637" s="14">
        <v>3259.98</v>
      </c>
      <c r="N637" s="89"/>
      <c r="O637" s="15">
        <v>44837</v>
      </c>
      <c r="P637" s="13"/>
      <c r="Q637" s="13" t="s">
        <v>328</v>
      </c>
      <c r="R637" s="16" t="s">
        <v>526</v>
      </c>
    </row>
    <row r="638" spans="1:18" ht="26" hidden="1" x14ac:dyDescent="0.35">
      <c r="A638" s="11">
        <v>57097</v>
      </c>
      <c r="B638" s="12"/>
      <c r="C638" s="13" t="s">
        <v>568</v>
      </c>
      <c r="D638" s="13" t="s">
        <v>73</v>
      </c>
      <c r="E638" s="13" t="s">
        <v>74</v>
      </c>
      <c r="F638" s="13">
        <v>309739</v>
      </c>
      <c r="G638" s="13" t="s">
        <v>569</v>
      </c>
      <c r="H638" s="13" t="s">
        <v>133</v>
      </c>
      <c r="I638" s="13" t="s">
        <v>34</v>
      </c>
      <c r="J638" s="13" t="s">
        <v>24</v>
      </c>
      <c r="K638" s="13" t="s">
        <v>570</v>
      </c>
      <c r="L638" s="13" t="s">
        <v>1645</v>
      </c>
      <c r="M638" s="14">
        <v>1361.14</v>
      </c>
      <c r="N638" s="89"/>
      <c r="O638" s="15">
        <v>44903</v>
      </c>
      <c r="P638" s="13"/>
      <c r="Q638" s="13" t="s">
        <v>328</v>
      </c>
      <c r="R638" s="16" t="s">
        <v>526</v>
      </c>
    </row>
    <row r="639" spans="1:18" ht="26" hidden="1" x14ac:dyDescent="0.35">
      <c r="A639" s="17">
        <v>1410195051</v>
      </c>
      <c r="B639" s="18"/>
      <c r="C639" s="19" t="s">
        <v>1286</v>
      </c>
      <c r="D639" s="19" t="s">
        <v>1287</v>
      </c>
      <c r="E639" s="19" t="s">
        <v>1242</v>
      </c>
      <c r="F639" s="19">
        <v>608533</v>
      </c>
      <c r="G639" s="19" t="s">
        <v>1288</v>
      </c>
      <c r="H639" s="19" t="s">
        <v>1289</v>
      </c>
      <c r="I639" s="19" t="s">
        <v>34</v>
      </c>
      <c r="J639" s="19" t="s">
        <v>1290</v>
      </c>
      <c r="K639" s="19" t="s">
        <v>729</v>
      </c>
      <c r="L639" s="19" t="s">
        <v>1291</v>
      </c>
      <c r="M639" s="20">
        <v>10000</v>
      </c>
      <c r="N639" s="88"/>
      <c r="O639" s="21">
        <v>44789</v>
      </c>
      <c r="P639" s="19"/>
      <c r="Q639" s="19" t="s">
        <v>171</v>
      </c>
      <c r="R639" s="22" t="s">
        <v>526</v>
      </c>
    </row>
    <row r="640" spans="1:18" ht="26" hidden="1" x14ac:dyDescent="0.35">
      <c r="A640" s="11">
        <v>1410196336</v>
      </c>
      <c r="B640" s="12"/>
      <c r="C640" s="13" t="s">
        <v>1402</v>
      </c>
      <c r="D640" s="13" t="s">
        <v>1363</v>
      </c>
      <c r="E640" s="13" t="s">
        <v>1403</v>
      </c>
      <c r="F640" s="13">
        <v>310022</v>
      </c>
      <c r="G640" s="13" t="s">
        <v>1404</v>
      </c>
      <c r="H640" s="13" t="s">
        <v>1405</v>
      </c>
      <c r="I640" s="13" t="s">
        <v>880</v>
      </c>
      <c r="J640" s="13" t="s">
        <v>24</v>
      </c>
      <c r="K640" s="13" t="s">
        <v>25</v>
      </c>
      <c r="L640" s="13" t="s">
        <v>1183</v>
      </c>
      <c r="M640" s="14">
        <v>7355</v>
      </c>
      <c r="N640" s="89"/>
      <c r="O640" s="15">
        <v>44826</v>
      </c>
      <c r="P640" s="13"/>
      <c r="Q640" s="13" t="s">
        <v>171</v>
      </c>
      <c r="R640" s="16" t="s">
        <v>526</v>
      </c>
    </row>
    <row r="641" spans="1:18" ht="26" hidden="1" x14ac:dyDescent="0.35">
      <c r="A641" s="11">
        <v>1410199156</v>
      </c>
      <c r="B641" s="12"/>
      <c r="C641" s="13" t="s">
        <v>1545</v>
      </c>
      <c r="D641" s="13" t="s">
        <v>1546</v>
      </c>
      <c r="E641" s="13" t="s">
        <v>1242</v>
      </c>
      <c r="F641" s="13">
        <v>608544</v>
      </c>
      <c r="G641" s="13" t="s">
        <v>1547</v>
      </c>
      <c r="H641" s="13" t="s">
        <v>1289</v>
      </c>
      <c r="I641" s="13" t="s">
        <v>34</v>
      </c>
      <c r="J641" s="13"/>
      <c r="K641" s="29" t="s">
        <v>1548</v>
      </c>
      <c r="L641" s="13" t="s">
        <v>1549</v>
      </c>
      <c r="M641" s="14">
        <v>6067</v>
      </c>
      <c r="N641" s="89"/>
      <c r="O641" s="15">
        <v>44882</v>
      </c>
      <c r="P641" s="13"/>
      <c r="Q641" s="13" t="s">
        <v>328</v>
      </c>
      <c r="R641" s="16" t="s">
        <v>526</v>
      </c>
    </row>
    <row r="642" spans="1:18" ht="26" hidden="1" x14ac:dyDescent="0.35">
      <c r="A642" s="17">
        <v>1410199157</v>
      </c>
      <c r="B642" s="18"/>
      <c r="C642" s="19" t="s">
        <v>1545</v>
      </c>
      <c r="D642" s="19" t="s">
        <v>1546</v>
      </c>
      <c r="E642" s="19" t="s">
        <v>1242</v>
      </c>
      <c r="F642" s="19">
        <v>608544</v>
      </c>
      <c r="G642" s="19" t="s">
        <v>1547</v>
      </c>
      <c r="H642" s="19" t="s">
        <v>1289</v>
      </c>
      <c r="I642" s="19" t="s">
        <v>34</v>
      </c>
      <c r="J642" s="19"/>
      <c r="K642" s="30" t="s">
        <v>1548</v>
      </c>
      <c r="L642" s="19" t="s">
        <v>1037</v>
      </c>
      <c r="M642" s="20">
        <v>3727</v>
      </c>
      <c r="N642" s="88"/>
      <c r="O642" s="21">
        <v>44882</v>
      </c>
      <c r="P642" s="19"/>
      <c r="Q642" s="19" t="s">
        <v>328</v>
      </c>
      <c r="R642" s="22" t="s">
        <v>526</v>
      </c>
    </row>
    <row r="643" spans="1:18" ht="26" hidden="1" x14ac:dyDescent="0.35">
      <c r="A643" s="11">
        <v>1410193553</v>
      </c>
      <c r="B643" s="12"/>
      <c r="C643" s="13" t="s">
        <v>1189</v>
      </c>
      <c r="D643" s="13" t="s">
        <v>1190</v>
      </c>
      <c r="E643" s="13" t="s">
        <v>1191</v>
      </c>
      <c r="F643" s="13">
        <v>608540</v>
      </c>
      <c r="G643" s="29" t="s">
        <v>1192</v>
      </c>
      <c r="H643" s="13" t="s">
        <v>1193</v>
      </c>
      <c r="I643" s="13" t="s">
        <v>23</v>
      </c>
      <c r="J643" s="13" t="s">
        <v>24</v>
      </c>
      <c r="K643" s="13" t="s">
        <v>1194</v>
      </c>
      <c r="L643" s="13" t="s">
        <v>1195</v>
      </c>
      <c r="M643" s="14">
        <v>6252</v>
      </c>
      <c r="N643" s="89"/>
      <c r="O643" s="15">
        <v>44761</v>
      </c>
      <c r="P643" s="13"/>
      <c r="Q643" s="13" t="s">
        <v>171</v>
      </c>
      <c r="R643" s="16" t="s">
        <v>526</v>
      </c>
    </row>
    <row r="644" spans="1:18" ht="38.5" hidden="1" x14ac:dyDescent="0.35">
      <c r="A644" s="11">
        <v>1410193698</v>
      </c>
      <c r="B644" s="12"/>
      <c r="C644" s="13" t="s">
        <v>1218</v>
      </c>
      <c r="D644" s="13" t="s">
        <v>619</v>
      </c>
      <c r="E644" s="13" t="s">
        <v>1219</v>
      </c>
      <c r="F644" s="13">
        <v>310311</v>
      </c>
      <c r="G644" s="13" t="s">
        <v>1220</v>
      </c>
      <c r="H644" s="13" t="s">
        <v>1221</v>
      </c>
      <c r="I644" s="13" t="s">
        <v>34</v>
      </c>
      <c r="J644" s="13" t="s">
        <v>24</v>
      </c>
      <c r="K644" s="13" t="s">
        <v>1222</v>
      </c>
      <c r="L644" s="13" t="s">
        <v>1223</v>
      </c>
      <c r="M644" s="14">
        <v>3678</v>
      </c>
      <c r="N644" s="89"/>
      <c r="O644" s="15">
        <v>44764</v>
      </c>
      <c r="P644" s="13"/>
      <c r="Q644" s="13" t="s">
        <v>171</v>
      </c>
      <c r="R644" s="16" t="s">
        <v>526</v>
      </c>
    </row>
    <row r="645" spans="1:18" ht="38.5" hidden="1" x14ac:dyDescent="0.35">
      <c r="A645" s="11">
        <v>1410190217</v>
      </c>
      <c r="B645" s="12"/>
      <c r="C645" s="13" t="s">
        <v>912</v>
      </c>
      <c r="D645" s="13" t="s">
        <v>535</v>
      </c>
      <c r="E645" s="13" t="s">
        <v>818</v>
      </c>
      <c r="F645" s="13">
        <v>508432</v>
      </c>
      <c r="G645" s="13" t="s">
        <v>913</v>
      </c>
      <c r="H645" s="13" t="s">
        <v>820</v>
      </c>
      <c r="I645" s="13" t="s">
        <v>880</v>
      </c>
      <c r="J645" s="13" t="s">
        <v>24</v>
      </c>
      <c r="K645" s="13" t="s">
        <v>914</v>
      </c>
      <c r="L645" s="13" t="s">
        <v>199</v>
      </c>
      <c r="M645" s="14">
        <v>1602</v>
      </c>
      <c r="N645" s="89"/>
      <c r="O645" s="15">
        <v>44704</v>
      </c>
      <c r="P645" s="13"/>
      <c r="Q645" s="13" t="s">
        <v>27</v>
      </c>
      <c r="R645" s="16" t="s">
        <v>526</v>
      </c>
    </row>
    <row r="646" spans="1:18" ht="38.5" hidden="1" x14ac:dyDescent="0.35">
      <c r="A646" s="17">
        <v>1410196143</v>
      </c>
      <c r="B646" s="18"/>
      <c r="C646" s="19" t="s">
        <v>912</v>
      </c>
      <c r="D646" s="19" t="s">
        <v>535</v>
      </c>
      <c r="E646" s="19" t="s">
        <v>818</v>
      </c>
      <c r="F646" s="19">
        <v>508432</v>
      </c>
      <c r="G646" s="19" t="s">
        <v>913</v>
      </c>
      <c r="H646" s="19" t="s">
        <v>820</v>
      </c>
      <c r="I646" s="19" t="s">
        <v>880</v>
      </c>
      <c r="J646" s="19" t="s">
        <v>24</v>
      </c>
      <c r="K646" s="19" t="s">
        <v>914</v>
      </c>
      <c r="L646" s="19" t="s">
        <v>199</v>
      </c>
      <c r="M646" s="20">
        <v>1869</v>
      </c>
      <c r="N646" s="88"/>
      <c r="O646" s="21">
        <v>44811</v>
      </c>
      <c r="P646" s="19"/>
      <c r="Q646" s="19" t="s">
        <v>171</v>
      </c>
      <c r="R646" s="22" t="s">
        <v>526</v>
      </c>
    </row>
    <row r="647" spans="1:18" ht="26" hidden="1" x14ac:dyDescent="0.35">
      <c r="A647" s="17">
        <v>1410193722</v>
      </c>
      <c r="B647" s="18"/>
      <c r="C647" s="19" t="s">
        <v>1229</v>
      </c>
      <c r="D647" s="19" t="s">
        <v>832</v>
      </c>
      <c r="E647" s="19" t="s">
        <v>1230</v>
      </c>
      <c r="F647" s="19">
        <v>309871</v>
      </c>
      <c r="G647" s="19" t="s">
        <v>1231</v>
      </c>
      <c r="H647" s="19" t="s">
        <v>907</v>
      </c>
      <c r="I647" s="19" t="s">
        <v>34</v>
      </c>
      <c r="J647" s="19" t="s">
        <v>24</v>
      </c>
      <c r="K647" s="19" t="s">
        <v>1232</v>
      </c>
      <c r="L647" s="19" t="s">
        <v>1037</v>
      </c>
      <c r="M647" s="20">
        <v>1351.21</v>
      </c>
      <c r="N647" s="88"/>
      <c r="O647" s="21">
        <v>44774</v>
      </c>
      <c r="P647" s="19"/>
      <c r="Q647" s="19" t="s">
        <v>171</v>
      </c>
      <c r="R647" s="22" t="s">
        <v>526</v>
      </c>
    </row>
    <row r="648" spans="1:18" ht="26" hidden="1" x14ac:dyDescent="0.35">
      <c r="A648" s="11">
        <v>1410193742</v>
      </c>
      <c r="B648" s="12"/>
      <c r="C648" s="13" t="s">
        <v>1229</v>
      </c>
      <c r="D648" s="13" t="s">
        <v>832</v>
      </c>
      <c r="E648" s="13" t="s">
        <v>1230</v>
      </c>
      <c r="F648" s="13">
        <v>309871</v>
      </c>
      <c r="G648" s="13" t="s">
        <v>1231</v>
      </c>
      <c r="H648" s="13" t="s">
        <v>907</v>
      </c>
      <c r="I648" s="13" t="s">
        <v>34</v>
      </c>
      <c r="J648" s="13" t="s">
        <v>24</v>
      </c>
      <c r="K648" s="13" t="s">
        <v>1232</v>
      </c>
      <c r="L648" s="13" t="s">
        <v>1037</v>
      </c>
      <c r="M648" s="14">
        <v>2793.75</v>
      </c>
      <c r="N648" s="89"/>
      <c r="O648" s="15">
        <v>44774</v>
      </c>
      <c r="P648" s="13"/>
      <c r="Q648" s="13" t="s">
        <v>171</v>
      </c>
      <c r="R648" s="16" t="s">
        <v>526</v>
      </c>
    </row>
    <row r="649" spans="1:18" ht="26" hidden="1" x14ac:dyDescent="0.35">
      <c r="A649" s="17">
        <v>1410190263</v>
      </c>
      <c r="B649" s="18"/>
      <c r="C649" s="19" t="s">
        <v>905</v>
      </c>
      <c r="D649" s="19" t="s">
        <v>832</v>
      </c>
      <c r="E649" s="19" t="s">
        <v>536</v>
      </c>
      <c r="F649" s="19">
        <v>309822</v>
      </c>
      <c r="G649" s="19" t="s">
        <v>906</v>
      </c>
      <c r="H649" s="19" t="s">
        <v>907</v>
      </c>
      <c r="I649" s="19" t="s">
        <v>34</v>
      </c>
      <c r="J649" s="19" t="s">
        <v>881</v>
      </c>
      <c r="K649" s="19" t="s">
        <v>908</v>
      </c>
      <c r="L649" s="19" t="s">
        <v>909</v>
      </c>
      <c r="M649" s="20">
        <v>841.72</v>
      </c>
      <c r="N649" s="88"/>
      <c r="O649" s="21">
        <v>44704</v>
      </c>
      <c r="P649" s="19"/>
      <c r="Q649" s="19" t="s">
        <v>27</v>
      </c>
      <c r="R649" s="22" t="s">
        <v>526</v>
      </c>
    </row>
    <row r="650" spans="1:18" ht="26" hidden="1" x14ac:dyDescent="0.35">
      <c r="A650" s="11">
        <v>1410190784</v>
      </c>
      <c r="B650" s="12"/>
      <c r="C650" s="13" t="s">
        <v>905</v>
      </c>
      <c r="D650" s="13" t="s">
        <v>832</v>
      </c>
      <c r="E650" s="13" t="s">
        <v>536</v>
      </c>
      <c r="F650" s="13">
        <v>309822</v>
      </c>
      <c r="G650" s="13" t="s">
        <v>906</v>
      </c>
      <c r="H650" s="13" t="s">
        <v>907</v>
      </c>
      <c r="I650" s="13" t="s">
        <v>34</v>
      </c>
      <c r="J650" s="13" t="s">
        <v>24</v>
      </c>
      <c r="K650" s="13" t="s">
        <v>908</v>
      </c>
      <c r="L650" s="13" t="s">
        <v>1037</v>
      </c>
      <c r="M650" s="14">
        <v>493.74</v>
      </c>
      <c r="N650" s="89"/>
      <c r="O650" s="15">
        <v>44733</v>
      </c>
      <c r="P650" s="13"/>
      <c r="Q650" s="13" t="s">
        <v>27</v>
      </c>
      <c r="R650" s="16" t="s">
        <v>526</v>
      </c>
    </row>
    <row r="651" spans="1:18" ht="26" hidden="1" x14ac:dyDescent="0.35">
      <c r="A651" s="11">
        <v>1410190264</v>
      </c>
      <c r="B651" s="12"/>
      <c r="C651" s="13" t="s">
        <v>831</v>
      </c>
      <c r="D651" s="13" t="s">
        <v>832</v>
      </c>
      <c r="E651" s="13" t="s">
        <v>536</v>
      </c>
      <c r="F651" s="13">
        <v>309869</v>
      </c>
      <c r="G651" s="13" t="s">
        <v>833</v>
      </c>
      <c r="H651" s="13" t="s">
        <v>907</v>
      </c>
      <c r="I651" s="13" t="s">
        <v>34</v>
      </c>
      <c r="J651" s="13" t="s">
        <v>881</v>
      </c>
      <c r="K651" s="13" t="s">
        <v>910</v>
      </c>
      <c r="L651" s="13" t="s">
        <v>909</v>
      </c>
      <c r="M651" s="14">
        <v>2532</v>
      </c>
      <c r="N651" s="89"/>
      <c r="O651" s="15">
        <v>44704</v>
      </c>
      <c r="P651" s="13"/>
      <c r="Q651" s="13" t="s">
        <v>27</v>
      </c>
      <c r="R651" s="16" t="s">
        <v>526</v>
      </c>
    </row>
    <row r="652" spans="1:18" ht="26" hidden="1" x14ac:dyDescent="0.35">
      <c r="A652" s="11">
        <v>1410190889</v>
      </c>
      <c r="B652" s="12"/>
      <c r="C652" s="13" t="s">
        <v>831</v>
      </c>
      <c r="D652" s="13" t="s">
        <v>832</v>
      </c>
      <c r="E652" s="13" t="s">
        <v>536</v>
      </c>
      <c r="F652" s="13">
        <v>309869</v>
      </c>
      <c r="G652" s="13" t="s">
        <v>833</v>
      </c>
      <c r="H652" s="13" t="s">
        <v>834</v>
      </c>
      <c r="I652" s="13" t="s">
        <v>34</v>
      </c>
      <c r="J652" s="13" t="s">
        <v>24</v>
      </c>
      <c r="K652" s="13" t="s">
        <v>835</v>
      </c>
      <c r="L652" s="13" t="s">
        <v>1054</v>
      </c>
      <c r="M652" s="14">
        <v>5782</v>
      </c>
      <c r="N652" s="89"/>
      <c r="O652" s="15">
        <v>44728</v>
      </c>
      <c r="P652" s="13"/>
      <c r="Q652" s="13" t="s">
        <v>27</v>
      </c>
      <c r="R652" s="16" t="s">
        <v>526</v>
      </c>
    </row>
    <row r="653" spans="1:18" ht="26" hidden="1" x14ac:dyDescent="0.35">
      <c r="A653" s="17">
        <v>1410194669</v>
      </c>
      <c r="B653" s="18"/>
      <c r="C653" s="19" t="s">
        <v>831</v>
      </c>
      <c r="D653" s="19" t="s">
        <v>832</v>
      </c>
      <c r="E653" s="19" t="s">
        <v>536</v>
      </c>
      <c r="F653" s="19">
        <v>309869</v>
      </c>
      <c r="G653" s="19" t="s">
        <v>833</v>
      </c>
      <c r="H653" s="19" t="s">
        <v>834</v>
      </c>
      <c r="I653" s="19" t="s">
        <v>34</v>
      </c>
      <c r="J653" s="19" t="s">
        <v>24</v>
      </c>
      <c r="K653" s="19" t="s">
        <v>835</v>
      </c>
      <c r="L653" s="19" t="s">
        <v>1273</v>
      </c>
      <c r="M653" s="20">
        <v>3132</v>
      </c>
      <c r="N653" s="88"/>
      <c r="O653" s="21">
        <v>44778</v>
      </c>
      <c r="P653" s="19"/>
      <c r="Q653" s="19" t="s">
        <v>171</v>
      </c>
      <c r="R653" s="22" t="s">
        <v>526</v>
      </c>
    </row>
    <row r="654" spans="1:18" ht="26" hidden="1" x14ac:dyDescent="0.35">
      <c r="A654" s="11">
        <v>1410198565</v>
      </c>
      <c r="B654" s="12"/>
      <c r="C654" s="13" t="s">
        <v>831</v>
      </c>
      <c r="D654" s="13" t="s">
        <v>832</v>
      </c>
      <c r="E654" s="13" t="s">
        <v>536</v>
      </c>
      <c r="F654" s="13">
        <v>309869</v>
      </c>
      <c r="G654" s="13" t="s">
        <v>833</v>
      </c>
      <c r="H654" s="13" t="s">
        <v>834</v>
      </c>
      <c r="I654" s="13" t="s">
        <v>34</v>
      </c>
      <c r="J654" s="13" t="s">
        <v>24</v>
      </c>
      <c r="K654" s="13" t="s">
        <v>835</v>
      </c>
      <c r="L654" s="13" t="s">
        <v>1511</v>
      </c>
      <c r="M654" s="14">
        <v>871</v>
      </c>
      <c r="N654" s="89"/>
      <c r="O654" s="15">
        <v>44867</v>
      </c>
      <c r="P654" s="13"/>
      <c r="Q654" s="13" t="s">
        <v>328</v>
      </c>
      <c r="R654" s="16" t="s">
        <v>526</v>
      </c>
    </row>
    <row r="655" spans="1:18" ht="38.5" hidden="1" x14ac:dyDescent="0.35">
      <c r="A655" s="11">
        <v>1410179922</v>
      </c>
      <c r="B655" s="12"/>
      <c r="C655" s="13" t="s">
        <v>318</v>
      </c>
      <c r="D655" s="13" t="s">
        <v>38</v>
      </c>
      <c r="E655" s="13" t="s">
        <v>98</v>
      </c>
      <c r="F655" s="13">
        <v>602534</v>
      </c>
      <c r="G655" s="13" t="s">
        <v>319</v>
      </c>
      <c r="H655" s="13" t="s">
        <v>320</v>
      </c>
      <c r="I655" s="13" t="s">
        <v>23</v>
      </c>
      <c r="J655" s="13" t="s">
        <v>24</v>
      </c>
      <c r="K655" s="13" t="s">
        <v>321</v>
      </c>
      <c r="L655" s="13" t="s">
        <v>322</v>
      </c>
      <c r="M655" s="14">
        <v>125</v>
      </c>
      <c r="N655" s="89"/>
      <c r="O655" s="15">
        <v>44468</v>
      </c>
      <c r="P655" s="13"/>
      <c r="Q655" s="13" t="s">
        <v>171</v>
      </c>
      <c r="R655" s="16" t="s">
        <v>28</v>
      </c>
    </row>
    <row r="656" spans="1:18" ht="38.5" hidden="1" x14ac:dyDescent="0.35">
      <c r="A656" s="17">
        <v>1410183795</v>
      </c>
      <c r="B656" s="18"/>
      <c r="C656" s="19" t="s">
        <v>318</v>
      </c>
      <c r="D656" s="19" t="s">
        <v>38</v>
      </c>
      <c r="E656" s="19" t="s">
        <v>98</v>
      </c>
      <c r="F656" s="19">
        <v>602534</v>
      </c>
      <c r="G656" s="19" t="s">
        <v>319</v>
      </c>
      <c r="H656" s="19" t="s">
        <v>320</v>
      </c>
      <c r="I656" s="19" t="s">
        <v>23</v>
      </c>
      <c r="J656" s="19" t="s">
        <v>24</v>
      </c>
      <c r="K656" s="19" t="s">
        <v>321</v>
      </c>
      <c r="L656" s="19" t="s">
        <v>441</v>
      </c>
      <c r="M656" s="20">
        <v>100</v>
      </c>
      <c r="N656" s="88"/>
      <c r="O656" s="21">
        <v>44547</v>
      </c>
      <c r="P656" s="19"/>
      <c r="Q656" s="19" t="s">
        <v>328</v>
      </c>
      <c r="R656" s="22" t="s">
        <v>28</v>
      </c>
    </row>
    <row r="657" spans="1:18" hidden="1" x14ac:dyDescent="0.35">
      <c r="A657" s="17">
        <v>51429</v>
      </c>
      <c r="B657" s="18"/>
      <c r="C657" s="19" t="s">
        <v>1047</v>
      </c>
      <c r="D657" s="19" t="s">
        <v>1048</v>
      </c>
      <c r="E657" s="19" t="s">
        <v>1049</v>
      </c>
      <c r="F657" s="19">
        <v>204270</v>
      </c>
      <c r="G657" s="19" t="s">
        <v>1050</v>
      </c>
      <c r="H657" s="19" t="s">
        <v>1051</v>
      </c>
      <c r="I657" s="19" t="s">
        <v>34</v>
      </c>
      <c r="J657" s="19" t="s">
        <v>881</v>
      </c>
      <c r="K657" s="19" t="s">
        <v>1052</v>
      </c>
      <c r="L657" s="19" t="s">
        <v>1053</v>
      </c>
      <c r="M657" s="20">
        <v>1050</v>
      </c>
      <c r="N657" s="88"/>
      <c r="O657" s="21">
        <v>44728</v>
      </c>
      <c r="P657" s="19"/>
      <c r="Q657" s="19" t="s">
        <v>27</v>
      </c>
      <c r="R657" s="22" t="s">
        <v>526</v>
      </c>
    </row>
    <row r="658" spans="1:18" ht="63.5" hidden="1" x14ac:dyDescent="0.35">
      <c r="A658" s="17">
        <v>1410178439</v>
      </c>
      <c r="B658" s="18"/>
      <c r="C658" s="19" t="s">
        <v>252</v>
      </c>
      <c r="D658" s="19" t="s">
        <v>38</v>
      </c>
      <c r="E658" s="19" t="s">
        <v>139</v>
      </c>
      <c r="F658" s="19">
        <v>804048</v>
      </c>
      <c r="G658" s="19" t="s">
        <v>253</v>
      </c>
      <c r="H658" s="19" t="s">
        <v>254</v>
      </c>
      <c r="I658" s="19" t="s">
        <v>23</v>
      </c>
      <c r="J658" s="19" t="s">
        <v>255</v>
      </c>
      <c r="K658" s="19" t="s">
        <v>25</v>
      </c>
      <c r="L658" s="19" t="s">
        <v>256</v>
      </c>
      <c r="M658" s="20">
        <v>1340</v>
      </c>
      <c r="N658" s="88"/>
      <c r="O658" s="21">
        <v>44427</v>
      </c>
      <c r="P658" s="19"/>
      <c r="Q658" s="19" t="s">
        <v>171</v>
      </c>
      <c r="R658" s="22" t="s">
        <v>28</v>
      </c>
    </row>
    <row r="659" spans="1:18" ht="51" hidden="1" x14ac:dyDescent="0.35">
      <c r="A659" s="17">
        <v>1410181634</v>
      </c>
      <c r="B659" s="18"/>
      <c r="C659" s="19" t="s">
        <v>252</v>
      </c>
      <c r="D659" s="19" t="s">
        <v>38</v>
      </c>
      <c r="E659" s="19" t="s">
        <v>139</v>
      </c>
      <c r="F659" s="19">
        <v>804048</v>
      </c>
      <c r="G659" s="19" t="s">
        <v>253</v>
      </c>
      <c r="H659" s="19" t="s">
        <v>254</v>
      </c>
      <c r="I659" s="19" t="s">
        <v>23</v>
      </c>
      <c r="J659" s="19" t="s">
        <v>255</v>
      </c>
      <c r="K659" s="19" t="s">
        <v>25</v>
      </c>
      <c r="L659" s="19" t="s">
        <v>369</v>
      </c>
      <c r="M659" s="20">
        <v>4486.38</v>
      </c>
      <c r="N659" s="88"/>
      <c r="O659" s="21">
        <v>44508</v>
      </c>
      <c r="P659" s="19"/>
      <c r="Q659" s="19" t="s">
        <v>328</v>
      </c>
      <c r="R659" s="22" t="s">
        <v>28</v>
      </c>
    </row>
    <row r="660" spans="1:18" ht="26" hidden="1" x14ac:dyDescent="0.35">
      <c r="A660" s="11">
        <v>1410181705</v>
      </c>
      <c r="B660" s="12"/>
      <c r="C660" s="13" t="s">
        <v>252</v>
      </c>
      <c r="D660" s="13" t="s">
        <v>38</v>
      </c>
      <c r="E660" s="13" t="s">
        <v>139</v>
      </c>
      <c r="F660" s="13">
        <v>804048</v>
      </c>
      <c r="G660" s="13" t="s">
        <v>253</v>
      </c>
      <c r="H660" s="13" t="s">
        <v>254</v>
      </c>
      <c r="I660" s="13" t="s">
        <v>23</v>
      </c>
      <c r="J660" s="13" t="s">
        <v>255</v>
      </c>
      <c r="K660" s="13" t="s">
        <v>25</v>
      </c>
      <c r="L660" s="13" t="s">
        <v>375</v>
      </c>
      <c r="M660" s="14">
        <v>1200</v>
      </c>
      <c r="N660" s="89"/>
      <c r="O660" s="15">
        <v>44510</v>
      </c>
      <c r="P660" s="13"/>
      <c r="Q660" s="13" t="s">
        <v>328</v>
      </c>
      <c r="R660" s="16" t="s">
        <v>28</v>
      </c>
    </row>
    <row r="661" spans="1:18" ht="26" hidden="1" x14ac:dyDescent="0.35">
      <c r="A661" s="11">
        <v>1410198417</v>
      </c>
      <c r="B661" s="12"/>
      <c r="C661" s="13" t="s">
        <v>1496</v>
      </c>
      <c r="D661" s="13" t="s">
        <v>619</v>
      </c>
      <c r="E661" s="13" t="s">
        <v>1492</v>
      </c>
      <c r="F661" s="13">
        <v>309937</v>
      </c>
      <c r="G661" s="13" t="s">
        <v>1497</v>
      </c>
      <c r="H661" s="13" t="s">
        <v>1060</v>
      </c>
      <c r="I661" s="13" t="s">
        <v>34</v>
      </c>
      <c r="J661" s="13" t="s">
        <v>24</v>
      </c>
      <c r="K661" s="13" t="s">
        <v>1498</v>
      </c>
      <c r="L661" s="13" t="s">
        <v>1037</v>
      </c>
      <c r="M661" s="14">
        <v>4016.13</v>
      </c>
      <c r="N661" s="89"/>
      <c r="O661" s="15">
        <v>44859</v>
      </c>
      <c r="P661" s="13"/>
      <c r="Q661" s="13" t="s">
        <v>328</v>
      </c>
      <c r="R661" s="16" t="s">
        <v>526</v>
      </c>
    </row>
    <row r="662" spans="1:18" ht="26" hidden="1" x14ac:dyDescent="0.35">
      <c r="A662" s="17">
        <v>1410197610</v>
      </c>
      <c r="B662" s="18"/>
      <c r="C662" s="19" t="s">
        <v>1450</v>
      </c>
      <c r="D662" s="19" t="s">
        <v>30</v>
      </c>
      <c r="E662" s="19" t="s">
        <v>548</v>
      </c>
      <c r="F662" s="19">
        <v>802196</v>
      </c>
      <c r="G662" s="19" t="s">
        <v>1451</v>
      </c>
      <c r="H662" s="19" t="s">
        <v>1452</v>
      </c>
      <c r="I662" s="19" t="s">
        <v>880</v>
      </c>
      <c r="J662" s="19" t="s">
        <v>24</v>
      </c>
      <c r="K662" s="19" t="s">
        <v>1453</v>
      </c>
      <c r="L662" s="19" t="s">
        <v>1454</v>
      </c>
      <c r="M662" s="20">
        <v>160</v>
      </c>
      <c r="N662" s="88"/>
      <c r="O662" s="21">
        <v>44845</v>
      </c>
      <c r="P662" s="19"/>
      <c r="Q662" s="19" t="s">
        <v>328</v>
      </c>
      <c r="R662" s="22" t="s">
        <v>526</v>
      </c>
    </row>
    <row r="663" spans="1:18" ht="51" hidden="1" x14ac:dyDescent="0.35">
      <c r="A663" s="17">
        <v>1410192791</v>
      </c>
      <c r="B663" s="18"/>
      <c r="C663" s="19" t="s">
        <v>1149</v>
      </c>
      <c r="D663" s="19" t="s">
        <v>969</v>
      </c>
      <c r="E663" s="19" t="s">
        <v>970</v>
      </c>
      <c r="F663" s="19">
        <v>802185</v>
      </c>
      <c r="G663" s="19" t="s">
        <v>1150</v>
      </c>
      <c r="H663" s="19" t="s">
        <v>1151</v>
      </c>
      <c r="I663" s="19" t="s">
        <v>23</v>
      </c>
      <c r="J663" s="19" t="s">
        <v>24</v>
      </c>
      <c r="K663" s="19" t="s">
        <v>735</v>
      </c>
      <c r="L663" s="19" t="s">
        <v>1152</v>
      </c>
      <c r="M663" s="20">
        <v>4847.3999999999996</v>
      </c>
      <c r="N663" s="88"/>
      <c r="O663" s="21">
        <v>44753</v>
      </c>
      <c r="P663" s="19"/>
      <c r="Q663" s="19" t="s">
        <v>171</v>
      </c>
      <c r="R663" s="22" t="s">
        <v>526</v>
      </c>
    </row>
    <row r="664" spans="1:18" ht="38.5" hidden="1" x14ac:dyDescent="0.35">
      <c r="A664" s="11">
        <v>56902</v>
      </c>
      <c r="B664" s="12"/>
      <c r="C664" s="13" t="s">
        <v>1594</v>
      </c>
      <c r="D664" s="13" t="s">
        <v>740</v>
      </c>
      <c r="E664" s="13" t="s">
        <v>181</v>
      </c>
      <c r="F664" s="13">
        <v>608700</v>
      </c>
      <c r="G664" s="13" t="s">
        <v>1595</v>
      </c>
      <c r="H664" s="13" t="s">
        <v>364</v>
      </c>
      <c r="I664" s="13" t="s">
        <v>1543</v>
      </c>
      <c r="J664" s="13" t="s">
        <v>24</v>
      </c>
      <c r="K664" s="13" t="s">
        <v>898</v>
      </c>
      <c r="L664" s="13" t="s">
        <v>1596</v>
      </c>
      <c r="M664" s="14">
        <v>21312.19</v>
      </c>
      <c r="N664" s="89"/>
      <c r="O664" s="15">
        <v>44896</v>
      </c>
      <c r="P664" s="13"/>
      <c r="Q664" s="13" t="s">
        <v>328</v>
      </c>
      <c r="R664" s="16" t="s">
        <v>526</v>
      </c>
    </row>
    <row r="665" spans="1:18" ht="38.5" hidden="1" x14ac:dyDescent="0.35">
      <c r="A665" s="11">
        <v>1410189126</v>
      </c>
      <c r="B665" s="12"/>
      <c r="C665" s="13" t="s">
        <v>769</v>
      </c>
      <c r="D665" s="13" t="s">
        <v>740</v>
      </c>
      <c r="E665" s="13" t="s">
        <v>181</v>
      </c>
      <c r="F665" s="13">
        <v>608705</v>
      </c>
      <c r="G665" s="13" t="s">
        <v>770</v>
      </c>
      <c r="H665" s="13" t="s">
        <v>364</v>
      </c>
      <c r="I665" s="13" t="s">
        <v>34</v>
      </c>
      <c r="J665" s="13" t="s">
        <v>24</v>
      </c>
      <c r="K665" s="13" t="s">
        <v>771</v>
      </c>
      <c r="L665" s="13" t="s">
        <v>307</v>
      </c>
      <c r="M665" s="14">
        <v>1497.79</v>
      </c>
      <c r="N665" s="89"/>
      <c r="O665" s="15">
        <v>44682</v>
      </c>
      <c r="P665" s="13"/>
      <c r="Q665" s="13" t="s">
        <v>27</v>
      </c>
      <c r="R665" s="16" t="s">
        <v>526</v>
      </c>
    </row>
    <row r="666" spans="1:18" ht="38.5" hidden="1" x14ac:dyDescent="0.35">
      <c r="A666" s="17">
        <v>1410192864</v>
      </c>
      <c r="B666" s="18"/>
      <c r="C666" s="19" t="s">
        <v>769</v>
      </c>
      <c r="D666" s="19" t="s">
        <v>740</v>
      </c>
      <c r="E666" s="19" t="s">
        <v>181</v>
      </c>
      <c r="F666" s="19">
        <v>608705</v>
      </c>
      <c r="G666" s="19" t="s">
        <v>770</v>
      </c>
      <c r="H666" s="19" t="s">
        <v>364</v>
      </c>
      <c r="I666" s="19" t="s">
        <v>34</v>
      </c>
      <c r="J666" s="19" t="s">
        <v>24</v>
      </c>
      <c r="K666" s="19" t="s">
        <v>771</v>
      </c>
      <c r="L666" s="19" t="s">
        <v>307</v>
      </c>
      <c r="M666" s="20">
        <v>632.61</v>
      </c>
      <c r="N666" s="88"/>
      <c r="O666" s="21">
        <v>44755</v>
      </c>
      <c r="P666" s="19"/>
      <c r="Q666" s="19" t="s">
        <v>171</v>
      </c>
      <c r="R666" s="22" t="s">
        <v>526</v>
      </c>
    </row>
    <row r="667" spans="1:18" ht="38.5" hidden="1" x14ac:dyDescent="0.35">
      <c r="A667" s="17">
        <v>1410197687</v>
      </c>
      <c r="B667" s="18"/>
      <c r="C667" s="19" t="s">
        <v>769</v>
      </c>
      <c r="D667" s="19" t="s">
        <v>740</v>
      </c>
      <c r="E667" s="19" t="s">
        <v>181</v>
      </c>
      <c r="F667" s="19">
        <v>608705</v>
      </c>
      <c r="G667" s="19" t="s">
        <v>770</v>
      </c>
      <c r="H667" s="19" t="s">
        <v>364</v>
      </c>
      <c r="I667" s="19" t="s">
        <v>34</v>
      </c>
      <c r="J667" s="19" t="s">
        <v>24</v>
      </c>
      <c r="K667" s="19" t="s">
        <v>65</v>
      </c>
      <c r="L667" s="19" t="s">
        <v>307</v>
      </c>
      <c r="M667" s="20">
        <v>390.73</v>
      </c>
      <c r="N667" s="88"/>
      <c r="O667" s="21">
        <v>44847</v>
      </c>
      <c r="P667" s="19"/>
      <c r="Q667" s="19" t="s">
        <v>328</v>
      </c>
      <c r="R667" s="22" t="s">
        <v>526</v>
      </c>
    </row>
    <row r="668" spans="1:18" ht="38.5" hidden="1" x14ac:dyDescent="0.35">
      <c r="A668" s="17">
        <v>56901</v>
      </c>
      <c r="B668" s="18"/>
      <c r="C668" s="19" t="s">
        <v>769</v>
      </c>
      <c r="D668" s="19" t="s">
        <v>740</v>
      </c>
      <c r="E668" s="19" t="s">
        <v>181</v>
      </c>
      <c r="F668" s="19">
        <v>608705</v>
      </c>
      <c r="G668" s="19" t="s">
        <v>770</v>
      </c>
      <c r="H668" s="19" t="s">
        <v>364</v>
      </c>
      <c r="I668" s="19" t="s">
        <v>34</v>
      </c>
      <c r="J668" s="19" t="s">
        <v>24</v>
      </c>
      <c r="K668" s="19" t="s">
        <v>65</v>
      </c>
      <c r="L668" s="19" t="s">
        <v>750</v>
      </c>
      <c r="M668" s="20">
        <v>313.83</v>
      </c>
      <c r="N668" s="88"/>
      <c r="O668" s="21">
        <v>44896</v>
      </c>
      <c r="P668" s="19"/>
      <c r="Q668" s="19" t="s">
        <v>328</v>
      </c>
      <c r="R668" s="22" t="s">
        <v>526</v>
      </c>
    </row>
    <row r="669" spans="1:18" ht="38.5" hidden="1" x14ac:dyDescent="0.35">
      <c r="A669" s="11">
        <v>1410181633</v>
      </c>
      <c r="B669" s="12"/>
      <c r="C669" s="13" t="s">
        <v>370</v>
      </c>
      <c r="D669" s="13" t="s">
        <v>19</v>
      </c>
      <c r="E669" s="13" t="s">
        <v>181</v>
      </c>
      <c r="F669" s="13">
        <v>608743</v>
      </c>
      <c r="G669" s="13" t="s">
        <v>371</v>
      </c>
      <c r="H669" s="13" t="s">
        <v>372</v>
      </c>
      <c r="I669" s="13" t="s">
        <v>34</v>
      </c>
      <c r="J669" s="13" t="s">
        <v>24</v>
      </c>
      <c r="K669" s="13" t="s">
        <v>373</v>
      </c>
      <c r="L669" s="13" t="s">
        <v>374</v>
      </c>
      <c r="M669" s="14">
        <v>70</v>
      </c>
      <c r="N669" s="89"/>
      <c r="O669" s="15">
        <v>44508</v>
      </c>
      <c r="P669" s="13"/>
      <c r="Q669" s="13" t="s">
        <v>328</v>
      </c>
      <c r="R669" s="16" t="s">
        <v>28</v>
      </c>
    </row>
    <row r="670" spans="1:18" ht="38.5" hidden="1" x14ac:dyDescent="0.35">
      <c r="A670" s="17">
        <v>1410182828</v>
      </c>
      <c r="B670" s="18"/>
      <c r="C670" s="19" t="s">
        <v>370</v>
      </c>
      <c r="D670" s="19" t="s">
        <v>19</v>
      </c>
      <c r="E670" s="19" t="s">
        <v>181</v>
      </c>
      <c r="F670" s="19">
        <v>608743</v>
      </c>
      <c r="G670" s="19" t="s">
        <v>371</v>
      </c>
      <c r="H670" s="19" t="s">
        <v>372</v>
      </c>
      <c r="I670" s="19" t="s">
        <v>34</v>
      </c>
      <c r="J670" s="19" t="s">
        <v>24</v>
      </c>
      <c r="K670" s="19" t="s">
        <v>373</v>
      </c>
      <c r="L670" s="19" t="s">
        <v>405</v>
      </c>
      <c r="M670" s="20">
        <v>619.54999999999995</v>
      </c>
      <c r="N670" s="88"/>
      <c r="O670" s="21">
        <v>44531</v>
      </c>
      <c r="P670" s="19"/>
      <c r="Q670" s="19" t="s">
        <v>328</v>
      </c>
      <c r="R670" s="22" t="s">
        <v>28</v>
      </c>
    </row>
    <row r="671" spans="1:18" ht="38.5" hidden="1" x14ac:dyDescent="0.35">
      <c r="A671" s="11">
        <v>1410184968</v>
      </c>
      <c r="B671" s="12"/>
      <c r="C671" s="13" t="s">
        <v>370</v>
      </c>
      <c r="D671" s="13" t="s">
        <v>19</v>
      </c>
      <c r="E671" s="13" t="s">
        <v>181</v>
      </c>
      <c r="F671" s="13">
        <v>608743</v>
      </c>
      <c r="G671" s="13" t="s">
        <v>371</v>
      </c>
      <c r="H671" s="13" t="s">
        <v>372</v>
      </c>
      <c r="I671" s="13" t="s">
        <v>34</v>
      </c>
      <c r="J671" s="13" t="s">
        <v>24</v>
      </c>
      <c r="K671" s="13" t="s">
        <v>373</v>
      </c>
      <c r="L671" s="13" t="s">
        <v>461</v>
      </c>
      <c r="M671" s="14">
        <v>12778.92</v>
      </c>
      <c r="N671" s="89"/>
      <c r="O671" s="15">
        <v>44579</v>
      </c>
      <c r="P671" s="13"/>
      <c r="Q671" s="13" t="s">
        <v>447</v>
      </c>
      <c r="R671" s="16" t="s">
        <v>28</v>
      </c>
    </row>
    <row r="672" spans="1:18" ht="38.5" hidden="1" x14ac:dyDescent="0.35">
      <c r="A672" s="17">
        <v>1410196410</v>
      </c>
      <c r="B672" s="18"/>
      <c r="C672" s="19" t="s">
        <v>1388</v>
      </c>
      <c r="D672" s="19" t="s">
        <v>19</v>
      </c>
      <c r="E672" s="19" t="s">
        <v>181</v>
      </c>
      <c r="F672" s="19">
        <v>608748</v>
      </c>
      <c r="G672" s="19" t="s">
        <v>1389</v>
      </c>
      <c r="H672" s="19" t="s">
        <v>1390</v>
      </c>
      <c r="I672" s="19" t="s">
        <v>34</v>
      </c>
      <c r="J672" s="19" t="s">
        <v>24</v>
      </c>
      <c r="K672" s="19" t="s">
        <v>1391</v>
      </c>
      <c r="L672" s="19" t="s">
        <v>1392</v>
      </c>
      <c r="M672" s="20">
        <v>1385.7</v>
      </c>
      <c r="N672" s="88"/>
      <c r="O672" s="21">
        <v>44824</v>
      </c>
      <c r="P672" s="19"/>
      <c r="Q672" s="19" t="s">
        <v>171</v>
      </c>
      <c r="R672" s="22" t="s">
        <v>526</v>
      </c>
    </row>
    <row r="673" spans="1:18" ht="38.5" hidden="1" x14ac:dyDescent="0.35">
      <c r="A673" s="11">
        <v>1410196411</v>
      </c>
      <c r="B673" s="12"/>
      <c r="C673" s="13" t="s">
        <v>1388</v>
      </c>
      <c r="D673" s="13" t="s">
        <v>19</v>
      </c>
      <c r="E673" s="13" t="s">
        <v>181</v>
      </c>
      <c r="F673" s="13">
        <v>608748</v>
      </c>
      <c r="G673" s="13" t="s">
        <v>1389</v>
      </c>
      <c r="H673" s="13" t="s">
        <v>1390</v>
      </c>
      <c r="I673" s="13" t="s">
        <v>34</v>
      </c>
      <c r="J673" s="13" t="s">
        <v>24</v>
      </c>
      <c r="K673" s="13" t="s">
        <v>1391</v>
      </c>
      <c r="L673" s="13" t="s">
        <v>1393</v>
      </c>
      <c r="M673" s="14">
        <v>923.8</v>
      </c>
      <c r="N673" s="89"/>
      <c r="O673" s="15">
        <v>44824</v>
      </c>
      <c r="P673" s="13"/>
      <c r="Q673" s="13" t="s">
        <v>171</v>
      </c>
      <c r="R673" s="16" t="s">
        <v>526</v>
      </c>
    </row>
    <row r="674" spans="1:18" ht="38.5" hidden="1" x14ac:dyDescent="0.35">
      <c r="A674" s="17">
        <v>1410196412</v>
      </c>
      <c r="B674" s="18"/>
      <c r="C674" s="19" t="s">
        <v>1388</v>
      </c>
      <c r="D674" s="19" t="s">
        <v>19</v>
      </c>
      <c r="E674" s="19" t="s">
        <v>181</v>
      </c>
      <c r="F674" s="19">
        <v>608748</v>
      </c>
      <c r="G674" s="19" t="s">
        <v>1389</v>
      </c>
      <c r="H674" s="19" t="s">
        <v>1390</v>
      </c>
      <c r="I674" s="19" t="s">
        <v>34</v>
      </c>
      <c r="J674" s="19" t="s">
        <v>24</v>
      </c>
      <c r="K674" s="19" t="s">
        <v>1391</v>
      </c>
      <c r="L674" s="19" t="s">
        <v>1394</v>
      </c>
      <c r="M674" s="20">
        <v>554.28</v>
      </c>
      <c r="N674" s="88"/>
      <c r="O674" s="21">
        <v>44824</v>
      </c>
      <c r="P674" s="19"/>
      <c r="Q674" s="19" t="s">
        <v>171</v>
      </c>
      <c r="R674" s="22" t="s">
        <v>526</v>
      </c>
    </row>
    <row r="675" spans="1:18" ht="38.5" hidden="1" x14ac:dyDescent="0.35">
      <c r="A675" s="11">
        <v>1410196413</v>
      </c>
      <c r="B675" s="12"/>
      <c r="C675" s="13" t="s">
        <v>1388</v>
      </c>
      <c r="D675" s="13" t="s">
        <v>19</v>
      </c>
      <c r="E675" s="13" t="s">
        <v>181</v>
      </c>
      <c r="F675" s="13">
        <v>608748</v>
      </c>
      <c r="G675" s="13" t="s">
        <v>1389</v>
      </c>
      <c r="H675" s="13" t="s">
        <v>1390</v>
      </c>
      <c r="I675" s="13" t="s">
        <v>34</v>
      </c>
      <c r="J675" s="13" t="s">
        <v>24</v>
      </c>
      <c r="K675" s="13" t="s">
        <v>1391</v>
      </c>
      <c r="L675" s="13" t="s">
        <v>1395</v>
      </c>
      <c r="M675" s="14">
        <v>92.38</v>
      </c>
      <c r="N675" s="89"/>
      <c r="O675" s="15">
        <v>44824</v>
      </c>
      <c r="P675" s="13"/>
      <c r="Q675" s="13" t="s">
        <v>171</v>
      </c>
      <c r="R675" s="16" t="s">
        <v>526</v>
      </c>
    </row>
    <row r="676" spans="1:18" ht="38.5" hidden="1" x14ac:dyDescent="0.35">
      <c r="A676" s="17">
        <v>1410196414</v>
      </c>
      <c r="B676" s="18"/>
      <c r="C676" s="19" t="s">
        <v>1388</v>
      </c>
      <c r="D676" s="19" t="s">
        <v>19</v>
      </c>
      <c r="E676" s="19" t="s">
        <v>181</v>
      </c>
      <c r="F676" s="19">
        <v>608748</v>
      </c>
      <c r="G676" s="19" t="s">
        <v>1389</v>
      </c>
      <c r="H676" s="19" t="s">
        <v>1390</v>
      </c>
      <c r="I676" s="19" t="s">
        <v>34</v>
      </c>
      <c r="J676" s="19" t="s">
        <v>24</v>
      </c>
      <c r="K676" s="19" t="s">
        <v>1391</v>
      </c>
      <c r="L676" s="19" t="s">
        <v>1396</v>
      </c>
      <c r="M676" s="20">
        <v>831.42</v>
      </c>
      <c r="N676" s="88"/>
      <c r="O676" s="21">
        <v>44824</v>
      </c>
      <c r="P676" s="19"/>
      <c r="Q676" s="19" t="s">
        <v>171</v>
      </c>
      <c r="R676" s="22" t="s">
        <v>526</v>
      </c>
    </row>
    <row r="677" spans="1:18" ht="38.5" hidden="1" x14ac:dyDescent="0.35">
      <c r="A677" s="17">
        <v>1410196995</v>
      </c>
      <c r="B677" s="18"/>
      <c r="C677" s="19" t="s">
        <v>1388</v>
      </c>
      <c r="D677" s="19" t="s">
        <v>19</v>
      </c>
      <c r="E677" s="19" t="s">
        <v>181</v>
      </c>
      <c r="F677" s="19">
        <v>608748</v>
      </c>
      <c r="G677" s="19" t="s">
        <v>1389</v>
      </c>
      <c r="H677" s="19" t="s">
        <v>1390</v>
      </c>
      <c r="I677" s="19" t="s">
        <v>34</v>
      </c>
      <c r="J677" s="19" t="s">
        <v>24</v>
      </c>
      <c r="K677" s="19" t="s">
        <v>1391</v>
      </c>
      <c r="L677" s="19" t="s">
        <v>1392</v>
      </c>
      <c r="M677" s="20">
        <v>1539.6</v>
      </c>
      <c r="N677" s="88"/>
      <c r="O677" s="21">
        <v>44825</v>
      </c>
      <c r="P677" s="19"/>
      <c r="Q677" s="19" t="s">
        <v>171</v>
      </c>
      <c r="R677" s="22" t="s">
        <v>526</v>
      </c>
    </row>
    <row r="678" spans="1:18" ht="38.5" hidden="1" x14ac:dyDescent="0.35">
      <c r="A678" s="11">
        <v>1410196996</v>
      </c>
      <c r="B678" s="12"/>
      <c r="C678" s="13" t="s">
        <v>1388</v>
      </c>
      <c r="D678" s="13" t="s">
        <v>19</v>
      </c>
      <c r="E678" s="13" t="s">
        <v>181</v>
      </c>
      <c r="F678" s="13">
        <v>608748</v>
      </c>
      <c r="G678" s="13" t="s">
        <v>1389</v>
      </c>
      <c r="H678" s="13" t="s">
        <v>1390</v>
      </c>
      <c r="I678" s="13" t="s">
        <v>34</v>
      </c>
      <c r="J678" s="13" t="s">
        <v>24</v>
      </c>
      <c r="K678" s="13" t="s">
        <v>1391</v>
      </c>
      <c r="L678" s="13" t="s">
        <v>1394</v>
      </c>
      <c r="M678" s="14">
        <v>615.84</v>
      </c>
      <c r="N678" s="89"/>
      <c r="O678" s="15">
        <v>44825</v>
      </c>
      <c r="P678" s="13"/>
      <c r="Q678" s="13" t="s">
        <v>171</v>
      </c>
      <c r="R678" s="16" t="s">
        <v>526</v>
      </c>
    </row>
    <row r="679" spans="1:18" ht="38.5" hidden="1" x14ac:dyDescent="0.35">
      <c r="A679" s="17">
        <v>1410181619</v>
      </c>
      <c r="B679" s="18"/>
      <c r="C679" s="19" t="s">
        <v>362</v>
      </c>
      <c r="D679" s="19" t="s">
        <v>19</v>
      </c>
      <c r="E679" s="19" t="s">
        <v>181</v>
      </c>
      <c r="F679" s="19">
        <v>608769</v>
      </c>
      <c r="G679" s="19" t="s">
        <v>363</v>
      </c>
      <c r="H679" s="19" t="s">
        <v>364</v>
      </c>
      <c r="I679" s="19" t="s">
        <v>34</v>
      </c>
      <c r="J679" s="19" t="s">
        <v>24</v>
      </c>
      <c r="K679" s="19" t="s">
        <v>134</v>
      </c>
      <c r="L679" s="19" t="s">
        <v>365</v>
      </c>
      <c r="M679" s="20">
        <v>1099.73</v>
      </c>
      <c r="N679" s="88"/>
      <c r="O679" s="21">
        <v>44505</v>
      </c>
      <c r="P679" s="19"/>
      <c r="Q679" s="19" t="s">
        <v>328</v>
      </c>
      <c r="R679" s="22" t="s">
        <v>28</v>
      </c>
    </row>
    <row r="680" spans="1:18" ht="38.5" hidden="1" x14ac:dyDescent="0.35">
      <c r="A680" s="11">
        <v>1410181620</v>
      </c>
      <c r="B680" s="12"/>
      <c r="C680" s="13" t="s">
        <v>362</v>
      </c>
      <c r="D680" s="13" t="s">
        <v>19</v>
      </c>
      <c r="E680" s="13" t="s">
        <v>181</v>
      </c>
      <c r="F680" s="13">
        <v>608769</v>
      </c>
      <c r="G680" s="13" t="s">
        <v>363</v>
      </c>
      <c r="H680" s="13" t="s">
        <v>364</v>
      </c>
      <c r="I680" s="13" t="s">
        <v>34</v>
      </c>
      <c r="J680" s="13" t="s">
        <v>24</v>
      </c>
      <c r="K680" s="13" t="s">
        <v>134</v>
      </c>
      <c r="L680" s="13" t="s">
        <v>366</v>
      </c>
      <c r="M680" s="14">
        <v>427.13</v>
      </c>
      <c r="N680" s="89"/>
      <c r="O680" s="15">
        <v>44505</v>
      </c>
      <c r="P680" s="13"/>
      <c r="Q680" s="13" t="s">
        <v>328</v>
      </c>
      <c r="R680" s="16" t="s">
        <v>28</v>
      </c>
    </row>
    <row r="681" spans="1:18" ht="38.5" hidden="1" x14ac:dyDescent="0.35">
      <c r="A681" s="17">
        <v>1410181621</v>
      </c>
      <c r="B681" s="18"/>
      <c r="C681" s="19" t="s">
        <v>362</v>
      </c>
      <c r="D681" s="19" t="s">
        <v>19</v>
      </c>
      <c r="E681" s="19" t="s">
        <v>181</v>
      </c>
      <c r="F681" s="19">
        <v>608769</v>
      </c>
      <c r="G681" s="19" t="s">
        <v>363</v>
      </c>
      <c r="H681" s="19" t="s">
        <v>364</v>
      </c>
      <c r="I681" s="19" t="s">
        <v>34</v>
      </c>
      <c r="J681" s="19" t="s">
        <v>24</v>
      </c>
      <c r="K681" s="19" t="s">
        <v>134</v>
      </c>
      <c r="L681" s="19" t="s">
        <v>367</v>
      </c>
      <c r="M681" s="20">
        <v>150.44999999999999</v>
      </c>
      <c r="N681" s="88"/>
      <c r="O681" s="21">
        <v>44505</v>
      </c>
      <c r="P681" s="19"/>
      <c r="Q681" s="19" t="s">
        <v>328</v>
      </c>
      <c r="R681" s="22" t="s">
        <v>28</v>
      </c>
    </row>
    <row r="682" spans="1:18" ht="38.5" hidden="1" x14ac:dyDescent="0.35">
      <c r="A682" s="11">
        <v>1410181622</v>
      </c>
      <c r="B682" s="12"/>
      <c r="C682" s="13" t="s">
        <v>362</v>
      </c>
      <c r="D682" s="13" t="s">
        <v>19</v>
      </c>
      <c r="E682" s="13" t="s">
        <v>181</v>
      </c>
      <c r="F682" s="13">
        <v>608769</v>
      </c>
      <c r="G682" s="13" t="s">
        <v>363</v>
      </c>
      <c r="H682" s="13" t="s">
        <v>364</v>
      </c>
      <c r="I682" s="13" t="s">
        <v>34</v>
      </c>
      <c r="J682" s="13" t="s">
        <v>24</v>
      </c>
      <c r="K682" s="13" t="s">
        <v>134</v>
      </c>
      <c r="L682" s="13" t="s">
        <v>368</v>
      </c>
      <c r="M682" s="14">
        <v>295.89</v>
      </c>
      <c r="N682" s="89"/>
      <c r="O682" s="15">
        <v>44505</v>
      </c>
      <c r="P682" s="13"/>
      <c r="Q682" s="13" t="s">
        <v>328</v>
      </c>
      <c r="R682" s="16" t="s">
        <v>28</v>
      </c>
    </row>
    <row r="683" spans="1:18" ht="38.5" hidden="1" x14ac:dyDescent="0.35">
      <c r="A683" s="11">
        <v>1410183929</v>
      </c>
      <c r="B683" s="12"/>
      <c r="C683" s="13" t="s">
        <v>362</v>
      </c>
      <c r="D683" s="13" t="s">
        <v>19</v>
      </c>
      <c r="E683" s="13" t="s">
        <v>181</v>
      </c>
      <c r="F683" s="13">
        <v>608769</v>
      </c>
      <c r="G683" s="13" t="s">
        <v>363</v>
      </c>
      <c r="H683" s="13" t="s">
        <v>364</v>
      </c>
      <c r="I683" s="13" t="s">
        <v>34</v>
      </c>
      <c r="J683" s="13" t="s">
        <v>24</v>
      </c>
      <c r="K683" s="13" t="s">
        <v>134</v>
      </c>
      <c r="L683" s="13" t="s">
        <v>446</v>
      </c>
      <c r="M683" s="14">
        <v>150.44</v>
      </c>
      <c r="N683" s="89"/>
      <c r="O683" s="15">
        <v>44566</v>
      </c>
      <c r="P683" s="13"/>
      <c r="Q683" s="13" t="s">
        <v>447</v>
      </c>
      <c r="R683" s="16" t="s">
        <v>28</v>
      </c>
    </row>
    <row r="684" spans="1:18" ht="38.5" hidden="1" x14ac:dyDescent="0.35">
      <c r="A684" s="17">
        <v>1410188609</v>
      </c>
      <c r="B684" s="18"/>
      <c r="C684" s="19" t="s">
        <v>362</v>
      </c>
      <c r="D684" s="19" t="s">
        <v>19</v>
      </c>
      <c r="E684" s="19" t="s">
        <v>181</v>
      </c>
      <c r="F684" s="19">
        <v>608769</v>
      </c>
      <c r="G684" s="19" t="s">
        <v>363</v>
      </c>
      <c r="H684" s="19" t="s">
        <v>364</v>
      </c>
      <c r="I684" s="19" t="s">
        <v>34</v>
      </c>
      <c r="J684" s="19" t="s">
        <v>24</v>
      </c>
      <c r="K684" s="19" t="s">
        <v>134</v>
      </c>
      <c r="L684" s="19" t="s">
        <v>524</v>
      </c>
      <c r="M684" s="20">
        <v>399.77</v>
      </c>
      <c r="N684" s="88"/>
      <c r="O684" s="21">
        <v>44648</v>
      </c>
      <c r="P684" s="19"/>
      <c r="Q684" s="19" t="s">
        <v>447</v>
      </c>
      <c r="R684" s="22" t="s">
        <v>28</v>
      </c>
    </row>
    <row r="685" spans="1:18" ht="38.5" hidden="1" x14ac:dyDescent="0.35">
      <c r="A685" s="11">
        <v>1410190486</v>
      </c>
      <c r="B685" s="12"/>
      <c r="C685" s="13" t="s">
        <v>362</v>
      </c>
      <c r="D685" s="13" t="s">
        <v>19</v>
      </c>
      <c r="E685" s="13" t="s">
        <v>181</v>
      </c>
      <c r="F685" s="13">
        <v>608769</v>
      </c>
      <c r="G685" s="13" t="s">
        <v>363</v>
      </c>
      <c r="H685" s="13" t="s">
        <v>364</v>
      </c>
      <c r="I685" s="13" t="s">
        <v>34</v>
      </c>
      <c r="J685" s="13" t="s">
        <v>24</v>
      </c>
      <c r="K685" s="13" t="s">
        <v>134</v>
      </c>
      <c r="L685" s="13" t="s">
        <v>1005</v>
      </c>
      <c r="M685" s="14">
        <v>207.29</v>
      </c>
      <c r="N685" s="89"/>
      <c r="O685" s="15">
        <v>44719</v>
      </c>
      <c r="P685" s="13"/>
      <c r="Q685" s="13" t="s">
        <v>27</v>
      </c>
      <c r="R685" s="16" t="s">
        <v>526</v>
      </c>
    </row>
    <row r="686" spans="1:18" ht="51" hidden="1" x14ac:dyDescent="0.35">
      <c r="A686" s="17">
        <v>1410180406</v>
      </c>
      <c r="B686" s="18"/>
      <c r="C686" s="19" t="s">
        <v>334</v>
      </c>
      <c r="D686" s="19" t="s">
        <v>19</v>
      </c>
      <c r="E686" s="19" t="s">
        <v>181</v>
      </c>
      <c r="F686" s="19">
        <v>608777</v>
      </c>
      <c r="G686" s="19" t="s">
        <v>335</v>
      </c>
      <c r="H686" s="19" t="s">
        <v>336</v>
      </c>
      <c r="I686" s="19" t="s">
        <v>34</v>
      </c>
      <c r="J686" s="19" t="s">
        <v>24</v>
      </c>
      <c r="K686" s="19" t="s">
        <v>134</v>
      </c>
      <c r="L686" s="19" t="s">
        <v>337</v>
      </c>
      <c r="M686" s="20">
        <v>1069.2</v>
      </c>
      <c r="N686" s="88"/>
      <c r="O686" s="21">
        <v>44484</v>
      </c>
      <c r="P686" s="19"/>
      <c r="Q686" s="19" t="s">
        <v>328</v>
      </c>
      <c r="R686" s="22" t="s">
        <v>28</v>
      </c>
    </row>
    <row r="687" spans="1:18" ht="51" hidden="1" x14ac:dyDescent="0.35">
      <c r="A687" s="17">
        <v>1410183860</v>
      </c>
      <c r="B687" s="18"/>
      <c r="C687" s="19" t="s">
        <v>334</v>
      </c>
      <c r="D687" s="19" t="s">
        <v>19</v>
      </c>
      <c r="E687" s="19" t="s">
        <v>181</v>
      </c>
      <c r="F687" s="19">
        <v>608777</v>
      </c>
      <c r="G687" s="19" t="s">
        <v>335</v>
      </c>
      <c r="H687" s="19" t="s">
        <v>336</v>
      </c>
      <c r="I687" s="19" t="s">
        <v>34</v>
      </c>
      <c r="J687" s="19" t="s">
        <v>24</v>
      </c>
      <c r="K687" s="19" t="s">
        <v>134</v>
      </c>
      <c r="L687" s="19" t="s">
        <v>445</v>
      </c>
      <c r="M687" s="20">
        <v>294.3</v>
      </c>
      <c r="N687" s="88"/>
      <c r="O687" s="21">
        <v>44552</v>
      </c>
      <c r="P687" s="19"/>
      <c r="Q687" s="19" t="s">
        <v>328</v>
      </c>
      <c r="R687" s="22" t="s">
        <v>28</v>
      </c>
    </row>
    <row r="688" spans="1:18" ht="38.5" hidden="1" x14ac:dyDescent="0.35">
      <c r="A688" s="17">
        <v>1410197157</v>
      </c>
      <c r="B688" s="18"/>
      <c r="C688" s="19" t="s">
        <v>1420</v>
      </c>
      <c r="D688" s="19" t="s">
        <v>19</v>
      </c>
      <c r="E688" s="19" t="s">
        <v>181</v>
      </c>
      <c r="F688" s="19">
        <v>608772</v>
      </c>
      <c r="G688" s="19" t="s">
        <v>1421</v>
      </c>
      <c r="H688" s="19" t="s">
        <v>336</v>
      </c>
      <c r="I688" s="19" t="s">
        <v>23</v>
      </c>
      <c r="J688" s="19" t="s">
        <v>24</v>
      </c>
      <c r="K688" s="19" t="s">
        <v>1422</v>
      </c>
      <c r="L688" s="19" t="s">
        <v>1423</v>
      </c>
      <c r="M688" s="20">
        <v>3400</v>
      </c>
      <c r="N688" s="88"/>
      <c r="O688" s="21">
        <v>44837</v>
      </c>
      <c r="P688" s="19"/>
      <c r="Q688" s="19" t="s">
        <v>328</v>
      </c>
      <c r="R688" s="22" t="s">
        <v>526</v>
      </c>
    </row>
    <row r="689" spans="1:18" ht="76" hidden="1" x14ac:dyDescent="0.35">
      <c r="A689" s="17">
        <v>1410179126</v>
      </c>
      <c r="B689" s="18"/>
      <c r="C689" s="19" t="s">
        <v>301</v>
      </c>
      <c r="D689" s="19" t="s">
        <v>19</v>
      </c>
      <c r="E689" s="19" t="s">
        <v>181</v>
      </c>
      <c r="F689" s="19">
        <v>608824</v>
      </c>
      <c r="G689" s="19" t="s">
        <v>302</v>
      </c>
      <c r="H689" s="19" t="s">
        <v>303</v>
      </c>
      <c r="I689" s="19" t="s">
        <v>34</v>
      </c>
      <c r="J689" s="19" t="s">
        <v>24</v>
      </c>
      <c r="K689" s="19" t="s">
        <v>304</v>
      </c>
      <c r="L689" s="19" t="s">
        <v>305</v>
      </c>
      <c r="M689" s="20">
        <v>3932.12</v>
      </c>
      <c r="N689" s="88"/>
      <c r="O689" s="21">
        <v>44454</v>
      </c>
      <c r="P689" s="19"/>
      <c r="Q689" s="19" t="s">
        <v>171</v>
      </c>
      <c r="R689" s="22" t="s">
        <v>28</v>
      </c>
    </row>
    <row r="690" spans="1:18" ht="38.5" hidden="1" x14ac:dyDescent="0.35">
      <c r="A690" s="17">
        <v>1410189018</v>
      </c>
      <c r="B690" s="18"/>
      <c r="C690" s="19" t="s">
        <v>739</v>
      </c>
      <c r="D690" s="19" t="s">
        <v>740</v>
      </c>
      <c r="E690" s="19" t="s">
        <v>690</v>
      </c>
      <c r="F690" s="19">
        <v>608815</v>
      </c>
      <c r="G690" s="19" t="s">
        <v>741</v>
      </c>
      <c r="H690" s="19" t="s">
        <v>742</v>
      </c>
      <c r="I690" s="19" t="s">
        <v>34</v>
      </c>
      <c r="J690" s="19" t="s">
        <v>24</v>
      </c>
      <c r="K690" s="19" t="s">
        <v>743</v>
      </c>
      <c r="L690" s="19" t="s">
        <v>744</v>
      </c>
      <c r="M690" s="20">
        <v>1081</v>
      </c>
      <c r="N690" s="88"/>
      <c r="O690" s="21">
        <v>44671</v>
      </c>
      <c r="P690" s="19"/>
      <c r="Q690" s="19" t="s">
        <v>27</v>
      </c>
      <c r="R690" s="22" t="s">
        <v>526</v>
      </c>
    </row>
    <row r="691" spans="1:18" ht="38.5" hidden="1" x14ac:dyDescent="0.35">
      <c r="A691" s="17" t="s">
        <v>1032</v>
      </c>
      <c r="B691" s="18"/>
      <c r="C691" s="19" t="s">
        <v>739</v>
      </c>
      <c r="D691" s="19" t="s">
        <v>740</v>
      </c>
      <c r="E691" s="19" t="s">
        <v>690</v>
      </c>
      <c r="F691" s="19">
        <v>608815</v>
      </c>
      <c r="G691" s="19" t="s">
        <v>741</v>
      </c>
      <c r="H691" s="19" t="s">
        <v>742</v>
      </c>
      <c r="I691" s="19" t="s">
        <v>34</v>
      </c>
      <c r="J691" s="19" t="s">
        <v>24</v>
      </c>
      <c r="K691" s="19" t="s">
        <v>743</v>
      </c>
      <c r="L691" s="19" t="s">
        <v>744</v>
      </c>
      <c r="M691" s="20">
        <v>549</v>
      </c>
      <c r="N691" s="88"/>
      <c r="O691" s="21">
        <v>44760</v>
      </c>
      <c r="P691" s="19"/>
      <c r="Q691" s="19" t="s">
        <v>171</v>
      </c>
      <c r="R691" s="22" t="s">
        <v>526</v>
      </c>
    </row>
    <row r="692" spans="1:18" ht="38.5" hidden="1" x14ac:dyDescent="0.35">
      <c r="A692" s="17">
        <v>1410197831</v>
      </c>
      <c r="B692" s="18"/>
      <c r="C692" s="19" t="s">
        <v>739</v>
      </c>
      <c r="D692" s="19" t="s">
        <v>740</v>
      </c>
      <c r="E692" s="19" t="s">
        <v>690</v>
      </c>
      <c r="F692" s="19">
        <v>608815</v>
      </c>
      <c r="G692" s="19" t="s">
        <v>741</v>
      </c>
      <c r="H692" s="19" t="s">
        <v>742</v>
      </c>
      <c r="I692" s="19" t="s">
        <v>34</v>
      </c>
      <c r="J692" s="19" t="s">
        <v>24</v>
      </c>
      <c r="K692" s="19" t="s">
        <v>743</v>
      </c>
      <c r="L692" s="19" t="s">
        <v>1474</v>
      </c>
      <c r="M692" s="20">
        <v>542</v>
      </c>
      <c r="N692" s="88"/>
      <c r="O692" s="21">
        <v>44852</v>
      </c>
      <c r="P692" s="19"/>
      <c r="Q692" s="19" t="s">
        <v>328</v>
      </c>
      <c r="R692" s="22" t="s">
        <v>526</v>
      </c>
    </row>
    <row r="693" spans="1:18" ht="38.5" hidden="1" x14ac:dyDescent="0.35">
      <c r="A693" s="17">
        <v>1410189137</v>
      </c>
      <c r="B693" s="18"/>
      <c r="C693" s="19" t="s">
        <v>765</v>
      </c>
      <c r="D693" s="19" t="s">
        <v>19</v>
      </c>
      <c r="E693" s="19" t="s">
        <v>690</v>
      </c>
      <c r="F693" s="19">
        <v>608814</v>
      </c>
      <c r="G693" s="19" t="s">
        <v>766</v>
      </c>
      <c r="H693" s="19" t="s">
        <v>767</v>
      </c>
      <c r="I693" s="19" t="s">
        <v>23</v>
      </c>
      <c r="J693" s="19" t="s">
        <v>24</v>
      </c>
      <c r="K693" s="19" t="s">
        <v>238</v>
      </c>
      <c r="L693" s="19" t="s">
        <v>768</v>
      </c>
      <c r="M693" s="20">
        <v>400</v>
      </c>
      <c r="N693" s="88"/>
      <c r="O693" s="21">
        <v>44678</v>
      </c>
      <c r="P693" s="19"/>
      <c r="Q693" s="19" t="s">
        <v>27</v>
      </c>
      <c r="R693" s="22" t="s">
        <v>526</v>
      </c>
    </row>
    <row r="694" spans="1:18" ht="38.5" hidden="1" x14ac:dyDescent="0.35">
      <c r="A694" s="11">
        <v>1410186549</v>
      </c>
      <c r="B694" s="12"/>
      <c r="C694" s="13" t="s">
        <v>501</v>
      </c>
      <c r="D694" s="13" t="s">
        <v>19</v>
      </c>
      <c r="E694" s="13" t="s">
        <v>181</v>
      </c>
      <c r="F694" s="13">
        <v>608820</v>
      </c>
      <c r="G694" s="13" t="s">
        <v>502</v>
      </c>
      <c r="H694" s="13" t="s">
        <v>503</v>
      </c>
      <c r="I694" s="13" t="s">
        <v>34</v>
      </c>
      <c r="J694" s="13" t="s">
        <v>24</v>
      </c>
      <c r="K694" s="13" t="s">
        <v>65</v>
      </c>
      <c r="L694" s="13" t="s">
        <v>504</v>
      </c>
      <c r="M694" s="14">
        <v>522</v>
      </c>
      <c r="N694" s="89"/>
      <c r="O694" s="15">
        <v>44613</v>
      </c>
      <c r="P694" s="13"/>
      <c r="Q694" s="13" t="s">
        <v>447</v>
      </c>
      <c r="R694" s="16" t="s">
        <v>28</v>
      </c>
    </row>
    <row r="695" spans="1:18" ht="38.5" hidden="1" x14ac:dyDescent="0.35">
      <c r="A695" s="17">
        <v>1410189127</v>
      </c>
      <c r="B695" s="18"/>
      <c r="C695" s="19" t="s">
        <v>501</v>
      </c>
      <c r="D695" s="19" t="s">
        <v>740</v>
      </c>
      <c r="E695" s="19" t="s">
        <v>181</v>
      </c>
      <c r="F695" s="19">
        <v>608820</v>
      </c>
      <c r="G695" s="19" t="s">
        <v>502</v>
      </c>
      <c r="H695" s="19" t="s">
        <v>503</v>
      </c>
      <c r="I695" s="19" t="s">
        <v>34</v>
      </c>
      <c r="J695" s="19" t="s">
        <v>24</v>
      </c>
      <c r="K695" s="19" t="s">
        <v>623</v>
      </c>
      <c r="L695" s="19" t="s">
        <v>307</v>
      </c>
      <c r="M695" s="20">
        <v>5676</v>
      </c>
      <c r="N695" s="88"/>
      <c r="O695" s="21">
        <v>44682</v>
      </c>
      <c r="P695" s="19"/>
      <c r="Q695" s="19" t="s">
        <v>27</v>
      </c>
      <c r="R695" s="22" t="s">
        <v>526</v>
      </c>
    </row>
    <row r="696" spans="1:18" ht="38.5" hidden="1" x14ac:dyDescent="0.35">
      <c r="A696" s="11">
        <v>1410192863</v>
      </c>
      <c r="B696" s="12"/>
      <c r="C696" s="13" t="s">
        <v>501</v>
      </c>
      <c r="D696" s="13" t="s">
        <v>19</v>
      </c>
      <c r="E696" s="13" t="s">
        <v>181</v>
      </c>
      <c r="F696" s="13">
        <v>608820</v>
      </c>
      <c r="G696" s="13" t="s">
        <v>502</v>
      </c>
      <c r="H696" s="13" t="s">
        <v>503</v>
      </c>
      <c r="I696" s="13" t="s">
        <v>34</v>
      </c>
      <c r="J696" s="13" t="s">
        <v>24</v>
      </c>
      <c r="K696" s="13" t="s">
        <v>65</v>
      </c>
      <c r="L696" s="13" t="s">
        <v>307</v>
      </c>
      <c r="M696" s="14">
        <v>5842</v>
      </c>
      <c r="N696" s="89"/>
      <c r="O696" s="15">
        <v>44755</v>
      </c>
      <c r="P696" s="13"/>
      <c r="Q696" s="13" t="s">
        <v>171</v>
      </c>
      <c r="R696" s="16" t="s">
        <v>526</v>
      </c>
    </row>
    <row r="697" spans="1:18" ht="38.5" hidden="1" x14ac:dyDescent="0.35">
      <c r="A697" s="17">
        <v>1410197660</v>
      </c>
      <c r="B697" s="18"/>
      <c r="C697" s="19" t="s">
        <v>501</v>
      </c>
      <c r="D697" s="19" t="s">
        <v>19</v>
      </c>
      <c r="E697" s="19" t="s">
        <v>181</v>
      </c>
      <c r="F697" s="19">
        <v>608820</v>
      </c>
      <c r="G697" s="19" t="s">
        <v>502</v>
      </c>
      <c r="H697" s="19" t="s">
        <v>503</v>
      </c>
      <c r="I697" s="19" t="s">
        <v>34</v>
      </c>
      <c r="J697" s="19" t="s">
        <v>24</v>
      </c>
      <c r="K697" s="19" t="s">
        <v>65</v>
      </c>
      <c r="L697" s="19" t="s">
        <v>1183</v>
      </c>
      <c r="M697" s="20">
        <v>9206</v>
      </c>
      <c r="N697" s="88"/>
      <c r="O697" s="21">
        <v>44846</v>
      </c>
      <c r="P697" s="19"/>
      <c r="Q697" s="19" t="s">
        <v>328</v>
      </c>
      <c r="R697" s="22" t="s">
        <v>526</v>
      </c>
    </row>
    <row r="698" spans="1:18" ht="38.5" hidden="1" x14ac:dyDescent="0.35">
      <c r="A698" s="11">
        <v>1410197661</v>
      </c>
      <c r="B698" s="12"/>
      <c r="C698" s="13" t="s">
        <v>501</v>
      </c>
      <c r="D698" s="13" t="s">
        <v>19</v>
      </c>
      <c r="E698" s="13" t="s">
        <v>181</v>
      </c>
      <c r="F698" s="13">
        <v>608820</v>
      </c>
      <c r="G698" s="13" t="s">
        <v>502</v>
      </c>
      <c r="H698" s="13" t="s">
        <v>503</v>
      </c>
      <c r="I698" s="13" t="s">
        <v>34</v>
      </c>
      <c r="J698" s="13" t="s">
        <v>24</v>
      </c>
      <c r="K698" s="13" t="s">
        <v>65</v>
      </c>
      <c r="L698" s="13" t="s">
        <v>1434</v>
      </c>
      <c r="M698" s="14">
        <v>522</v>
      </c>
      <c r="N698" s="89"/>
      <c r="O698" s="15">
        <v>44846</v>
      </c>
      <c r="P698" s="13"/>
      <c r="Q698" s="13" t="s">
        <v>328</v>
      </c>
      <c r="R698" s="16" t="s">
        <v>526</v>
      </c>
    </row>
    <row r="699" spans="1:18" ht="38.5" hidden="1" x14ac:dyDescent="0.35">
      <c r="A699" s="17" t="s">
        <v>1526</v>
      </c>
      <c r="B699" s="18"/>
      <c r="C699" s="19" t="s">
        <v>1534</v>
      </c>
      <c r="D699" s="19" t="s">
        <v>19</v>
      </c>
      <c r="E699" s="19" t="s">
        <v>690</v>
      </c>
      <c r="F699" s="19">
        <v>608798</v>
      </c>
      <c r="G699" s="19" t="s">
        <v>1535</v>
      </c>
      <c r="H699" s="19" t="s">
        <v>924</v>
      </c>
      <c r="I699" s="19" t="s">
        <v>34</v>
      </c>
      <c r="J699" s="19"/>
      <c r="K699" s="19" t="s">
        <v>1124</v>
      </c>
      <c r="L699" s="19" t="s">
        <v>1536</v>
      </c>
      <c r="M699" s="20">
        <v>3320.9</v>
      </c>
      <c r="N699" s="88"/>
      <c r="O699" s="21">
        <v>44880</v>
      </c>
      <c r="P699" s="19"/>
      <c r="Q699" s="19" t="s">
        <v>328</v>
      </c>
      <c r="R699" s="22" t="s">
        <v>526</v>
      </c>
    </row>
    <row r="700" spans="1:18" ht="38.5" hidden="1" x14ac:dyDescent="0.35">
      <c r="A700" s="17">
        <v>1410199054</v>
      </c>
      <c r="B700" s="18"/>
      <c r="C700" s="19" t="s">
        <v>1534</v>
      </c>
      <c r="D700" s="19" t="s">
        <v>19</v>
      </c>
      <c r="E700" s="19" t="s">
        <v>690</v>
      </c>
      <c r="F700" s="19">
        <v>608798</v>
      </c>
      <c r="G700" s="19" t="s">
        <v>1535</v>
      </c>
      <c r="H700" s="19" t="s">
        <v>924</v>
      </c>
      <c r="I700" s="19" t="s">
        <v>34</v>
      </c>
      <c r="J700" s="19"/>
      <c r="K700" s="19" t="s">
        <v>1561</v>
      </c>
      <c r="L700" s="19" t="s">
        <v>1562</v>
      </c>
      <c r="M700" s="20">
        <v>3320.9</v>
      </c>
      <c r="N700" s="88"/>
      <c r="O700" s="21">
        <v>44880</v>
      </c>
      <c r="P700" s="19"/>
      <c r="Q700" s="19" t="s">
        <v>328</v>
      </c>
      <c r="R700" s="22" t="s">
        <v>526</v>
      </c>
    </row>
    <row r="701" spans="1:18" ht="38.5" hidden="1" x14ac:dyDescent="0.35">
      <c r="A701" s="11">
        <v>1410190852</v>
      </c>
      <c r="B701" s="12"/>
      <c r="C701" s="13" t="s">
        <v>1090</v>
      </c>
      <c r="D701" s="13" t="s">
        <v>19</v>
      </c>
      <c r="E701" s="13" t="s">
        <v>690</v>
      </c>
      <c r="F701" s="13">
        <v>608834</v>
      </c>
      <c r="G701" s="13" t="s">
        <v>1091</v>
      </c>
      <c r="H701" s="13" t="s">
        <v>1092</v>
      </c>
      <c r="I701" s="13" t="s">
        <v>34</v>
      </c>
      <c r="J701" s="13" t="s">
        <v>24</v>
      </c>
      <c r="K701" s="13" t="s">
        <v>1093</v>
      </c>
      <c r="L701" s="13" t="s">
        <v>1094</v>
      </c>
      <c r="M701" s="14">
        <v>1120</v>
      </c>
      <c r="N701" s="89"/>
      <c r="O701" s="15">
        <v>44734</v>
      </c>
      <c r="P701" s="13"/>
      <c r="Q701" s="13" t="s">
        <v>27</v>
      </c>
      <c r="R701" s="16" t="s">
        <v>526</v>
      </c>
    </row>
    <row r="702" spans="1:18" ht="38.5" hidden="1" x14ac:dyDescent="0.35">
      <c r="A702" s="11">
        <v>1410197832</v>
      </c>
      <c r="B702" s="12"/>
      <c r="C702" s="13" t="s">
        <v>1475</v>
      </c>
      <c r="D702" s="13" t="s">
        <v>19</v>
      </c>
      <c r="E702" s="13" t="s">
        <v>690</v>
      </c>
      <c r="F702" s="13">
        <v>608834</v>
      </c>
      <c r="G702" s="13" t="s">
        <v>1091</v>
      </c>
      <c r="H702" s="13" t="s">
        <v>1092</v>
      </c>
      <c r="I702" s="13" t="s">
        <v>34</v>
      </c>
      <c r="J702" s="13" t="s">
        <v>24</v>
      </c>
      <c r="K702" s="13" t="s">
        <v>1093</v>
      </c>
      <c r="L702" s="13" t="s">
        <v>1476</v>
      </c>
      <c r="M702" s="14">
        <v>6962</v>
      </c>
      <c r="N702" s="89"/>
      <c r="O702" s="15">
        <v>44852</v>
      </c>
      <c r="P702" s="13"/>
      <c r="Q702" s="13" t="s">
        <v>328</v>
      </c>
      <c r="R702" s="16" t="s">
        <v>526</v>
      </c>
    </row>
    <row r="703" spans="1:18" ht="38.5" hidden="1" x14ac:dyDescent="0.35">
      <c r="A703" s="11" t="s">
        <v>967</v>
      </c>
      <c r="B703" s="12"/>
      <c r="C703" s="13" t="s">
        <v>1378</v>
      </c>
      <c r="D703" s="13" t="s">
        <v>590</v>
      </c>
      <c r="E703" s="13" t="s">
        <v>690</v>
      </c>
      <c r="F703" s="13">
        <v>608839</v>
      </c>
      <c r="G703" s="13" t="s">
        <v>1379</v>
      </c>
      <c r="H703" s="13" t="s">
        <v>742</v>
      </c>
      <c r="I703" s="13" t="s">
        <v>34</v>
      </c>
      <c r="J703" s="13" t="s">
        <v>24</v>
      </c>
      <c r="K703" s="13" t="s">
        <v>134</v>
      </c>
      <c r="L703" s="13" t="s">
        <v>1380</v>
      </c>
      <c r="M703" s="14">
        <v>8638.43</v>
      </c>
      <c r="N703" s="89"/>
      <c r="O703" s="15">
        <v>44818</v>
      </c>
      <c r="P703" s="13"/>
      <c r="Q703" s="13" t="s">
        <v>171</v>
      </c>
      <c r="R703" s="16" t="s">
        <v>526</v>
      </c>
    </row>
    <row r="704" spans="1:18" ht="38.5" hidden="1" x14ac:dyDescent="0.35">
      <c r="A704" s="17">
        <v>1410197017</v>
      </c>
      <c r="B704" s="18"/>
      <c r="C704" s="19" t="s">
        <v>1399</v>
      </c>
      <c r="D704" s="19" t="s">
        <v>19</v>
      </c>
      <c r="E704" s="19" t="s">
        <v>690</v>
      </c>
      <c r="F704" s="19">
        <v>608839</v>
      </c>
      <c r="G704" s="19" t="s">
        <v>1379</v>
      </c>
      <c r="H704" s="19" t="s">
        <v>742</v>
      </c>
      <c r="I704" s="19" t="s">
        <v>34</v>
      </c>
      <c r="J704" s="19" t="s">
        <v>24</v>
      </c>
      <c r="K704" s="19" t="s">
        <v>134</v>
      </c>
      <c r="L704" s="19" t="s">
        <v>1380</v>
      </c>
      <c r="M704" s="20">
        <v>4373.8599999999997</v>
      </c>
      <c r="N704" s="88"/>
      <c r="O704" s="21">
        <v>44826</v>
      </c>
      <c r="P704" s="19"/>
      <c r="Q704" s="19" t="s">
        <v>171</v>
      </c>
      <c r="R704" s="22" t="s">
        <v>526</v>
      </c>
    </row>
    <row r="705" spans="1:18" ht="38.5" hidden="1" x14ac:dyDescent="0.35">
      <c r="A705" s="17">
        <v>1410190879</v>
      </c>
      <c r="B705" s="18"/>
      <c r="C705" s="19" t="s">
        <v>1095</v>
      </c>
      <c r="D705" s="19" t="s">
        <v>19</v>
      </c>
      <c r="E705" s="19" t="s">
        <v>1016</v>
      </c>
      <c r="F705" s="19">
        <v>608861</v>
      </c>
      <c r="G705" s="19" t="s">
        <v>1096</v>
      </c>
      <c r="H705" s="19" t="s">
        <v>336</v>
      </c>
      <c r="I705" s="19" t="s">
        <v>34</v>
      </c>
      <c r="J705" s="19" t="s">
        <v>24</v>
      </c>
      <c r="K705" s="19" t="s">
        <v>1097</v>
      </c>
      <c r="L705" s="19" t="s">
        <v>1098</v>
      </c>
      <c r="M705" s="20">
        <v>4906.8100000000004</v>
      </c>
      <c r="N705" s="88"/>
      <c r="O705" s="21">
        <v>44735</v>
      </c>
      <c r="P705" s="19"/>
      <c r="Q705" s="19" t="s">
        <v>27</v>
      </c>
      <c r="R705" s="22" t="s">
        <v>526</v>
      </c>
    </row>
    <row r="706" spans="1:18" ht="38.5" hidden="1" x14ac:dyDescent="0.35">
      <c r="A706" s="17">
        <v>1410193808</v>
      </c>
      <c r="B706" s="18"/>
      <c r="C706" s="19" t="s">
        <v>1095</v>
      </c>
      <c r="D706" s="19" t="s">
        <v>19</v>
      </c>
      <c r="E706" s="19" t="s">
        <v>1016</v>
      </c>
      <c r="F706" s="19">
        <v>608861</v>
      </c>
      <c r="G706" s="19" t="s">
        <v>1096</v>
      </c>
      <c r="H706" s="19" t="s">
        <v>336</v>
      </c>
      <c r="I706" s="19" t="s">
        <v>34</v>
      </c>
      <c r="J706" s="19" t="s">
        <v>24</v>
      </c>
      <c r="K706" s="19" t="s">
        <v>1097</v>
      </c>
      <c r="L706" s="19" t="s">
        <v>1260</v>
      </c>
      <c r="M706" s="20">
        <v>370.64</v>
      </c>
      <c r="N706" s="88"/>
      <c r="O706" s="21">
        <v>44774</v>
      </c>
      <c r="P706" s="19"/>
      <c r="Q706" s="19" t="s">
        <v>171</v>
      </c>
      <c r="R706" s="22" t="s">
        <v>526</v>
      </c>
    </row>
    <row r="707" spans="1:18" ht="38.5" hidden="1" x14ac:dyDescent="0.35">
      <c r="A707" s="11">
        <v>1410190916</v>
      </c>
      <c r="B707" s="12"/>
      <c r="C707" s="13" t="s">
        <v>689</v>
      </c>
      <c r="D707" s="13" t="s">
        <v>590</v>
      </c>
      <c r="E707" s="13" t="s">
        <v>690</v>
      </c>
      <c r="F707" s="13">
        <v>608854</v>
      </c>
      <c r="G707" s="13" t="s">
        <v>691</v>
      </c>
      <c r="H707" s="13" t="s">
        <v>692</v>
      </c>
      <c r="I707" s="13" t="s">
        <v>23</v>
      </c>
      <c r="J707" s="13" t="s">
        <v>24</v>
      </c>
      <c r="K707" s="13" t="s">
        <v>693</v>
      </c>
      <c r="L707" s="13" t="s">
        <v>694</v>
      </c>
      <c r="M707" s="14">
        <v>54</v>
      </c>
      <c r="N707" s="89"/>
      <c r="O707" s="15">
        <v>44662</v>
      </c>
      <c r="P707" s="13"/>
      <c r="Q707" s="13" t="s">
        <v>27</v>
      </c>
      <c r="R707" s="16" t="s">
        <v>526</v>
      </c>
    </row>
    <row r="708" spans="1:18" ht="76" hidden="1" x14ac:dyDescent="0.35">
      <c r="A708" s="17">
        <v>1410190361</v>
      </c>
      <c r="B708" s="18"/>
      <c r="C708" s="19" t="s">
        <v>922</v>
      </c>
      <c r="D708" s="19" t="s">
        <v>590</v>
      </c>
      <c r="E708" s="19" t="s">
        <v>690</v>
      </c>
      <c r="F708" s="19">
        <v>608840</v>
      </c>
      <c r="G708" s="19" t="s">
        <v>923</v>
      </c>
      <c r="H708" s="19" t="s">
        <v>924</v>
      </c>
      <c r="I708" s="19" t="s">
        <v>23</v>
      </c>
      <c r="J708" s="19" t="s">
        <v>24</v>
      </c>
      <c r="K708" s="19" t="s">
        <v>925</v>
      </c>
      <c r="L708" s="19" t="s">
        <v>926</v>
      </c>
      <c r="M708" s="20">
        <v>2035.24</v>
      </c>
      <c r="N708" s="88"/>
      <c r="O708" s="21">
        <v>44708</v>
      </c>
      <c r="P708" s="19"/>
      <c r="Q708" s="19" t="s">
        <v>27</v>
      </c>
      <c r="R708" s="22" t="s">
        <v>526</v>
      </c>
    </row>
    <row r="709" spans="1:18" ht="38.5" hidden="1" x14ac:dyDescent="0.35">
      <c r="A709" s="17">
        <v>1410190915</v>
      </c>
      <c r="B709" s="18"/>
      <c r="C709" s="19" t="s">
        <v>1111</v>
      </c>
      <c r="D709" s="19" t="s">
        <v>590</v>
      </c>
      <c r="E709" s="19" t="s">
        <v>690</v>
      </c>
      <c r="F709" s="19">
        <v>608853</v>
      </c>
      <c r="G709" s="19" t="s">
        <v>1112</v>
      </c>
      <c r="H709" s="19" t="s">
        <v>742</v>
      </c>
      <c r="I709" s="19" t="s">
        <v>23</v>
      </c>
      <c r="J709" s="19" t="s">
        <v>24</v>
      </c>
      <c r="K709" s="19" t="s">
        <v>693</v>
      </c>
      <c r="L709" s="19" t="s">
        <v>1113</v>
      </c>
      <c r="M709" s="20">
        <v>1829</v>
      </c>
      <c r="N709" s="88"/>
      <c r="O709" s="21">
        <v>44736</v>
      </c>
      <c r="P709" s="19"/>
      <c r="Q709" s="19" t="s">
        <v>27</v>
      </c>
      <c r="R709" s="22" t="s">
        <v>526</v>
      </c>
    </row>
    <row r="710" spans="1:18" ht="38.5" hidden="1" x14ac:dyDescent="0.35">
      <c r="A710" s="17" t="s">
        <v>1032</v>
      </c>
      <c r="B710" s="18"/>
      <c r="C710" s="19" t="s">
        <v>1111</v>
      </c>
      <c r="D710" s="19" t="s">
        <v>590</v>
      </c>
      <c r="E710" s="19" t="s">
        <v>690</v>
      </c>
      <c r="F710" s="19">
        <v>608853</v>
      </c>
      <c r="G710" s="19" t="s">
        <v>1112</v>
      </c>
      <c r="H710" s="19" t="s">
        <v>742</v>
      </c>
      <c r="I710" s="19" t="s">
        <v>23</v>
      </c>
      <c r="J710" s="19" t="s">
        <v>24</v>
      </c>
      <c r="K710" s="19" t="s">
        <v>693</v>
      </c>
      <c r="L710" s="19" t="s">
        <v>1113</v>
      </c>
      <c r="M710" s="20">
        <v>1829</v>
      </c>
      <c r="N710" s="88"/>
      <c r="O710" s="21">
        <v>44812</v>
      </c>
      <c r="P710" s="19"/>
      <c r="Q710" s="19" t="s">
        <v>171</v>
      </c>
      <c r="R710" s="22" t="s">
        <v>526</v>
      </c>
    </row>
    <row r="711" spans="1:18" ht="38.5" hidden="1" x14ac:dyDescent="0.35">
      <c r="A711" s="17">
        <v>1410196236</v>
      </c>
      <c r="B711" s="18"/>
      <c r="C711" s="19" t="s">
        <v>1359</v>
      </c>
      <c r="D711" s="19" t="s">
        <v>19</v>
      </c>
      <c r="E711" s="19" t="s">
        <v>690</v>
      </c>
      <c r="F711" s="19">
        <v>802041</v>
      </c>
      <c r="G711" s="19" t="s">
        <v>1360</v>
      </c>
      <c r="H711" s="19" t="s">
        <v>1361</v>
      </c>
      <c r="I711" s="19" t="s">
        <v>34</v>
      </c>
      <c r="J711" s="19" t="s">
        <v>24</v>
      </c>
      <c r="K711" s="19" t="s">
        <v>65</v>
      </c>
      <c r="L711" s="19" t="s">
        <v>850</v>
      </c>
      <c r="M711" s="20">
        <v>1567</v>
      </c>
      <c r="N711" s="88"/>
      <c r="O711" s="21">
        <v>44816</v>
      </c>
      <c r="P711" s="19"/>
      <c r="Q711" s="19" t="s">
        <v>171</v>
      </c>
      <c r="R711" s="22" t="s">
        <v>526</v>
      </c>
    </row>
    <row r="712" spans="1:18" ht="38.5" hidden="1" x14ac:dyDescent="0.35">
      <c r="A712" s="11">
        <v>1410197078</v>
      </c>
      <c r="B712" s="12"/>
      <c r="C712" s="13" t="s">
        <v>1359</v>
      </c>
      <c r="D712" s="13" t="s">
        <v>19</v>
      </c>
      <c r="E712" s="13" t="s">
        <v>690</v>
      </c>
      <c r="F712" s="13">
        <v>608834</v>
      </c>
      <c r="G712" s="13" t="s">
        <v>1360</v>
      </c>
      <c r="H712" s="13" t="s">
        <v>1092</v>
      </c>
      <c r="I712" s="13" t="s">
        <v>34</v>
      </c>
      <c r="J712" s="13" t="s">
        <v>24</v>
      </c>
      <c r="K712" s="13" t="s">
        <v>1455</v>
      </c>
      <c r="L712" s="13" t="s">
        <v>1456</v>
      </c>
      <c r="M712" s="14">
        <v>2025</v>
      </c>
      <c r="N712" s="89"/>
      <c r="O712" s="15">
        <v>44845</v>
      </c>
      <c r="P712" s="13"/>
      <c r="Q712" s="13" t="s">
        <v>328</v>
      </c>
      <c r="R712" s="16" t="s">
        <v>526</v>
      </c>
    </row>
    <row r="713" spans="1:18" ht="38.5" hidden="1" x14ac:dyDescent="0.35">
      <c r="A713" s="17">
        <v>56760</v>
      </c>
      <c r="B713" s="18"/>
      <c r="C713" s="19" t="s">
        <v>1579</v>
      </c>
      <c r="D713" s="19" t="s">
        <v>19</v>
      </c>
      <c r="E713" s="19" t="s">
        <v>690</v>
      </c>
      <c r="F713" s="19">
        <v>608882</v>
      </c>
      <c r="G713" s="19" t="s">
        <v>1580</v>
      </c>
      <c r="H713" s="19" t="s">
        <v>924</v>
      </c>
      <c r="I713" s="19" t="s">
        <v>34</v>
      </c>
      <c r="J713" s="19"/>
      <c r="K713" s="19" t="s">
        <v>1581</v>
      </c>
      <c r="L713" s="19" t="s">
        <v>1582</v>
      </c>
      <c r="M713" s="20">
        <v>1215</v>
      </c>
      <c r="N713" s="88"/>
      <c r="O713" s="21">
        <v>44896</v>
      </c>
      <c r="P713" s="19"/>
      <c r="Q713" s="19" t="s">
        <v>328</v>
      </c>
      <c r="R713" s="22" t="s">
        <v>526</v>
      </c>
    </row>
    <row r="714" spans="1:18" ht="26" hidden="1" x14ac:dyDescent="0.35">
      <c r="A714" s="17">
        <v>1410190109</v>
      </c>
      <c r="B714" s="18"/>
      <c r="C714" s="19" t="s">
        <v>855</v>
      </c>
      <c r="D714" s="19" t="s">
        <v>535</v>
      </c>
      <c r="E714" s="19" t="s">
        <v>536</v>
      </c>
      <c r="F714" s="19">
        <v>508342</v>
      </c>
      <c r="G714" s="19" t="s">
        <v>856</v>
      </c>
      <c r="H714" s="19" t="s">
        <v>857</v>
      </c>
      <c r="I714" s="19" t="s">
        <v>34</v>
      </c>
      <c r="J714" s="19" t="s">
        <v>24</v>
      </c>
      <c r="K714" s="19" t="s">
        <v>35</v>
      </c>
      <c r="L714" s="19" t="s">
        <v>806</v>
      </c>
      <c r="M714" s="20">
        <v>409.19</v>
      </c>
      <c r="N714" s="88"/>
      <c r="O714" s="21">
        <v>44699</v>
      </c>
      <c r="P714" s="19"/>
      <c r="Q714" s="19" t="s">
        <v>27</v>
      </c>
      <c r="R714" s="22" t="s">
        <v>526</v>
      </c>
    </row>
    <row r="715" spans="1:18" hidden="1" x14ac:dyDescent="0.35">
      <c r="A715" s="11">
        <v>1410190750</v>
      </c>
      <c r="B715" s="12"/>
      <c r="C715" s="13" t="s">
        <v>1070</v>
      </c>
      <c r="D715" s="13" t="s">
        <v>535</v>
      </c>
      <c r="E715" s="13" t="s">
        <v>535</v>
      </c>
      <c r="F715" s="13">
        <v>508342</v>
      </c>
      <c r="G715" s="13" t="s">
        <v>856</v>
      </c>
      <c r="H715" s="13" t="s">
        <v>857</v>
      </c>
      <c r="I715" s="13" t="s">
        <v>34</v>
      </c>
      <c r="J715" s="13" t="s">
        <v>24</v>
      </c>
      <c r="K715" s="13" t="s">
        <v>35</v>
      </c>
      <c r="L715" s="13" t="s">
        <v>1037</v>
      </c>
      <c r="M715" s="14">
        <v>1734.17</v>
      </c>
      <c r="N715" s="89"/>
      <c r="O715" s="15">
        <v>44732</v>
      </c>
      <c r="P715" s="13"/>
      <c r="Q715" s="13" t="s">
        <v>27</v>
      </c>
      <c r="R715" s="16" t="s">
        <v>526</v>
      </c>
    </row>
    <row r="716" spans="1:18" ht="26" hidden="1" x14ac:dyDescent="0.35">
      <c r="A716" s="11"/>
      <c r="B716" s="12">
        <v>1490025990</v>
      </c>
      <c r="C716" s="13" t="s">
        <v>1186</v>
      </c>
      <c r="D716" s="13" t="s">
        <v>535</v>
      </c>
      <c r="E716" s="13" t="s">
        <v>536</v>
      </c>
      <c r="F716" s="13">
        <v>508342</v>
      </c>
      <c r="G716" s="13" t="s">
        <v>856</v>
      </c>
      <c r="H716" s="13" t="s">
        <v>857</v>
      </c>
      <c r="I716" s="13" t="s">
        <v>34</v>
      </c>
      <c r="J716" s="13" t="s">
        <v>24</v>
      </c>
      <c r="K716" s="13" t="s">
        <v>35</v>
      </c>
      <c r="L716" s="13" t="s">
        <v>1187</v>
      </c>
      <c r="M716" s="14">
        <v>409.19</v>
      </c>
      <c r="N716" s="89"/>
      <c r="O716" s="15">
        <v>44760</v>
      </c>
      <c r="P716" s="13"/>
      <c r="Q716" s="13" t="s">
        <v>171</v>
      </c>
      <c r="R716" s="16" t="s">
        <v>526</v>
      </c>
    </row>
    <row r="717" spans="1:18" ht="51" hidden="1" x14ac:dyDescent="0.35">
      <c r="A717" s="17">
        <v>1410188699</v>
      </c>
      <c r="B717" s="18"/>
      <c r="C717" s="19" t="s">
        <v>586</v>
      </c>
      <c r="D717" s="19" t="s">
        <v>535</v>
      </c>
      <c r="E717" s="19" t="s">
        <v>536</v>
      </c>
      <c r="F717" s="19">
        <v>508360</v>
      </c>
      <c r="G717" s="19" t="s">
        <v>587</v>
      </c>
      <c r="H717" s="19" t="s">
        <v>538</v>
      </c>
      <c r="I717" s="19" t="s">
        <v>34</v>
      </c>
      <c r="J717" s="19" t="s">
        <v>24</v>
      </c>
      <c r="K717" s="19" t="s">
        <v>588</v>
      </c>
      <c r="L717" s="19" t="s">
        <v>199</v>
      </c>
      <c r="M717" s="20">
        <v>527.76</v>
      </c>
      <c r="N717" s="88"/>
      <c r="O717" s="21">
        <v>44656</v>
      </c>
      <c r="P717" s="19"/>
      <c r="Q717" s="19" t="s">
        <v>27</v>
      </c>
      <c r="R717" s="22" t="s">
        <v>526</v>
      </c>
    </row>
    <row r="718" spans="1:18" ht="38.5" hidden="1" x14ac:dyDescent="0.35">
      <c r="A718" s="11">
        <v>1410188666</v>
      </c>
      <c r="B718" s="12"/>
      <c r="C718" s="13">
        <v>1199.248</v>
      </c>
      <c r="D718" s="13" t="s">
        <v>535</v>
      </c>
      <c r="E718" s="13" t="s">
        <v>536</v>
      </c>
      <c r="F718" s="13">
        <v>508380</v>
      </c>
      <c r="G718" s="13" t="s">
        <v>537</v>
      </c>
      <c r="H718" s="13" t="s">
        <v>538</v>
      </c>
      <c r="I718" s="13" t="s">
        <v>34</v>
      </c>
      <c r="J718" s="13" t="s">
        <v>24</v>
      </c>
      <c r="K718" s="13" t="s">
        <v>539</v>
      </c>
      <c r="L718" s="13" t="s">
        <v>199</v>
      </c>
      <c r="M718" s="14">
        <v>1618</v>
      </c>
      <c r="N718" s="89"/>
      <c r="O718" s="15">
        <v>44652</v>
      </c>
      <c r="P718" s="13"/>
      <c r="Q718" s="13" t="s">
        <v>27</v>
      </c>
      <c r="R718" s="16" t="s">
        <v>526</v>
      </c>
    </row>
    <row r="719" spans="1:18" ht="26" hidden="1" x14ac:dyDescent="0.35">
      <c r="A719" s="17">
        <v>1410190220</v>
      </c>
      <c r="B719" s="18"/>
      <c r="C719" s="19">
        <v>1199.248</v>
      </c>
      <c r="D719" s="19" t="s">
        <v>535</v>
      </c>
      <c r="E719" s="19" t="s">
        <v>535</v>
      </c>
      <c r="F719" s="19">
        <v>508380</v>
      </c>
      <c r="G719" s="19" t="s">
        <v>537</v>
      </c>
      <c r="H719" s="19" t="s">
        <v>538</v>
      </c>
      <c r="I719" s="19" t="s">
        <v>34</v>
      </c>
      <c r="J719" s="19" t="s">
        <v>24</v>
      </c>
      <c r="K719" s="19" t="s">
        <v>899</v>
      </c>
      <c r="L719" s="19" t="s">
        <v>199</v>
      </c>
      <c r="M719" s="20">
        <v>1618</v>
      </c>
      <c r="N719" s="88"/>
      <c r="O719" s="21">
        <v>44704</v>
      </c>
      <c r="P719" s="19"/>
      <c r="Q719" s="19" t="s">
        <v>27</v>
      </c>
      <c r="R719" s="22" t="s">
        <v>526</v>
      </c>
    </row>
    <row r="720" spans="1:18" ht="26" hidden="1" x14ac:dyDescent="0.35">
      <c r="A720" s="11">
        <v>1410192051</v>
      </c>
      <c r="B720" s="12"/>
      <c r="C720" s="13">
        <v>1199.248</v>
      </c>
      <c r="D720" s="13" t="s">
        <v>535</v>
      </c>
      <c r="E720" s="13" t="s">
        <v>535</v>
      </c>
      <c r="F720" s="13">
        <v>508380</v>
      </c>
      <c r="G720" s="13" t="s">
        <v>537</v>
      </c>
      <c r="H720" s="13" t="s">
        <v>538</v>
      </c>
      <c r="I720" s="13" t="s">
        <v>34</v>
      </c>
      <c r="J720" s="13" t="s">
        <v>24</v>
      </c>
      <c r="K720" s="13" t="s">
        <v>1124</v>
      </c>
      <c r="L720" s="13" t="s">
        <v>1125</v>
      </c>
      <c r="M720" s="14">
        <v>589</v>
      </c>
      <c r="N720" s="89"/>
      <c r="O720" s="15">
        <v>44743</v>
      </c>
      <c r="P720" s="13"/>
      <c r="Q720" s="13" t="s">
        <v>171</v>
      </c>
      <c r="R720" s="16" t="s">
        <v>526</v>
      </c>
    </row>
    <row r="721" spans="1:18" ht="26" hidden="1" x14ac:dyDescent="0.35">
      <c r="A721" s="33">
        <v>1410197539</v>
      </c>
      <c r="B721" s="18"/>
      <c r="C721" s="19">
        <v>1199.248</v>
      </c>
      <c r="D721" s="19" t="s">
        <v>535</v>
      </c>
      <c r="E721" s="19" t="s">
        <v>535</v>
      </c>
      <c r="F721" s="19">
        <v>508380</v>
      </c>
      <c r="G721" s="19" t="s">
        <v>537</v>
      </c>
      <c r="H721" s="19" t="s">
        <v>538</v>
      </c>
      <c r="I721" s="19" t="s">
        <v>34</v>
      </c>
      <c r="J721" s="19" t="s">
        <v>24</v>
      </c>
      <c r="K721" s="19" t="s">
        <v>1124</v>
      </c>
      <c r="L721" s="19" t="s">
        <v>688</v>
      </c>
      <c r="M721" s="20">
        <v>129</v>
      </c>
      <c r="N721" s="88"/>
      <c r="O721" s="21">
        <v>44844</v>
      </c>
      <c r="P721" s="19"/>
      <c r="Q721" s="19" t="s">
        <v>328</v>
      </c>
      <c r="R721" s="22" t="s">
        <v>526</v>
      </c>
    </row>
    <row r="722" spans="1:18" ht="26" hidden="1" x14ac:dyDescent="0.35">
      <c r="A722" s="11">
        <v>1410197922</v>
      </c>
      <c r="B722" s="12"/>
      <c r="C722" s="13">
        <v>1199.248</v>
      </c>
      <c r="D722" s="13" t="s">
        <v>535</v>
      </c>
      <c r="E722" s="13" t="s">
        <v>535</v>
      </c>
      <c r="F722" s="13">
        <v>508380</v>
      </c>
      <c r="G722" s="13" t="s">
        <v>537</v>
      </c>
      <c r="H722" s="13" t="s">
        <v>538</v>
      </c>
      <c r="I722" s="13" t="s">
        <v>34</v>
      </c>
      <c r="J722" s="13" t="s">
        <v>24</v>
      </c>
      <c r="K722" s="13" t="s">
        <v>1124</v>
      </c>
      <c r="L722" s="13" t="s">
        <v>1481</v>
      </c>
      <c r="M722" s="14">
        <v>4554</v>
      </c>
      <c r="N722" s="89"/>
      <c r="O722" s="15">
        <v>44855</v>
      </c>
      <c r="P722" s="13"/>
      <c r="Q722" s="13" t="s">
        <v>328</v>
      </c>
      <c r="R722" s="16" t="s">
        <v>526</v>
      </c>
    </row>
    <row r="723" spans="1:18" ht="38.5" hidden="1" x14ac:dyDescent="0.35">
      <c r="A723" s="11">
        <v>1410188698</v>
      </c>
      <c r="B723" s="12"/>
      <c r="C723" s="13" t="s">
        <v>583</v>
      </c>
      <c r="D723" s="13" t="s">
        <v>535</v>
      </c>
      <c r="E723" s="13" t="s">
        <v>536</v>
      </c>
      <c r="F723" s="13">
        <v>508387</v>
      </c>
      <c r="G723" s="13" t="s">
        <v>584</v>
      </c>
      <c r="H723" s="13" t="s">
        <v>538</v>
      </c>
      <c r="I723" s="13" t="s">
        <v>34</v>
      </c>
      <c r="J723" s="13" t="s">
        <v>24</v>
      </c>
      <c r="K723" s="13" t="s">
        <v>539</v>
      </c>
      <c r="L723" s="13" t="s">
        <v>585</v>
      </c>
      <c r="M723" s="14">
        <v>523</v>
      </c>
      <c r="N723" s="89"/>
      <c r="O723" s="15">
        <v>44656</v>
      </c>
      <c r="P723" s="13"/>
      <c r="Q723" s="13" t="s">
        <v>27</v>
      </c>
      <c r="R723" s="16" t="s">
        <v>526</v>
      </c>
    </row>
    <row r="724" spans="1:18" ht="26" hidden="1" x14ac:dyDescent="0.35">
      <c r="A724" s="17">
        <v>1410190921</v>
      </c>
      <c r="B724" s="18"/>
      <c r="C724" s="19" t="s">
        <v>583</v>
      </c>
      <c r="D724" s="19" t="s">
        <v>535</v>
      </c>
      <c r="E724" s="19" t="s">
        <v>535</v>
      </c>
      <c r="F724" s="19">
        <v>802041</v>
      </c>
      <c r="G724" s="19" t="s">
        <v>584</v>
      </c>
      <c r="H724" s="19" t="s">
        <v>538</v>
      </c>
      <c r="I724" s="19" t="s">
        <v>34</v>
      </c>
      <c r="J724" s="19" t="s">
        <v>24</v>
      </c>
      <c r="K724" s="19" t="s">
        <v>88</v>
      </c>
      <c r="L724" s="19" t="s">
        <v>1123</v>
      </c>
      <c r="M724" s="20">
        <v>1569</v>
      </c>
      <c r="N724" s="88"/>
      <c r="O724" s="21">
        <v>44743</v>
      </c>
      <c r="P724" s="19"/>
      <c r="Q724" s="19" t="s">
        <v>171</v>
      </c>
      <c r="R724" s="22" t="s">
        <v>526</v>
      </c>
    </row>
    <row r="725" spans="1:18" ht="26" hidden="1" x14ac:dyDescent="0.35">
      <c r="A725" s="11">
        <v>1410189746</v>
      </c>
      <c r="B725" s="12"/>
      <c r="C725" s="13" t="s">
        <v>816</v>
      </c>
      <c r="D725" s="13" t="s">
        <v>817</v>
      </c>
      <c r="E725" s="13" t="s">
        <v>818</v>
      </c>
      <c r="F725" s="13">
        <v>508424</v>
      </c>
      <c r="G725" s="13" t="s">
        <v>819</v>
      </c>
      <c r="H725" s="13" t="s">
        <v>820</v>
      </c>
      <c r="I725" s="13" t="s">
        <v>34</v>
      </c>
      <c r="J725" s="13" t="s">
        <v>24</v>
      </c>
      <c r="K725" s="13" t="s">
        <v>814</v>
      </c>
      <c r="L725" s="13" t="s">
        <v>199</v>
      </c>
      <c r="M725" s="14">
        <v>460.23</v>
      </c>
      <c r="N725" s="89"/>
      <c r="O725" s="15">
        <v>44687</v>
      </c>
      <c r="P725" s="13"/>
      <c r="Q725" s="13" t="s">
        <v>27</v>
      </c>
      <c r="R725" s="16" t="s">
        <v>526</v>
      </c>
    </row>
    <row r="726" spans="1:18" ht="26" hidden="1" x14ac:dyDescent="0.35">
      <c r="A726" s="17">
        <v>1410189747</v>
      </c>
      <c r="B726" s="18"/>
      <c r="C726" s="19" t="s">
        <v>816</v>
      </c>
      <c r="D726" s="19" t="s">
        <v>817</v>
      </c>
      <c r="E726" s="19" t="s">
        <v>818</v>
      </c>
      <c r="F726" s="19">
        <v>508424</v>
      </c>
      <c r="G726" s="19" t="s">
        <v>819</v>
      </c>
      <c r="H726" s="19" t="s">
        <v>820</v>
      </c>
      <c r="I726" s="19" t="s">
        <v>34</v>
      </c>
      <c r="J726" s="19" t="s">
        <v>24</v>
      </c>
      <c r="K726" s="19" t="s">
        <v>814</v>
      </c>
      <c r="L726" s="19" t="s">
        <v>671</v>
      </c>
      <c r="M726" s="20">
        <v>3799.29</v>
      </c>
      <c r="N726" s="88"/>
      <c r="O726" s="21">
        <v>44687</v>
      </c>
      <c r="P726" s="19"/>
      <c r="Q726" s="19" t="s">
        <v>27</v>
      </c>
      <c r="R726" s="22" t="s">
        <v>526</v>
      </c>
    </row>
    <row r="727" spans="1:18" ht="26" hidden="1" x14ac:dyDescent="0.35">
      <c r="A727" s="17">
        <v>1410193724</v>
      </c>
      <c r="B727" s="18"/>
      <c r="C727" s="19" t="s">
        <v>816</v>
      </c>
      <c r="D727" s="19" t="s">
        <v>817</v>
      </c>
      <c r="E727" s="19" t="s">
        <v>818</v>
      </c>
      <c r="F727" s="19">
        <v>508424</v>
      </c>
      <c r="G727" s="19" t="s">
        <v>819</v>
      </c>
      <c r="H727" s="19" t="s">
        <v>820</v>
      </c>
      <c r="I727" s="19" t="s">
        <v>34</v>
      </c>
      <c r="J727" s="19" t="s">
        <v>24</v>
      </c>
      <c r="K727" s="19" t="s">
        <v>814</v>
      </c>
      <c r="L727" s="19" t="s">
        <v>1237</v>
      </c>
      <c r="M727" s="20">
        <v>4471.63</v>
      </c>
      <c r="N727" s="88"/>
      <c r="O727" s="21">
        <v>44774</v>
      </c>
      <c r="P727" s="19"/>
      <c r="Q727" s="19" t="s">
        <v>171</v>
      </c>
      <c r="R727" s="22" t="s">
        <v>526</v>
      </c>
    </row>
    <row r="728" spans="1:18" ht="26" hidden="1" x14ac:dyDescent="0.35">
      <c r="A728" s="11">
        <v>1410198570</v>
      </c>
      <c r="B728" s="12"/>
      <c r="C728" s="13" t="s">
        <v>816</v>
      </c>
      <c r="D728" s="13" t="s">
        <v>817</v>
      </c>
      <c r="E728" s="13" t="s">
        <v>818</v>
      </c>
      <c r="F728" s="13">
        <v>508424</v>
      </c>
      <c r="G728" s="13" t="s">
        <v>819</v>
      </c>
      <c r="H728" s="13" t="s">
        <v>820</v>
      </c>
      <c r="I728" s="13" t="s">
        <v>34</v>
      </c>
      <c r="J728" s="13" t="s">
        <v>24</v>
      </c>
      <c r="K728" s="13" t="s">
        <v>814</v>
      </c>
      <c r="L728" s="13" t="s">
        <v>1519</v>
      </c>
      <c r="M728" s="14">
        <v>6138.79</v>
      </c>
      <c r="N728" s="89"/>
      <c r="O728" s="15">
        <v>44867</v>
      </c>
      <c r="P728" s="13"/>
      <c r="Q728" s="13" t="s">
        <v>328</v>
      </c>
      <c r="R728" s="16" t="s">
        <v>526</v>
      </c>
    </row>
    <row r="729" spans="1:18" ht="26" hidden="1" x14ac:dyDescent="0.35">
      <c r="A729" s="33">
        <v>1410199244</v>
      </c>
      <c r="B729" s="18"/>
      <c r="C729" s="19" t="s">
        <v>816</v>
      </c>
      <c r="D729" s="19" t="s">
        <v>817</v>
      </c>
      <c r="E729" s="19" t="s">
        <v>818</v>
      </c>
      <c r="F729" s="19">
        <v>508424</v>
      </c>
      <c r="G729" s="19" t="s">
        <v>819</v>
      </c>
      <c r="H729" s="19" t="s">
        <v>820</v>
      </c>
      <c r="I729" s="19" t="s">
        <v>34</v>
      </c>
      <c r="J729" s="19" t="s">
        <v>24</v>
      </c>
      <c r="K729" s="19" t="s">
        <v>814</v>
      </c>
      <c r="L729" s="19" t="s">
        <v>1519</v>
      </c>
      <c r="M729" s="20">
        <v>6138.79</v>
      </c>
      <c r="N729" s="88"/>
      <c r="O729" s="21">
        <v>44887</v>
      </c>
      <c r="P729" s="19"/>
      <c r="Q729" s="19" t="s">
        <v>328</v>
      </c>
      <c r="R729" s="22" t="s">
        <v>526</v>
      </c>
    </row>
    <row r="730" spans="1:18" ht="26" hidden="1" x14ac:dyDescent="0.35">
      <c r="A730" s="11">
        <v>1410199841</v>
      </c>
      <c r="B730" s="12"/>
      <c r="C730" s="13" t="s">
        <v>816</v>
      </c>
      <c r="D730" s="13" t="s">
        <v>817</v>
      </c>
      <c r="E730" s="13" t="s">
        <v>818</v>
      </c>
      <c r="F730" s="13">
        <v>508424</v>
      </c>
      <c r="G730" s="13" t="s">
        <v>819</v>
      </c>
      <c r="H730" s="13" t="s">
        <v>820</v>
      </c>
      <c r="I730" s="13" t="s">
        <v>34</v>
      </c>
      <c r="J730" s="13" t="s">
        <v>24</v>
      </c>
      <c r="K730" s="13" t="s">
        <v>814</v>
      </c>
      <c r="L730" s="13" t="s">
        <v>1574</v>
      </c>
      <c r="M730" s="14">
        <v>182</v>
      </c>
      <c r="N730" s="89"/>
      <c r="O730" s="15">
        <v>44888</v>
      </c>
      <c r="P730" s="13"/>
      <c r="Q730" s="13" t="s">
        <v>328</v>
      </c>
      <c r="R730" s="16" t="s">
        <v>526</v>
      </c>
    </row>
    <row r="731" spans="1:18" ht="101" hidden="1" x14ac:dyDescent="0.35">
      <c r="A731" s="11">
        <v>1410192063</v>
      </c>
      <c r="B731" s="12"/>
      <c r="C731" s="13" t="s">
        <v>1127</v>
      </c>
      <c r="D731" s="13" t="s">
        <v>30</v>
      </c>
      <c r="E731" s="13" t="s">
        <v>548</v>
      </c>
      <c r="F731" s="13">
        <v>508410</v>
      </c>
      <c r="G731" s="13" t="s">
        <v>1128</v>
      </c>
      <c r="H731" s="13" t="s">
        <v>1129</v>
      </c>
      <c r="I731" s="13" t="s">
        <v>23</v>
      </c>
      <c r="J731" s="13" t="s">
        <v>24</v>
      </c>
      <c r="K731" s="13" t="s">
        <v>1130</v>
      </c>
      <c r="L731" s="13" t="s">
        <v>1131</v>
      </c>
      <c r="M731" s="14">
        <v>11450</v>
      </c>
      <c r="N731" s="89"/>
      <c r="O731" s="15">
        <v>44743</v>
      </c>
      <c r="P731" s="13"/>
      <c r="Q731" s="13" t="s">
        <v>171</v>
      </c>
      <c r="R731" s="16" t="s">
        <v>526</v>
      </c>
    </row>
    <row r="732" spans="1:18" ht="38.5" hidden="1" x14ac:dyDescent="0.35">
      <c r="A732" s="17">
        <v>1410197921</v>
      </c>
      <c r="B732" s="18"/>
      <c r="C732" s="19" t="s">
        <v>1477</v>
      </c>
      <c r="D732" s="19" t="s">
        <v>535</v>
      </c>
      <c r="E732" s="19" t="s">
        <v>535</v>
      </c>
      <c r="F732" s="19">
        <v>508446</v>
      </c>
      <c r="G732" s="19" t="s">
        <v>1478</v>
      </c>
      <c r="H732" s="19" t="s">
        <v>538</v>
      </c>
      <c r="I732" s="19" t="s">
        <v>880</v>
      </c>
      <c r="J732" s="19" t="s">
        <v>24</v>
      </c>
      <c r="K732" s="19" t="s">
        <v>1479</v>
      </c>
      <c r="L732" s="19" t="s">
        <v>1480</v>
      </c>
      <c r="M732" s="20">
        <v>846.71</v>
      </c>
      <c r="N732" s="88"/>
      <c r="O732" s="21">
        <v>44855</v>
      </c>
      <c r="P732" s="19"/>
      <c r="Q732" s="19" t="s">
        <v>328</v>
      </c>
      <c r="R732" s="22" t="s">
        <v>526</v>
      </c>
    </row>
    <row r="733" spans="1:18" ht="38.5" hidden="1" x14ac:dyDescent="0.35">
      <c r="A733" s="17">
        <v>1410198569</v>
      </c>
      <c r="B733" s="18"/>
      <c r="C733" s="19" t="s">
        <v>1477</v>
      </c>
      <c r="D733" s="19" t="s">
        <v>535</v>
      </c>
      <c r="E733" s="19" t="s">
        <v>535</v>
      </c>
      <c r="F733" s="19">
        <v>508446</v>
      </c>
      <c r="G733" s="19" t="s">
        <v>1478</v>
      </c>
      <c r="H733" s="19" t="s">
        <v>538</v>
      </c>
      <c r="I733" s="19" t="s">
        <v>880</v>
      </c>
      <c r="J733" s="19" t="s">
        <v>24</v>
      </c>
      <c r="K733" s="19" t="s">
        <v>1479</v>
      </c>
      <c r="L733" s="19" t="s">
        <v>1480</v>
      </c>
      <c r="M733" s="20">
        <v>580.70000000000005</v>
      </c>
      <c r="N733" s="88"/>
      <c r="O733" s="21">
        <v>44867</v>
      </c>
      <c r="P733" s="19"/>
      <c r="Q733" s="19" t="s">
        <v>328</v>
      </c>
      <c r="R733" s="22" t="s">
        <v>526</v>
      </c>
    </row>
    <row r="734" spans="1:18" ht="26" hidden="1" x14ac:dyDescent="0.35">
      <c r="A734" s="11">
        <v>1410197538</v>
      </c>
      <c r="B734" s="12"/>
      <c r="C734" s="13" t="s">
        <v>1435</v>
      </c>
      <c r="D734" s="13" t="s">
        <v>817</v>
      </c>
      <c r="E734" s="13" t="s">
        <v>817</v>
      </c>
      <c r="F734" s="13">
        <v>508435</v>
      </c>
      <c r="G734" s="13" t="s">
        <v>1436</v>
      </c>
      <c r="H734" s="13" t="s">
        <v>857</v>
      </c>
      <c r="I734" s="13" t="s">
        <v>34</v>
      </c>
      <c r="J734" s="13" t="s">
        <v>24</v>
      </c>
      <c r="K734" s="13" t="s">
        <v>1437</v>
      </c>
      <c r="L734" s="13" t="s">
        <v>1434</v>
      </c>
      <c r="M734" s="14">
        <v>714</v>
      </c>
      <c r="N734" s="89"/>
      <c r="O734" s="15">
        <v>44844</v>
      </c>
      <c r="P734" s="13"/>
      <c r="Q734" s="13" t="s">
        <v>328</v>
      </c>
      <c r="R734" s="16" t="s">
        <v>526</v>
      </c>
    </row>
    <row r="735" spans="1:18" ht="26" hidden="1" x14ac:dyDescent="0.35">
      <c r="A735" s="17">
        <v>1410197537</v>
      </c>
      <c r="B735" s="18"/>
      <c r="C735" s="19" t="s">
        <v>1442</v>
      </c>
      <c r="D735" s="19" t="s">
        <v>817</v>
      </c>
      <c r="E735" s="19" t="s">
        <v>817</v>
      </c>
      <c r="F735" s="19">
        <v>508434</v>
      </c>
      <c r="G735" s="19" t="s">
        <v>1443</v>
      </c>
      <c r="H735" s="19" t="s">
        <v>1444</v>
      </c>
      <c r="I735" s="19" t="s">
        <v>880</v>
      </c>
      <c r="J735" s="19" t="s">
        <v>24</v>
      </c>
      <c r="K735" s="19" t="s">
        <v>1445</v>
      </c>
      <c r="L735" s="19" t="s">
        <v>199</v>
      </c>
      <c r="M735" s="20">
        <v>415</v>
      </c>
      <c r="N735" s="88"/>
      <c r="O735" s="21">
        <v>44844</v>
      </c>
      <c r="P735" s="19"/>
      <c r="Q735" s="19" t="s">
        <v>328</v>
      </c>
      <c r="R735" s="22" t="s">
        <v>526</v>
      </c>
    </row>
    <row r="736" spans="1:18" ht="26" hidden="1" x14ac:dyDescent="0.35">
      <c r="A736" s="17">
        <v>1410198385</v>
      </c>
      <c r="B736" s="18"/>
      <c r="C736" s="19" t="s">
        <v>1491</v>
      </c>
      <c r="D736" s="19" t="s">
        <v>619</v>
      </c>
      <c r="E736" s="19" t="s">
        <v>1492</v>
      </c>
      <c r="F736" s="19">
        <v>310004</v>
      </c>
      <c r="G736" s="19" t="s">
        <v>1493</v>
      </c>
      <c r="H736" s="19" t="s">
        <v>1494</v>
      </c>
      <c r="I736" s="19" t="s">
        <v>880</v>
      </c>
      <c r="J736" s="19" t="s">
        <v>24</v>
      </c>
      <c r="K736" s="19" t="s">
        <v>25</v>
      </c>
      <c r="L736" s="19" t="s">
        <v>1495</v>
      </c>
      <c r="M736" s="20">
        <v>5490</v>
      </c>
      <c r="N736" s="88"/>
      <c r="O736" s="21">
        <v>44858</v>
      </c>
      <c r="P736" s="19"/>
      <c r="Q736" s="19" t="s">
        <v>328</v>
      </c>
      <c r="R736" s="22" t="s">
        <v>526</v>
      </c>
    </row>
    <row r="737" spans="1:18" ht="26" hidden="1" x14ac:dyDescent="0.35">
      <c r="A737" s="11" t="s">
        <v>1367</v>
      </c>
      <c r="B737" s="12"/>
      <c r="C737" s="13" t="s">
        <v>1368</v>
      </c>
      <c r="D737" s="13" t="s">
        <v>619</v>
      </c>
      <c r="E737" s="13" t="s">
        <v>1219</v>
      </c>
      <c r="F737" s="13">
        <v>309968</v>
      </c>
      <c r="G737" s="13" t="s">
        <v>1369</v>
      </c>
      <c r="H737" s="13" t="s">
        <v>1370</v>
      </c>
      <c r="I737" s="13" t="s">
        <v>34</v>
      </c>
      <c r="J737" s="13" t="s">
        <v>24</v>
      </c>
      <c r="K737" s="13" t="s">
        <v>1371</v>
      </c>
      <c r="L737" s="13" t="s">
        <v>1372</v>
      </c>
      <c r="M737" s="14">
        <v>512.23</v>
      </c>
      <c r="N737" s="89"/>
      <c r="O737" s="15">
        <v>44816</v>
      </c>
      <c r="P737" s="13"/>
      <c r="Q737" s="13" t="s">
        <v>171</v>
      </c>
      <c r="R737" s="16" t="s">
        <v>526</v>
      </c>
    </row>
    <row r="738" spans="1:18" ht="38.5" hidden="1" x14ac:dyDescent="0.35">
      <c r="A738" s="11">
        <v>1410192868</v>
      </c>
      <c r="B738" s="12"/>
      <c r="C738" s="13" t="s">
        <v>1170</v>
      </c>
      <c r="D738" s="13" t="s">
        <v>619</v>
      </c>
      <c r="E738" s="13" t="s">
        <v>789</v>
      </c>
      <c r="F738" s="13">
        <v>309917</v>
      </c>
      <c r="G738" s="13" t="s">
        <v>1171</v>
      </c>
      <c r="H738" s="13" t="s">
        <v>1153</v>
      </c>
      <c r="I738" s="13" t="s">
        <v>34</v>
      </c>
      <c r="J738" s="13" t="s">
        <v>24</v>
      </c>
      <c r="K738" s="13" t="s">
        <v>1061</v>
      </c>
      <c r="L738" s="13" t="s">
        <v>1172</v>
      </c>
      <c r="M738" s="29">
        <v>236.52</v>
      </c>
      <c r="N738" s="89"/>
      <c r="O738" s="15">
        <v>44755</v>
      </c>
      <c r="P738" s="13"/>
      <c r="Q738" s="13" t="s">
        <v>171</v>
      </c>
      <c r="R738" s="16" t="s">
        <v>526</v>
      </c>
    </row>
    <row r="739" spans="1:18" ht="38.5" hidden="1" x14ac:dyDescent="0.35">
      <c r="A739" s="11">
        <v>1410189170</v>
      </c>
      <c r="B739" s="12"/>
      <c r="C739" s="13" t="s">
        <v>778</v>
      </c>
      <c r="D739" s="13" t="s">
        <v>619</v>
      </c>
      <c r="E739" s="13" t="s">
        <v>673</v>
      </c>
      <c r="F739" s="13">
        <v>309992</v>
      </c>
      <c r="G739" s="13" t="s">
        <v>779</v>
      </c>
      <c r="H739" s="13" t="s">
        <v>675</v>
      </c>
      <c r="I739" s="13" t="s">
        <v>34</v>
      </c>
      <c r="J739" s="13" t="s">
        <v>24</v>
      </c>
      <c r="K739" s="13" t="s">
        <v>65</v>
      </c>
      <c r="L739" s="13" t="s">
        <v>780</v>
      </c>
      <c r="M739" s="14">
        <v>1429</v>
      </c>
      <c r="N739" s="89"/>
      <c r="O739" s="15">
        <v>44684</v>
      </c>
      <c r="P739" s="13"/>
      <c r="Q739" s="13" t="s">
        <v>27</v>
      </c>
      <c r="R739" s="16" t="s">
        <v>526</v>
      </c>
    </row>
    <row r="740" spans="1:18" ht="38.5" hidden="1" x14ac:dyDescent="0.35">
      <c r="A740" s="11">
        <v>1410199161</v>
      </c>
      <c r="B740" s="12"/>
      <c r="C740" s="13" t="s">
        <v>778</v>
      </c>
      <c r="D740" s="13" t="s">
        <v>619</v>
      </c>
      <c r="E740" s="13" t="s">
        <v>673</v>
      </c>
      <c r="F740" s="13">
        <v>309992</v>
      </c>
      <c r="G740" s="13" t="s">
        <v>779</v>
      </c>
      <c r="H740" s="13" t="s">
        <v>675</v>
      </c>
      <c r="I740" s="13" t="s">
        <v>34</v>
      </c>
      <c r="J740" s="13" t="s">
        <v>24</v>
      </c>
      <c r="K740" s="13" t="s">
        <v>65</v>
      </c>
      <c r="L740" s="13" t="s">
        <v>780</v>
      </c>
      <c r="M740" s="14">
        <v>1212</v>
      </c>
      <c r="N740" s="89"/>
      <c r="O740" s="15">
        <v>44883</v>
      </c>
      <c r="P740" s="13"/>
      <c r="Q740" s="13" t="s">
        <v>328</v>
      </c>
      <c r="R740" s="16" t="s">
        <v>526</v>
      </c>
    </row>
    <row r="741" spans="1:18" ht="38.5" hidden="1" x14ac:dyDescent="0.35">
      <c r="A741" s="11">
        <v>1410189154</v>
      </c>
      <c r="B741" s="12"/>
      <c r="C741" s="13" t="s">
        <v>773</v>
      </c>
      <c r="D741" s="13" t="s">
        <v>619</v>
      </c>
      <c r="E741" s="13" t="s">
        <v>673</v>
      </c>
      <c r="F741" s="13">
        <v>310024</v>
      </c>
      <c r="G741" s="13" t="s">
        <v>774</v>
      </c>
      <c r="H741" s="13" t="s">
        <v>675</v>
      </c>
      <c r="I741" s="13" t="s">
        <v>34</v>
      </c>
      <c r="J741" s="13" t="s">
        <v>24</v>
      </c>
      <c r="K741" s="13" t="s">
        <v>775</v>
      </c>
      <c r="L741" s="13" t="s">
        <v>776</v>
      </c>
      <c r="M741" s="14">
        <v>4626.3999999999996</v>
      </c>
      <c r="N741" s="89"/>
      <c r="O741" s="15">
        <v>44682</v>
      </c>
      <c r="P741" s="13"/>
      <c r="Q741" s="13" t="s">
        <v>27</v>
      </c>
      <c r="R741" s="16" t="s">
        <v>526</v>
      </c>
    </row>
    <row r="742" spans="1:18" ht="38.5" hidden="1" x14ac:dyDescent="0.35">
      <c r="A742" s="17">
        <v>51498</v>
      </c>
      <c r="B742" s="18"/>
      <c r="C742" s="19" t="s">
        <v>1057</v>
      </c>
      <c r="D742" s="19" t="s">
        <v>619</v>
      </c>
      <c r="E742" s="19" t="s">
        <v>1058</v>
      </c>
      <c r="F742" s="19">
        <v>802041</v>
      </c>
      <c r="G742" s="19" t="s">
        <v>1059</v>
      </c>
      <c r="H742" s="19" t="s">
        <v>1060</v>
      </c>
      <c r="I742" s="19" t="s">
        <v>34</v>
      </c>
      <c r="J742" s="19" t="s">
        <v>24</v>
      </c>
      <c r="K742" s="19" t="s">
        <v>1061</v>
      </c>
      <c r="L742" s="19" t="s">
        <v>850</v>
      </c>
      <c r="M742" s="20">
        <v>1880</v>
      </c>
      <c r="N742" s="88"/>
      <c r="O742" s="21">
        <v>44729</v>
      </c>
      <c r="P742" s="19"/>
      <c r="Q742" s="19" t="s">
        <v>27</v>
      </c>
      <c r="R742" s="22" t="s">
        <v>526</v>
      </c>
    </row>
    <row r="743" spans="1:18" ht="26" hidden="1" x14ac:dyDescent="0.35">
      <c r="A743" s="17">
        <v>1410188784</v>
      </c>
      <c r="B743" s="18"/>
      <c r="C743" s="19" t="s">
        <v>672</v>
      </c>
      <c r="D743" s="19" t="s">
        <v>619</v>
      </c>
      <c r="E743" s="19" t="s">
        <v>673</v>
      </c>
      <c r="F743" s="19">
        <v>310018</v>
      </c>
      <c r="G743" s="19" t="s">
        <v>674</v>
      </c>
      <c r="H743" s="19" t="s">
        <v>675</v>
      </c>
      <c r="I743" s="19" t="s">
        <v>34</v>
      </c>
      <c r="J743" s="19" t="s">
        <v>24</v>
      </c>
      <c r="K743" s="19" t="s">
        <v>676</v>
      </c>
      <c r="L743" s="19" t="s">
        <v>677</v>
      </c>
      <c r="M743" s="20">
        <v>2801.76</v>
      </c>
      <c r="N743" s="88"/>
      <c r="O743" s="21">
        <v>44662</v>
      </c>
      <c r="P743" s="19"/>
      <c r="Q743" s="19" t="s">
        <v>27</v>
      </c>
      <c r="R743" s="22" t="s">
        <v>526</v>
      </c>
    </row>
    <row r="744" spans="1:18" ht="26" hidden="1" x14ac:dyDescent="0.35">
      <c r="A744" s="11">
        <v>1410193683</v>
      </c>
      <c r="B744" s="12"/>
      <c r="C744" s="13" t="s">
        <v>1216</v>
      </c>
      <c r="D744" s="13" t="s">
        <v>619</v>
      </c>
      <c r="E744" s="13" t="s">
        <v>673</v>
      </c>
      <c r="F744" s="13">
        <v>310018</v>
      </c>
      <c r="G744" s="13" t="s">
        <v>674</v>
      </c>
      <c r="H744" s="13" t="s">
        <v>1217</v>
      </c>
      <c r="I744" s="13" t="s">
        <v>34</v>
      </c>
      <c r="J744" s="13" t="s">
        <v>24</v>
      </c>
      <c r="K744" s="13" t="s">
        <v>1124</v>
      </c>
      <c r="L744" s="13" t="s">
        <v>1183</v>
      </c>
      <c r="M744" s="14">
        <v>4267.6400000000003</v>
      </c>
      <c r="N744" s="89"/>
      <c r="O744" s="15">
        <v>44764</v>
      </c>
      <c r="P744" s="13"/>
      <c r="Q744" s="13" t="s">
        <v>171</v>
      </c>
      <c r="R744" s="16" t="s">
        <v>526</v>
      </c>
    </row>
    <row r="745" spans="1:18" ht="26" hidden="1" x14ac:dyDescent="0.35">
      <c r="A745" s="11">
        <v>1410197018</v>
      </c>
      <c r="B745" s="12"/>
      <c r="C745" s="13" t="s">
        <v>1216</v>
      </c>
      <c r="D745" s="13" t="s">
        <v>619</v>
      </c>
      <c r="E745" s="13" t="s">
        <v>673</v>
      </c>
      <c r="F745" s="13">
        <v>310018</v>
      </c>
      <c r="G745" s="13" t="s">
        <v>674</v>
      </c>
      <c r="H745" s="13" t="s">
        <v>1217</v>
      </c>
      <c r="I745" s="13" t="s">
        <v>34</v>
      </c>
      <c r="J745" s="13" t="s">
        <v>24</v>
      </c>
      <c r="K745" s="13" t="s">
        <v>1124</v>
      </c>
      <c r="L745" s="13" t="s">
        <v>1400</v>
      </c>
      <c r="M745" s="14">
        <v>7218.71</v>
      </c>
      <c r="N745" s="89"/>
      <c r="O745" s="15">
        <v>44826</v>
      </c>
      <c r="P745" s="13"/>
      <c r="Q745" s="13" t="s">
        <v>171</v>
      </c>
      <c r="R745" s="16" t="s">
        <v>526</v>
      </c>
    </row>
    <row r="746" spans="1:18" ht="26" hidden="1" x14ac:dyDescent="0.35">
      <c r="A746" s="17">
        <v>56875</v>
      </c>
      <c r="B746" s="18"/>
      <c r="C746" s="19" t="s">
        <v>1216</v>
      </c>
      <c r="D746" s="19" t="s">
        <v>619</v>
      </c>
      <c r="E746" s="19" t="s">
        <v>673</v>
      </c>
      <c r="F746" s="19">
        <v>310018</v>
      </c>
      <c r="G746" s="19" t="s">
        <v>674</v>
      </c>
      <c r="H746" s="19" t="s">
        <v>675</v>
      </c>
      <c r="I746" s="19" t="s">
        <v>34</v>
      </c>
      <c r="J746" s="19" t="s">
        <v>24</v>
      </c>
      <c r="K746" s="19" t="s">
        <v>676</v>
      </c>
      <c r="L746" s="19" t="s">
        <v>1183</v>
      </c>
      <c r="M746" s="20">
        <v>1832.36</v>
      </c>
      <c r="N746" s="88"/>
      <c r="O746" s="21">
        <v>44896</v>
      </c>
      <c r="P746" s="19"/>
      <c r="Q746" s="19" t="s">
        <v>328</v>
      </c>
      <c r="R746" s="22" t="s">
        <v>526</v>
      </c>
    </row>
    <row r="747" spans="1:18" ht="26" hidden="1" x14ac:dyDescent="0.35">
      <c r="A747" s="17">
        <v>1410189942</v>
      </c>
      <c r="B747" s="18"/>
      <c r="C747" s="19" t="s">
        <v>837</v>
      </c>
      <c r="D747" s="19" t="s">
        <v>619</v>
      </c>
      <c r="E747" s="19" t="s">
        <v>838</v>
      </c>
      <c r="F747" s="30">
        <v>310015</v>
      </c>
      <c r="G747" s="19" t="s">
        <v>839</v>
      </c>
      <c r="H747" s="19" t="s">
        <v>791</v>
      </c>
      <c r="I747" s="19" t="s">
        <v>34</v>
      </c>
      <c r="J747" s="19" t="s">
        <v>24</v>
      </c>
      <c r="K747" s="19" t="s">
        <v>763</v>
      </c>
      <c r="L747" s="19" t="s">
        <v>199</v>
      </c>
      <c r="M747" s="20">
        <v>936</v>
      </c>
      <c r="N747" s="88"/>
      <c r="O747" s="21">
        <v>44693</v>
      </c>
      <c r="P747" s="19"/>
      <c r="Q747" s="19" t="s">
        <v>27</v>
      </c>
      <c r="R747" s="22" t="s">
        <v>526</v>
      </c>
    </row>
    <row r="748" spans="1:18" ht="26" hidden="1" x14ac:dyDescent="0.35">
      <c r="A748" s="17">
        <v>1410192805</v>
      </c>
      <c r="B748" s="18"/>
      <c r="C748" s="30" t="s">
        <v>837</v>
      </c>
      <c r="D748" s="19" t="s">
        <v>619</v>
      </c>
      <c r="E748" s="19" t="s">
        <v>789</v>
      </c>
      <c r="F748" s="19">
        <v>310015</v>
      </c>
      <c r="G748" s="19" t="s">
        <v>839</v>
      </c>
      <c r="H748" s="19" t="s">
        <v>1153</v>
      </c>
      <c r="I748" s="19" t="s">
        <v>34</v>
      </c>
      <c r="J748" s="19" t="s">
        <v>24</v>
      </c>
      <c r="K748" s="19" t="s">
        <v>1154</v>
      </c>
      <c r="L748" s="19" t="s">
        <v>1155</v>
      </c>
      <c r="M748" s="20">
        <v>1709</v>
      </c>
      <c r="N748" s="88"/>
      <c r="O748" s="21">
        <v>44753</v>
      </c>
      <c r="P748" s="19"/>
      <c r="Q748" s="19" t="s">
        <v>171</v>
      </c>
      <c r="R748" s="22" t="s">
        <v>526</v>
      </c>
    </row>
    <row r="749" spans="1:18" ht="26" hidden="1" x14ac:dyDescent="0.35">
      <c r="A749" s="17">
        <v>54302</v>
      </c>
      <c r="B749" s="18"/>
      <c r="C749" s="19" t="s">
        <v>837</v>
      </c>
      <c r="D749" s="19" t="s">
        <v>619</v>
      </c>
      <c r="E749" s="19" t="s">
        <v>838</v>
      </c>
      <c r="F749" s="30">
        <v>310015</v>
      </c>
      <c r="G749" s="19" t="s">
        <v>839</v>
      </c>
      <c r="H749" s="19" t="s">
        <v>791</v>
      </c>
      <c r="I749" s="19" t="s">
        <v>34</v>
      </c>
      <c r="J749" s="19" t="s">
        <v>24</v>
      </c>
      <c r="K749" s="19" t="s">
        <v>763</v>
      </c>
      <c r="L749" s="19" t="s">
        <v>199</v>
      </c>
      <c r="M749" s="20">
        <v>3112</v>
      </c>
      <c r="N749" s="88"/>
      <c r="O749" s="21">
        <v>44840</v>
      </c>
      <c r="P749" s="19"/>
      <c r="Q749" s="19" t="s">
        <v>328</v>
      </c>
      <c r="R749" s="22" t="s">
        <v>526</v>
      </c>
    </row>
    <row r="750" spans="1:18" ht="26" hidden="1" x14ac:dyDescent="0.35">
      <c r="A750" s="11">
        <v>1410197776</v>
      </c>
      <c r="B750" s="12"/>
      <c r="C750" s="13" t="s">
        <v>1471</v>
      </c>
      <c r="D750" s="13" t="s">
        <v>619</v>
      </c>
      <c r="E750" s="13" t="s">
        <v>789</v>
      </c>
      <c r="F750" s="13">
        <v>310023</v>
      </c>
      <c r="G750" s="13" t="s">
        <v>1472</v>
      </c>
      <c r="H750" s="13" t="s">
        <v>791</v>
      </c>
      <c r="I750" s="13" t="s">
        <v>34</v>
      </c>
      <c r="J750" s="13" t="s">
        <v>24</v>
      </c>
      <c r="K750" s="13" t="s">
        <v>158</v>
      </c>
      <c r="L750" s="13" t="s">
        <v>1473</v>
      </c>
      <c r="M750" s="14">
        <v>1740</v>
      </c>
      <c r="N750" s="89"/>
      <c r="O750" s="15">
        <v>44851</v>
      </c>
      <c r="P750" s="13"/>
      <c r="Q750" s="13" t="s">
        <v>328</v>
      </c>
      <c r="R750" s="16" t="s">
        <v>526</v>
      </c>
    </row>
    <row r="751" spans="1:18" ht="26" hidden="1" x14ac:dyDescent="0.35">
      <c r="A751" s="11">
        <v>1410189124</v>
      </c>
      <c r="B751" s="12"/>
      <c r="C751" s="13" t="s">
        <v>759</v>
      </c>
      <c r="D751" s="13" t="s">
        <v>619</v>
      </c>
      <c r="E751" s="13" t="s">
        <v>760</v>
      </c>
      <c r="F751" s="13">
        <v>310302</v>
      </c>
      <c r="G751" s="13" t="s">
        <v>761</v>
      </c>
      <c r="H751" s="13" t="s">
        <v>762</v>
      </c>
      <c r="I751" s="13" t="s">
        <v>34</v>
      </c>
      <c r="J751" s="13" t="s">
        <v>24</v>
      </c>
      <c r="K751" s="13" t="s">
        <v>763</v>
      </c>
      <c r="L751" s="13" t="s">
        <v>764</v>
      </c>
      <c r="M751" s="14">
        <v>2081.8000000000002</v>
      </c>
      <c r="N751" s="89"/>
      <c r="O751" s="15">
        <v>44677</v>
      </c>
      <c r="P751" s="13"/>
      <c r="Q751" s="13" t="s">
        <v>27</v>
      </c>
      <c r="R751" s="16" t="s">
        <v>526</v>
      </c>
    </row>
    <row r="752" spans="1:18" ht="26" hidden="1" x14ac:dyDescent="0.35">
      <c r="A752" s="11">
        <v>1410197525</v>
      </c>
      <c r="B752" s="12"/>
      <c r="C752" s="13" t="s">
        <v>1429</v>
      </c>
      <c r="D752" s="13" t="s">
        <v>619</v>
      </c>
      <c r="E752" s="13" t="s">
        <v>760</v>
      </c>
      <c r="F752" s="13">
        <v>310021</v>
      </c>
      <c r="G752" s="13" t="s">
        <v>1430</v>
      </c>
      <c r="H752" s="13" t="s">
        <v>1431</v>
      </c>
      <c r="I752" s="13" t="s">
        <v>34</v>
      </c>
      <c r="J752" s="13" t="s">
        <v>24</v>
      </c>
      <c r="K752" s="13" t="s">
        <v>1432</v>
      </c>
      <c r="L752" s="13" t="s">
        <v>1433</v>
      </c>
      <c r="M752" s="14">
        <v>1109</v>
      </c>
      <c r="N752" s="89"/>
      <c r="O752" s="15">
        <v>44841</v>
      </c>
      <c r="P752" s="13"/>
      <c r="Q752" s="13" t="s">
        <v>328</v>
      </c>
      <c r="R752" s="16" t="s">
        <v>526</v>
      </c>
    </row>
    <row r="753" spans="1:18" ht="38.5" hidden="1" x14ac:dyDescent="0.35">
      <c r="A753" s="17">
        <v>1410192933</v>
      </c>
      <c r="B753" s="18"/>
      <c r="C753" s="19" t="s">
        <v>1181</v>
      </c>
      <c r="D753" s="19" t="s">
        <v>619</v>
      </c>
      <c r="E753" s="19" t="s">
        <v>673</v>
      </c>
      <c r="F753" s="19">
        <v>310019</v>
      </c>
      <c r="G753" s="19" t="s">
        <v>1182</v>
      </c>
      <c r="H753" s="19" t="s">
        <v>675</v>
      </c>
      <c r="I753" s="19" t="s">
        <v>34</v>
      </c>
      <c r="J753" s="19" t="s">
        <v>24</v>
      </c>
      <c r="K753" s="19" t="s">
        <v>65</v>
      </c>
      <c r="L753" s="19" t="s">
        <v>1183</v>
      </c>
      <c r="M753" s="20">
        <v>2830.65</v>
      </c>
      <c r="N753" s="88"/>
      <c r="O753" s="21">
        <v>44757</v>
      </c>
      <c r="P753" s="19"/>
      <c r="Q753" s="19" t="s">
        <v>171</v>
      </c>
      <c r="R753" s="22" t="s">
        <v>526</v>
      </c>
    </row>
    <row r="754" spans="1:18" ht="38.5" hidden="1" x14ac:dyDescent="0.35">
      <c r="A754" s="17">
        <v>1410197536</v>
      </c>
      <c r="B754" s="18"/>
      <c r="C754" s="19" t="s">
        <v>1181</v>
      </c>
      <c r="D754" s="19" t="s">
        <v>619</v>
      </c>
      <c r="E754" s="19" t="s">
        <v>673</v>
      </c>
      <c r="F754" s="19">
        <v>310019</v>
      </c>
      <c r="G754" s="19" t="s">
        <v>1182</v>
      </c>
      <c r="H754" s="19" t="s">
        <v>675</v>
      </c>
      <c r="I754" s="19" t="s">
        <v>34</v>
      </c>
      <c r="J754" s="19" t="s">
        <v>24</v>
      </c>
      <c r="K754" s="19" t="s">
        <v>65</v>
      </c>
      <c r="L754" s="19" t="s">
        <v>1434</v>
      </c>
      <c r="M754" s="20">
        <v>405</v>
      </c>
      <c r="N754" s="88"/>
      <c r="O754" s="21">
        <v>44844</v>
      </c>
      <c r="P754" s="19"/>
      <c r="Q754" s="19" t="s">
        <v>328</v>
      </c>
      <c r="R754" s="22" t="s">
        <v>526</v>
      </c>
    </row>
    <row r="755" spans="1:18" ht="38.5" hidden="1" x14ac:dyDescent="0.35">
      <c r="A755" s="17">
        <v>1410197777</v>
      </c>
      <c r="B755" s="18"/>
      <c r="C755" s="19" t="s">
        <v>1181</v>
      </c>
      <c r="D755" s="19" t="s">
        <v>619</v>
      </c>
      <c r="E755" s="19" t="s">
        <v>673</v>
      </c>
      <c r="F755" s="19">
        <v>310019</v>
      </c>
      <c r="G755" s="19" t="s">
        <v>1182</v>
      </c>
      <c r="H755" s="19" t="s">
        <v>675</v>
      </c>
      <c r="I755" s="19" t="s">
        <v>34</v>
      </c>
      <c r="J755" s="19" t="s">
        <v>24</v>
      </c>
      <c r="K755" s="19" t="s">
        <v>65</v>
      </c>
      <c r="L755" s="19" t="s">
        <v>1434</v>
      </c>
      <c r="M755" s="20">
        <v>1428.57</v>
      </c>
      <c r="N755" s="88"/>
      <c r="O755" s="21">
        <v>44851</v>
      </c>
      <c r="P755" s="19"/>
      <c r="Q755" s="19" t="s">
        <v>328</v>
      </c>
      <c r="R755" s="22" t="s">
        <v>526</v>
      </c>
    </row>
    <row r="756" spans="1:18" ht="26" hidden="1" x14ac:dyDescent="0.35">
      <c r="A756" s="11">
        <v>1410188726</v>
      </c>
      <c r="B756" s="12"/>
      <c r="C756" s="13" t="s">
        <v>618</v>
      </c>
      <c r="D756" s="13" t="s">
        <v>619</v>
      </c>
      <c r="E756" s="13" t="s">
        <v>620</v>
      </c>
      <c r="F756" s="13">
        <v>310028</v>
      </c>
      <c r="G756" s="13" t="s">
        <v>621</v>
      </c>
      <c r="H756" s="13" t="s">
        <v>622</v>
      </c>
      <c r="I756" s="13" t="s">
        <v>34</v>
      </c>
      <c r="J756" s="13" t="s">
        <v>24</v>
      </c>
      <c r="K756" s="13" t="s">
        <v>623</v>
      </c>
      <c r="L756" s="13" t="s">
        <v>624</v>
      </c>
      <c r="M756" s="14">
        <v>3687.04</v>
      </c>
      <c r="N756" s="89"/>
      <c r="O756" s="15">
        <v>44657</v>
      </c>
      <c r="P756" s="13"/>
      <c r="Q756" s="13" t="s">
        <v>27</v>
      </c>
      <c r="R756" s="16" t="s">
        <v>526</v>
      </c>
    </row>
    <row r="757" spans="1:18" ht="26" hidden="1" x14ac:dyDescent="0.35">
      <c r="A757" s="17">
        <v>1410195886</v>
      </c>
      <c r="B757" s="18"/>
      <c r="C757" s="19" t="s">
        <v>618</v>
      </c>
      <c r="D757" s="19" t="s">
        <v>619</v>
      </c>
      <c r="E757" s="19" t="s">
        <v>620</v>
      </c>
      <c r="F757" s="19">
        <v>310028</v>
      </c>
      <c r="G757" s="19" t="s">
        <v>621</v>
      </c>
      <c r="H757" s="19" t="s">
        <v>622</v>
      </c>
      <c r="I757" s="19" t="s">
        <v>34</v>
      </c>
      <c r="J757" s="19" t="s">
        <v>24</v>
      </c>
      <c r="K757" s="19" t="s">
        <v>623</v>
      </c>
      <c r="L757" s="19" t="s">
        <v>1183</v>
      </c>
      <c r="M757" s="20">
        <v>14596</v>
      </c>
      <c r="N757" s="88"/>
      <c r="O757" s="21">
        <v>44804</v>
      </c>
      <c r="P757" s="19"/>
      <c r="Q757" s="19" t="s">
        <v>171</v>
      </c>
      <c r="R757" s="22" t="s">
        <v>526</v>
      </c>
    </row>
    <row r="758" spans="1:18" ht="26" hidden="1" x14ac:dyDescent="0.35">
      <c r="A758" s="17">
        <v>1410189209</v>
      </c>
      <c r="B758" s="18"/>
      <c r="C758" s="19" t="s">
        <v>788</v>
      </c>
      <c r="D758" s="19" t="s">
        <v>619</v>
      </c>
      <c r="E758" s="19" t="s">
        <v>789</v>
      </c>
      <c r="F758" s="19">
        <v>310309</v>
      </c>
      <c r="G758" s="19" t="s">
        <v>790</v>
      </c>
      <c r="H758" s="19" t="s">
        <v>791</v>
      </c>
      <c r="I758" s="19" t="s">
        <v>34</v>
      </c>
      <c r="J758" s="19" t="s">
        <v>24</v>
      </c>
      <c r="K758" s="19" t="s">
        <v>174</v>
      </c>
      <c r="L758" s="19" t="s">
        <v>792</v>
      </c>
      <c r="M758" s="20">
        <v>4406</v>
      </c>
      <c r="N758" s="88"/>
      <c r="O758" s="21">
        <v>44826</v>
      </c>
      <c r="P758" s="19"/>
      <c r="Q758" s="19" t="s">
        <v>171</v>
      </c>
      <c r="R758" s="22" t="s">
        <v>526</v>
      </c>
    </row>
    <row r="759" spans="1:18" ht="38.5" hidden="1" x14ac:dyDescent="0.35">
      <c r="A759" s="17">
        <v>1410189211</v>
      </c>
      <c r="B759" s="18"/>
      <c r="C759" s="19" t="s">
        <v>798</v>
      </c>
      <c r="D759" s="19" t="s">
        <v>619</v>
      </c>
      <c r="E759" s="19" t="s">
        <v>673</v>
      </c>
      <c r="F759" s="19">
        <v>310308</v>
      </c>
      <c r="G759" s="19" t="s">
        <v>799</v>
      </c>
      <c r="H759" s="19" t="s">
        <v>675</v>
      </c>
      <c r="I759" s="19" t="s">
        <v>34</v>
      </c>
      <c r="J759" s="19" t="s">
        <v>24</v>
      </c>
      <c r="K759" s="19" t="s">
        <v>65</v>
      </c>
      <c r="L759" s="19" t="s">
        <v>800</v>
      </c>
      <c r="M759" s="20">
        <v>3955.42</v>
      </c>
      <c r="N759" s="88"/>
      <c r="O759" s="21">
        <v>44686</v>
      </c>
      <c r="P759" s="19"/>
      <c r="Q759" s="19" t="s">
        <v>27</v>
      </c>
      <c r="R759" s="22" t="s">
        <v>526</v>
      </c>
    </row>
    <row r="760" spans="1:18" ht="26" hidden="1" x14ac:dyDescent="0.35">
      <c r="A760" s="11">
        <v>1410189194</v>
      </c>
      <c r="B760" s="12"/>
      <c r="C760" s="13" t="s">
        <v>784</v>
      </c>
      <c r="D760" s="13" t="s">
        <v>619</v>
      </c>
      <c r="E760" s="13" t="s">
        <v>673</v>
      </c>
      <c r="F760" s="13">
        <v>310305</v>
      </c>
      <c r="G760" s="13" t="s">
        <v>785</v>
      </c>
      <c r="H760" s="13" t="s">
        <v>675</v>
      </c>
      <c r="I760" s="13" t="s">
        <v>34</v>
      </c>
      <c r="J760" s="13" t="s">
        <v>24</v>
      </c>
      <c r="K760" s="13" t="s">
        <v>786</v>
      </c>
      <c r="L760" s="13" t="s">
        <v>787</v>
      </c>
      <c r="M760" s="14">
        <v>4781.47</v>
      </c>
      <c r="N760" s="89"/>
      <c r="O760" s="15">
        <v>44685</v>
      </c>
      <c r="P760" s="13"/>
      <c r="Q760" s="13" t="s">
        <v>27</v>
      </c>
      <c r="R760" s="16" t="s">
        <v>526</v>
      </c>
    </row>
    <row r="761" spans="1:18" ht="26" hidden="1" x14ac:dyDescent="0.35">
      <c r="A761" s="11">
        <v>1410192831</v>
      </c>
      <c r="B761" s="12"/>
      <c r="C761" s="13" t="s">
        <v>784</v>
      </c>
      <c r="D761" s="13" t="s">
        <v>619</v>
      </c>
      <c r="E761" s="13" t="s">
        <v>673</v>
      </c>
      <c r="F761" s="13">
        <v>310305</v>
      </c>
      <c r="G761" s="13" t="s">
        <v>785</v>
      </c>
      <c r="H761" s="13" t="s">
        <v>675</v>
      </c>
      <c r="I761" s="13" t="s">
        <v>34</v>
      </c>
      <c r="J761" s="13" t="s">
        <v>24</v>
      </c>
      <c r="K761" s="13" t="s">
        <v>1161</v>
      </c>
      <c r="L761" s="13" t="s">
        <v>1162</v>
      </c>
      <c r="M761" s="14">
        <v>314.35000000000002</v>
      </c>
      <c r="N761" s="89"/>
      <c r="O761" s="15">
        <v>44754</v>
      </c>
      <c r="P761" s="13"/>
      <c r="Q761" s="13" t="s">
        <v>171</v>
      </c>
      <c r="R761" s="16" t="s">
        <v>526</v>
      </c>
    </row>
    <row r="762" spans="1:18" ht="26" hidden="1" x14ac:dyDescent="0.35">
      <c r="A762" s="11">
        <v>1410196386</v>
      </c>
      <c r="B762" s="12"/>
      <c r="C762" s="13" t="s">
        <v>784</v>
      </c>
      <c r="D762" s="13" t="s">
        <v>619</v>
      </c>
      <c r="E762" s="13" t="s">
        <v>673</v>
      </c>
      <c r="F762" s="13">
        <v>310305</v>
      </c>
      <c r="G762" s="13" t="s">
        <v>785</v>
      </c>
      <c r="H762" s="13" t="s">
        <v>675</v>
      </c>
      <c r="I762" s="13" t="s">
        <v>34</v>
      </c>
      <c r="J762" s="13" t="s">
        <v>24</v>
      </c>
      <c r="K762" s="13" t="s">
        <v>1161</v>
      </c>
      <c r="L762" s="13" t="s">
        <v>1387</v>
      </c>
      <c r="M762" s="14">
        <v>369.52</v>
      </c>
      <c r="N762" s="89"/>
      <c r="O762" s="15">
        <v>44824</v>
      </c>
      <c r="P762" s="13"/>
      <c r="Q762" s="13" t="s">
        <v>171</v>
      </c>
      <c r="R762" s="16" t="s">
        <v>526</v>
      </c>
    </row>
    <row r="763" spans="1:18" ht="26" hidden="1" x14ac:dyDescent="0.35">
      <c r="A763" s="17">
        <v>56936</v>
      </c>
      <c r="B763" s="18"/>
      <c r="C763" s="19" t="s">
        <v>784</v>
      </c>
      <c r="D763" s="19" t="s">
        <v>619</v>
      </c>
      <c r="E763" s="19" t="s">
        <v>673</v>
      </c>
      <c r="F763" s="19">
        <v>310305</v>
      </c>
      <c r="G763" s="19" t="s">
        <v>785</v>
      </c>
      <c r="H763" s="19" t="s">
        <v>675</v>
      </c>
      <c r="I763" s="19" t="s">
        <v>34</v>
      </c>
      <c r="J763" s="19" t="s">
        <v>24</v>
      </c>
      <c r="K763" s="19" t="s">
        <v>1161</v>
      </c>
      <c r="L763" s="19" t="s">
        <v>199</v>
      </c>
      <c r="M763" s="20">
        <v>9696.34</v>
      </c>
      <c r="N763" s="88"/>
      <c r="O763" s="21">
        <v>44867</v>
      </c>
      <c r="P763" s="19"/>
      <c r="Q763" s="19" t="s">
        <v>328</v>
      </c>
      <c r="R763" s="22" t="s">
        <v>526</v>
      </c>
    </row>
    <row r="764" spans="1:18" ht="26" hidden="1" x14ac:dyDescent="0.35">
      <c r="A764" s="17">
        <v>1410188771</v>
      </c>
      <c r="B764" s="18"/>
      <c r="C764" s="19" t="s">
        <v>650</v>
      </c>
      <c r="D764" s="19" t="s">
        <v>578</v>
      </c>
      <c r="E764" s="19" t="s">
        <v>536</v>
      </c>
      <c r="F764" s="19">
        <v>208102</v>
      </c>
      <c r="G764" s="19" t="s">
        <v>651</v>
      </c>
      <c r="H764" s="19" t="s">
        <v>652</v>
      </c>
      <c r="I764" s="19" t="s">
        <v>23</v>
      </c>
      <c r="J764" s="19" t="s">
        <v>24</v>
      </c>
      <c r="K764" s="19" t="s">
        <v>653</v>
      </c>
      <c r="L764" s="19" t="s">
        <v>199</v>
      </c>
      <c r="M764" s="20">
        <v>360</v>
      </c>
      <c r="N764" s="88"/>
      <c r="O764" s="21">
        <v>44659</v>
      </c>
      <c r="P764" s="19"/>
      <c r="Q764" s="19" t="s">
        <v>27</v>
      </c>
      <c r="R764" s="22" t="s">
        <v>526</v>
      </c>
    </row>
    <row r="765" spans="1:18" ht="38.5" hidden="1" x14ac:dyDescent="0.35">
      <c r="A765" s="17">
        <v>1410197031</v>
      </c>
      <c r="B765" s="18"/>
      <c r="C765" s="19" t="s">
        <v>1410</v>
      </c>
      <c r="D765" s="19" t="s">
        <v>19</v>
      </c>
      <c r="E765" s="19" t="s">
        <v>1411</v>
      </c>
      <c r="F765" s="19">
        <v>608863</v>
      </c>
      <c r="G765" s="19" t="s">
        <v>1412</v>
      </c>
      <c r="H765" s="19" t="s">
        <v>1413</v>
      </c>
      <c r="I765" s="19" t="s">
        <v>34</v>
      </c>
      <c r="J765" s="19" t="s">
        <v>24</v>
      </c>
      <c r="K765" s="19" t="s">
        <v>346</v>
      </c>
      <c r="L765" s="19" t="s">
        <v>1414</v>
      </c>
      <c r="M765" s="20">
        <v>2188.56</v>
      </c>
      <c r="N765" s="88"/>
      <c r="O765" s="21">
        <v>44826</v>
      </c>
      <c r="P765" s="19"/>
      <c r="Q765" s="19" t="s">
        <v>171</v>
      </c>
      <c r="R765" s="22" t="s">
        <v>526</v>
      </c>
    </row>
    <row r="766" spans="1:18" ht="26" hidden="1" x14ac:dyDescent="0.35">
      <c r="A766" s="11">
        <v>56644</v>
      </c>
      <c r="B766" s="12"/>
      <c r="C766" s="13" t="s">
        <v>1569</v>
      </c>
      <c r="D766" s="13" t="s">
        <v>1015</v>
      </c>
      <c r="E766" s="13" t="s">
        <v>1015</v>
      </c>
      <c r="F766" s="13">
        <v>608465</v>
      </c>
      <c r="G766" s="13" t="s">
        <v>1570</v>
      </c>
      <c r="H766" s="13" t="s">
        <v>1552</v>
      </c>
      <c r="I766" s="13" t="s">
        <v>880</v>
      </c>
      <c r="J766" s="13" t="s">
        <v>24</v>
      </c>
      <c r="K766" s="13" t="s">
        <v>1571</v>
      </c>
      <c r="L766" s="13" t="s">
        <v>602</v>
      </c>
      <c r="M766" s="14">
        <v>1105.82</v>
      </c>
      <c r="N766" s="89"/>
      <c r="O766" s="15">
        <v>44887</v>
      </c>
      <c r="P766" s="13"/>
      <c r="Q766" s="13" t="s">
        <v>328</v>
      </c>
      <c r="R766" s="16" t="s">
        <v>526</v>
      </c>
    </row>
    <row r="767" spans="1:18" ht="26" hidden="1" x14ac:dyDescent="0.35">
      <c r="A767" s="11">
        <v>1410193743</v>
      </c>
      <c r="B767" s="12"/>
      <c r="C767" s="13" t="s">
        <v>1246</v>
      </c>
      <c r="D767" s="13" t="s">
        <v>1015</v>
      </c>
      <c r="E767" s="13" t="s">
        <v>1242</v>
      </c>
      <c r="F767" s="13">
        <v>608474</v>
      </c>
      <c r="G767" s="13" t="s">
        <v>1247</v>
      </c>
      <c r="H767" s="13" t="s">
        <v>1244</v>
      </c>
      <c r="I767" s="13" t="s">
        <v>880</v>
      </c>
      <c r="J767" s="13" t="s">
        <v>1248</v>
      </c>
      <c r="K767" s="13" t="s">
        <v>1249</v>
      </c>
      <c r="L767" s="13" t="s">
        <v>1037</v>
      </c>
      <c r="M767" s="14">
        <v>6750</v>
      </c>
      <c r="N767" s="89"/>
      <c r="O767" s="15">
        <v>44774</v>
      </c>
      <c r="P767" s="13"/>
      <c r="Q767" s="13" t="s">
        <v>171</v>
      </c>
      <c r="R767" s="16" t="s">
        <v>526</v>
      </c>
    </row>
    <row r="768" spans="1:18" ht="26" hidden="1" x14ac:dyDescent="0.35">
      <c r="A768" s="17">
        <v>1410196107</v>
      </c>
      <c r="B768" s="18"/>
      <c r="C768" s="19" t="s">
        <v>1246</v>
      </c>
      <c r="D768" s="19" t="s">
        <v>1015</v>
      </c>
      <c r="E768" s="19" t="s">
        <v>1242</v>
      </c>
      <c r="F768" s="19">
        <v>608474</v>
      </c>
      <c r="G768" s="19" t="s">
        <v>1247</v>
      </c>
      <c r="H768" s="19" t="s">
        <v>1244</v>
      </c>
      <c r="I768" s="19" t="s">
        <v>880</v>
      </c>
      <c r="J768" s="19" t="s">
        <v>1248</v>
      </c>
      <c r="K768" s="19" t="s">
        <v>1249</v>
      </c>
      <c r="L768" s="19" t="s">
        <v>405</v>
      </c>
      <c r="M768" s="20">
        <v>702</v>
      </c>
      <c r="N768" s="88"/>
      <c r="O768" s="21">
        <v>44809</v>
      </c>
      <c r="P768" s="19"/>
      <c r="Q768" s="19" t="s">
        <v>171</v>
      </c>
      <c r="R768" s="22" t="s">
        <v>526</v>
      </c>
    </row>
    <row r="769" spans="1:18" ht="26" hidden="1" x14ac:dyDescent="0.35">
      <c r="A769" s="17">
        <v>1410200045</v>
      </c>
      <c r="B769" s="18"/>
      <c r="C769" s="19" t="s">
        <v>1246</v>
      </c>
      <c r="D769" s="19" t="s">
        <v>1015</v>
      </c>
      <c r="E769" s="19" t="s">
        <v>1242</v>
      </c>
      <c r="F769" s="19">
        <v>608474</v>
      </c>
      <c r="G769" s="19" t="s">
        <v>1247</v>
      </c>
      <c r="H769" s="19" t="s">
        <v>1244</v>
      </c>
      <c r="I769" s="19" t="s">
        <v>880</v>
      </c>
      <c r="J769" s="19" t="s">
        <v>1248</v>
      </c>
      <c r="K769" s="19" t="s">
        <v>1249</v>
      </c>
      <c r="L769" s="19" t="s">
        <v>1607</v>
      </c>
      <c r="M769" s="20">
        <v>2484</v>
      </c>
      <c r="N769" s="88"/>
      <c r="O769" s="21">
        <v>44897</v>
      </c>
      <c r="P769" s="19"/>
      <c r="Q769" s="19" t="s">
        <v>328</v>
      </c>
      <c r="R769" s="22" t="s">
        <v>526</v>
      </c>
    </row>
    <row r="770" spans="1:18" ht="26" hidden="1" x14ac:dyDescent="0.35">
      <c r="A770" s="11">
        <v>1410198610</v>
      </c>
      <c r="B770" s="12"/>
      <c r="C770" s="13" t="s">
        <v>1522</v>
      </c>
      <c r="D770" s="13" t="s">
        <v>1015</v>
      </c>
      <c r="E770" s="13" t="s">
        <v>1015</v>
      </c>
      <c r="F770" s="13">
        <v>608479</v>
      </c>
      <c r="G770" s="13" t="s">
        <v>1523</v>
      </c>
      <c r="H770" s="13" t="s">
        <v>1244</v>
      </c>
      <c r="I770" s="13" t="s">
        <v>23</v>
      </c>
      <c r="J770" s="13" t="s">
        <v>24</v>
      </c>
      <c r="K770" s="13" t="s">
        <v>1524</v>
      </c>
      <c r="L770" s="13" t="s">
        <v>943</v>
      </c>
      <c r="M770" s="14">
        <v>523.04999999999995</v>
      </c>
      <c r="N770" s="89"/>
      <c r="O770" s="15">
        <v>44867</v>
      </c>
      <c r="P770" s="13"/>
      <c r="Q770" s="13" t="s">
        <v>328</v>
      </c>
      <c r="R770" s="16" t="s">
        <v>526</v>
      </c>
    </row>
    <row r="771" spans="1:18" ht="26" hidden="1" x14ac:dyDescent="0.35">
      <c r="A771" s="17">
        <v>1410193770</v>
      </c>
      <c r="B771" s="18"/>
      <c r="C771" s="19" t="s">
        <v>1241</v>
      </c>
      <c r="D771" s="19" t="s">
        <v>1015</v>
      </c>
      <c r="E771" s="19" t="s">
        <v>1242</v>
      </c>
      <c r="F771" s="19">
        <v>608539</v>
      </c>
      <c r="G771" s="19" t="s">
        <v>1243</v>
      </c>
      <c r="H771" s="19" t="s">
        <v>1244</v>
      </c>
      <c r="I771" s="19" t="s">
        <v>880</v>
      </c>
      <c r="J771" s="19" t="s">
        <v>24</v>
      </c>
      <c r="K771" s="19" t="s">
        <v>1245</v>
      </c>
      <c r="L771" s="19" t="s">
        <v>1037</v>
      </c>
      <c r="M771" s="20">
        <v>2106</v>
      </c>
      <c r="N771" s="88"/>
      <c r="O771" s="21">
        <v>44774</v>
      </c>
      <c r="P771" s="19"/>
      <c r="Q771" s="19" t="s">
        <v>171</v>
      </c>
      <c r="R771" s="22" t="s">
        <v>526</v>
      </c>
    </row>
    <row r="772" spans="1:18" ht="26" hidden="1" x14ac:dyDescent="0.35">
      <c r="A772" s="11">
        <v>1410199208</v>
      </c>
      <c r="B772" s="12"/>
      <c r="C772" s="13" t="s">
        <v>1241</v>
      </c>
      <c r="D772" s="13" t="s">
        <v>1015</v>
      </c>
      <c r="E772" s="13" t="s">
        <v>1015</v>
      </c>
      <c r="F772" s="13">
        <v>608539</v>
      </c>
      <c r="G772" s="13" t="s">
        <v>1243</v>
      </c>
      <c r="H772" s="13" t="s">
        <v>1552</v>
      </c>
      <c r="I772" s="13" t="s">
        <v>880</v>
      </c>
      <c r="J772" s="13" t="s">
        <v>24</v>
      </c>
      <c r="K772" s="13" t="s">
        <v>1245</v>
      </c>
      <c r="L772" s="13" t="s">
        <v>1183</v>
      </c>
      <c r="M772" s="14">
        <v>3159</v>
      </c>
      <c r="N772" s="89"/>
      <c r="O772" s="15">
        <v>44886</v>
      </c>
      <c r="P772" s="13"/>
      <c r="Q772" s="13" t="s">
        <v>328</v>
      </c>
      <c r="R772" s="16" t="s">
        <v>526</v>
      </c>
    </row>
    <row r="773" spans="1:18" ht="26" hidden="1" x14ac:dyDescent="0.35">
      <c r="A773" s="17">
        <v>1410198568</v>
      </c>
      <c r="B773" s="18"/>
      <c r="C773" s="19" t="s">
        <v>1513</v>
      </c>
      <c r="D773" s="19" t="s">
        <v>1015</v>
      </c>
      <c r="E773" s="19" t="s">
        <v>1514</v>
      </c>
      <c r="F773" s="19">
        <v>608536</v>
      </c>
      <c r="G773" s="19" t="s">
        <v>1515</v>
      </c>
      <c r="H773" s="19" t="s">
        <v>1516</v>
      </c>
      <c r="I773" s="19" t="s">
        <v>880</v>
      </c>
      <c r="J773" s="19" t="s">
        <v>1517</v>
      </c>
      <c r="K773" s="19" t="s">
        <v>1518</v>
      </c>
      <c r="L773" s="19" t="s">
        <v>199</v>
      </c>
      <c r="M773" s="20">
        <v>600</v>
      </c>
      <c r="N773" s="88"/>
      <c r="O773" s="21">
        <v>44867</v>
      </c>
      <c r="P773" s="19"/>
      <c r="Q773" s="19" t="s">
        <v>328</v>
      </c>
      <c r="R773" s="22" t="s">
        <v>526</v>
      </c>
    </row>
    <row r="774" spans="1:18" ht="26" hidden="1" x14ac:dyDescent="0.35">
      <c r="A774" s="32">
        <v>1410195057</v>
      </c>
      <c r="B774" s="12"/>
      <c r="C774" s="13" t="s">
        <v>1298</v>
      </c>
      <c r="D774" s="13" t="s">
        <v>1015</v>
      </c>
      <c r="E774" s="13" t="s">
        <v>1015</v>
      </c>
      <c r="F774" s="13">
        <v>608535</v>
      </c>
      <c r="G774" s="13" t="s">
        <v>1299</v>
      </c>
      <c r="H774" s="13" t="s">
        <v>1300</v>
      </c>
      <c r="I774" s="13" t="s">
        <v>23</v>
      </c>
      <c r="J774" s="13" t="s">
        <v>1301</v>
      </c>
      <c r="K774" s="13" t="s">
        <v>729</v>
      </c>
      <c r="L774" s="13" t="s">
        <v>199</v>
      </c>
      <c r="M774" s="14">
        <v>2520</v>
      </c>
      <c r="N774" s="89"/>
      <c r="O774" s="15">
        <v>44790</v>
      </c>
      <c r="P774" s="13"/>
      <c r="Q774" s="13" t="s">
        <v>171</v>
      </c>
      <c r="R774" s="16" t="s">
        <v>526</v>
      </c>
    </row>
    <row r="775" spans="1:18" ht="26" hidden="1" x14ac:dyDescent="0.35">
      <c r="A775" s="17">
        <v>1410195058</v>
      </c>
      <c r="B775" s="18"/>
      <c r="C775" s="19" t="s">
        <v>1298</v>
      </c>
      <c r="D775" s="19" t="s">
        <v>1015</v>
      </c>
      <c r="E775" s="19" t="s">
        <v>1015</v>
      </c>
      <c r="F775" s="19">
        <v>608535</v>
      </c>
      <c r="G775" s="19" t="s">
        <v>1299</v>
      </c>
      <c r="H775" s="19" t="s">
        <v>1300</v>
      </c>
      <c r="I775" s="19" t="s">
        <v>23</v>
      </c>
      <c r="J775" s="19" t="s">
        <v>1301</v>
      </c>
      <c r="K775" s="19" t="s">
        <v>729</v>
      </c>
      <c r="L775" s="19" t="s">
        <v>114</v>
      </c>
      <c r="M775" s="20">
        <v>270</v>
      </c>
      <c r="N775" s="88"/>
      <c r="O775" s="21">
        <v>44790</v>
      </c>
      <c r="P775" s="19"/>
      <c r="Q775" s="19" t="s">
        <v>171</v>
      </c>
      <c r="R775" s="22" t="s">
        <v>526</v>
      </c>
    </row>
    <row r="776" spans="1:18" ht="26" hidden="1" x14ac:dyDescent="0.35">
      <c r="A776" s="39">
        <v>1410190765</v>
      </c>
      <c r="B776" s="40"/>
      <c r="C776" s="41" t="s">
        <v>1014</v>
      </c>
      <c r="D776" s="41" t="s">
        <v>1015</v>
      </c>
      <c r="E776" s="41" t="s">
        <v>1016</v>
      </c>
      <c r="F776" s="41">
        <v>608546</v>
      </c>
      <c r="G776" s="41" t="s">
        <v>1017</v>
      </c>
      <c r="H776" s="41" t="s">
        <v>1018</v>
      </c>
      <c r="I776" s="41" t="s">
        <v>23</v>
      </c>
      <c r="J776" s="41" t="s">
        <v>24</v>
      </c>
      <c r="K776" s="41" t="s">
        <v>1019</v>
      </c>
      <c r="L776" s="41" t="s">
        <v>199</v>
      </c>
      <c r="M776" s="42">
        <v>1020</v>
      </c>
      <c r="N776" s="92"/>
      <c r="O776" s="43">
        <v>44722</v>
      </c>
      <c r="P776" s="41"/>
      <c r="Q776" s="41" t="s">
        <v>27</v>
      </c>
      <c r="R776" s="44" t="s">
        <v>526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4DBB-30ED-43EE-8D58-9592B262D062}">
  <sheetPr>
    <pageSetUpPr autoPageBreaks="0"/>
  </sheetPr>
  <dimension ref="A1:M17"/>
  <sheetViews>
    <sheetView workbookViewId="0">
      <selection activeCell="D25" sqref="D25"/>
    </sheetView>
  </sheetViews>
  <sheetFormatPr defaultRowHeight="14.5" x14ac:dyDescent="0.35"/>
  <cols>
    <col min="3" max="3" width="14.453125" bestFit="1" customWidth="1"/>
    <col min="4" max="4" width="15.6328125" bestFit="1" customWidth="1"/>
  </cols>
  <sheetData>
    <row r="1" spans="1:13" s="1" customFormat="1" ht="65" customHeight="1" x14ac:dyDescent="0.35">
      <c r="A1" s="3"/>
      <c r="B1" s="2" t="s">
        <v>1658</v>
      </c>
    </row>
    <row r="2" spans="1:13" s="4" customFormat="1" x14ac:dyDescent="0.35"/>
    <row r="5" spans="1:13" x14ac:dyDescent="0.35">
      <c r="B5" s="5"/>
      <c r="C5" s="62" t="s">
        <v>1659</v>
      </c>
      <c r="D5" s="62" t="s">
        <v>1661</v>
      </c>
      <c r="G5" s="48" t="s">
        <v>1666</v>
      </c>
      <c r="H5" s="48"/>
      <c r="I5" s="48"/>
      <c r="J5" s="48"/>
      <c r="K5" s="48"/>
      <c r="L5" s="48"/>
      <c r="M5" s="48"/>
    </row>
    <row r="6" spans="1:13" x14ac:dyDescent="0.35">
      <c r="B6" s="62" t="s">
        <v>1660</v>
      </c>
      <c r="C6" s="49">
        <f>AVERAGE(Data[Amount Invoiced (£)])</f>
        <v>9941.9247756874047</v>
      </c>
      <c r="D6" s="49">
        <f>AVERAGE(Data[Amount Credited (£)])</f>
        <v>8971.2707317073164</v>
      </c>
    </row>
    <row r="7" spans="1:13" x14ac:dyDescent="0.35">
      <c r="B7" s="62" t="s">
        <v>1662</v>
      </c>
      <c r="C7" s="49">
        <f>MEDIAN(Data[Amount Invoiced (£)])</f>
        <v>1680</v>
      </c>
      <c r="D7" s="49">
        <f>MEDIAN(Data[Amount Credited (£)])</f>
        <v>1696.03</v>
      </c>
    </row>
    <row r="8" spans="1:13" x14ac:dyDescent="0.35">
      <c r="B8" s="62" t="s">
        <v>1663</v>
      </c>
      <c r="C8" s="49">
        <f>MIN(Data[Amount Invoiced (£)])</f>
        <v>7.53</v>
      </c>
      <c r="D8" s="49">
        <f>MIN(Data[Amount Credited (£)])</f>
        <v>32.82</v>
      </c>
    </row>
    <row r="9" spans="1:13" ht="43.5" x14ac:dyDescent="0.35">
      <c r="B9" s="62" t="s">
        <v>1664</v>
      </c>
      <c r="C9" s="49">
        <f>MAX(Data[Amount Invoiced (£)])</f>
        <v>1675185.51</v>
      </c>
      <c r="D9" s="49">
        <f>MAX(Data[Amount Credited (£)])</f>
        <v>241132.99</v>
      </c>
      <c r="G9" s="80" t="s">
        <v>1669</v>
      </c>
      <c r="H9" s="5">
        <f>COUNTA(_xlfn.UNIQUE(Data[R&amp;I Number]))</f>
        <v>297</v>
      </c>
    </row>
    <row r="10" spans="1:13" ht="58" x14ac:dyDescent="0.35">
      <c r="B10" s="62" t="s">
        <v>1665</v>
      </c>
      <c r="C10" s="49">
        <f>C9-C8</f>
        <v>1675177.98</v>
      </c>
      <c r="D10" s="49">
        <f>D9-D8</f>
        <v>241100.16999999998</v>
      </c>
      <c r="G10" s="80" t="s">
        <v>1670</v>
      </c>
      <c r="H10" s="5">
        <f>COUNTA(_xlfn.UNIQUE(Data[Sponsor / CRO Name]))</f>
        <v>188</v>
      </c>
    </row>
    <row r="11" spans="1:13" x14ac:dyDescent="0.35">
      <c r="B11" s="62"/>
      <c r="C11" s="49"/>
      <c r="D11" s="49"/>
    </row>
    <row r="12" spans="1:13" x14ac:dyDescent="0.35">
      <c r="B12" s="62" t="s">
        <v>1667</v>
      </c>
      <c r="C12" s="49">
        <f>_xlfn.PERCENTILE.EXC(Data[Amount Invoiced (£)],0.25)</f>
        <v>599</v>
      </c>
      <c r="D12" s="49">
        <f>_xlfn.PERCENTILE.EXC(Data[Amount Credited (£)],0.25)</f>
        <v>901.48</v>
      </c>
    </row>
    <row r="13" spans="1:13" x14ac:dyDescent="0.35">
      <c r="B13" s="62" t="s">
        <v>1668</v>
      </c>
      <c r="C13" s="49">
        <f>_xlfn.PERCENTILE.EXC(Data[Amount Invoiced (£)],0.75)</f>
        <v>4994.22</v>
      </c>
      <c r="D13" s="49">
        <f>_xlfn.PERCENTILE.EXC(Data[Amount Credited (£)],0.75)</f>
        <v>7008.0149999999994</v>
      </c>
    </row>
    <row r="17" spans="3:3" x14ac:dyDescent="0.35">
      <c r="C17" s="47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29F7-9DC5-4160-9BA8-45B850135B1E}">
  <sheetPr>
    <pageSetUpPr autoPageBreaks="0"/>
  </sheetPr>
  <dimension ref="A1:R776"/>
  <sheetViews>
    <sheetView zoomScale="84" zoomScaleNormal="84" workbookViewId="0">
      <selection activeCell="G9" sqref="G9"/>
    </sheetView>
  </sheetViews>
  <sheetFormatPr defaultRowHeight="14.5" x14ac:dyDescent="0.35"/>
  <cols>
    <col min="1" max="1" width="11.6328125" customWidth="1"/>
    <col min="2" max="2" width="11.26953125" customWidth="1"/>
    <col min="3" max="3" width="17.90625" customWidth="1"/>
    <col min="4" max="4" width="13.1796875" customWidth="1"/>
    <col min="5" max="5" width="15.54296875" customWidth="1"/>
    <col min="6" max="6" width="10.453125" customWidth="1"/>
    <col min="7" max="7" width="13.26953125" customWidth="1"/>
    <col min="8" max="8" width="16.36328125" customWidth="1"/>
    <col min="9" max="9" width="12.54296875" customWidth="1"/>
    <col min="10" max="10" width="11.54296875" customWidth="1"/>
    <col min="11" max="11" width="15.6328125" customWidth="1"/>
    <col min="12" max="12" width="17.81640625" customWidth="1"/>
    <col min="13" max="13" width="15.26953125" customWidth="1"/>
    <col min="14" max="14" width="12" customWidth="1"/>
    <col min="15" max="15" width="13.36328125" customWidth="1"/>
    <col min="16" max="16" width="11.7265625" customWidth="1"/>
    <col min="17" max="17" width="10.36328125" customWidth="1"/>
    <col min="18" max="18" width="15.453125" customWidth="1"/>
  </cols>
  <sheetData>
    <row r="1" spans="1:18" s="1" customFormat="1" ht="82.5" customHeight="1" x14ac:dyDescent="0.35">
      <c r="A1" s="3"/>
      <c r="B1" s="2" t="s">
        <v>1671</v>
      </c>
      <c r="I1" s="58"/>
      <c r="J1" s="59" t="s">
        <v>1672</v>
      </c>
    </row>
    <row r="2" spans="1:18" s="4" customFormat="1" x14ac:dyDescent="0.35"/>
    <row r="3" spans="1:18" ht="52.5" x14ac:dyDescent="0.3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9" t="s">
        <v>14</v>
      </c>
      <c r="P3" s="8" t="s">
        <v>15</v>
      </c>
      <c r="Q3" s="8" t="s">
        <v>16</v>
      </c>
      <c r="R3" s="10" t="s">
        <v>17</v>
      </c>
    </row>
    <row r="4" spans="1:18" ht="38.5" x14ac:dyDescent="0.35">
      <c r="A4" s="38"/>
      <c r="B4" s="18">
        <v>57216</v>
      </c>
      <c r="C4" s="18"/>
      <c r="D4" s="19" t="s">
        <v>37</v>
      </c>
      <c r="E4" s="19" t="s">
        <v>38</v>
      </c>
      <c r="F4" s="19" t="s">
        <v>39</v>
      </c>
      <c r="G4" s="19">
        <v>608668</v>
      </c>
      <c r="H4" s="19" t="s">
        <v>40</v>
      </c>
      <c r="I4" s="19" t="s">
        <v>41</v>
      </c>
      <c r="J4" s="19" t="s">
        <v>34</v>
      </c>
      <c r="K4" s="19" t="s">
        <v>24</v>
      </c>
      <c r="L4" s="19" t="s">
        <v>42</v>
      </c>
      <c r="M4" s="19" t="s">
        <v>1656</v>
      </c>
      <c r="N4" s="54">
        <v>32.82</v>
      </c>
      <c r="O4" s="19"/>
      <c r="P4" s="21">
        <v>44904</v>
      </c>
      <c r="Q4" s="19"/>
      <c r="R4" s="22" t="s">
        <v>328</v>
      </c>
    </row>
    <row r="5" spans="1:18" ht="38.5" x14ac:dyDescent="0.35">
      <c r="A5" s="17">
        <v>1410171614</v>
      </c>
      <c r="B5" s="18"/>
      <c r="C5" s="19" t="s">
        <v>29</v>
      </c>
      <c r="D5" s="19" t="s">
        <v>30</v>
      </c>
      <c r="E5" s="19" t="s">
        <v>31</v>
      </c>
      <c r="F5" s="19">
        <v>802171</v>
      </c>
      <c r="G5" s="19" t="s">
        <v>32</v>
      </c>
      <c r="H5" s="19" t="s">
        <v>33</v>
      </c>
      <c r="I5" s="19" t="s">
        <v>34</v>
      </c>
      <c r="J5" s="19" t="s">
        <v>24</v>
      </c>
      <c r="K5" s="19" t="s">
        <v>35</v>
      </c>
      <c r="L5" s="19" t="s">
        <v>36</v>
      </c>
      <c r="M5" s="20">
        <v>1675185.51</v>
      </c>
      <c r="N5" s="54"/>
      <c r="O5" s="21">
        <v>44293</v>
      </c>
      <c r="P5" s="19"/>
      <c r="Q5" s="19" t="s">
        <v>27</v>
      </c>
      <c r="R5" s="22" t="s">
        <v>28</v>
      </c>
    </row>
    <row r="6" spans="1:18" ht="26" x14ac:dyDescent="0.35">
      <c r="A6" s="11">
        <v>1410182599</v>
      </c>
      <c r="B6" s="12"/>
      <c r="C6" s="13" t="s">
        <v>29</v>
      </c>
      <c r="D6" s="13" t="s">
        <v>30</v>
      </c>
      <c r="E6" s="13" t="s">
        <v>31</v>
      </c>
      <c r="F6" s="13">
        <v>802171</v>
      </c>
      <c r="G6" s="13" t="s">
        <v>32</v>
      </c>
      <c r="H6" s="13" t="s">
        <v>33</v>
      </c>
      <c r="I6" s="13" t="s">
        <v>34</v>
      </c>
      <c r="J6" s="13" t="s">
        <v>24</v>
      </c>
      <c r="K6" s="13" t="s">
        <v>35</v>
      </c>
      <c r="L6" s="13" t="s">
        <v>307</v>
      </c>
      <c r="M6" s="14">
        <v>612867.6</v>
      </c>
      <c r="N6" s="55"/>
      <c r="O6" s="15">
        <v>44524</v>
      </c>
      <c r="P6" s="13"/>
      <c r="Q6" s="13" t="s">
        <v>328</v>
      </c>
      <c r="R6" s="16" t="s">
        <v>28</v>
      </c>
    </row>
    <row r="7" spans="1:18" ht="51" x14ac:dyDescent="0.35">
      <c r="A7" s="11">
        <v>1410198608</v>
      </c>
      <c r="B7" s="12"/>
      <c r="C7" s="13" t="s">
        <v>29</v>
      </c>
      <c r="D7" s="13" t="s">
        <v>30</v>
      </c>
      <c r="E7" s="13" t="s">
        <v>31</v>
      </c>
      <c r="F7" s="13">
        <v>802173</v>
      </c>
      <c r="G7" s="13" t="s">
        <v>643</v>
      </c>
      <c r="H7" s="13" t="s">
        <v>33</v>
      </c>
      <c r="I7" s="13" t="s">
        <v>34</v>
      </c>
      <c r="J7" s="13" t="s">
        <v>24</v>
      </c>
      <c r="K7" s="13" t="s">
        <v>35</v>
      </c>
      <c r="L7" s="13" t="s">
        <v>1551</v>
      </c>
      <c r="M7" s="14">
        <v>287585.3</v>
      </c>
      <c r="N7" s="55"/>
      <c r="O7" s="15">
        <v>44867</v>
      </c>
      <c r="P7" s="13"/>
      <c r="Q7" s="13" t="s">
        <v>328</v>
      </c>
      <c r="R7" s="16" t="s">
        <v>526</v>
      </c>
    </row>
    <row r="8" spans="1:18" ht="51" x14ac:dyDescent="0.35">
      <c r="A8" s="11">
        <v>1410188763</v>
      </c>
      <c r="B8" s="12"/>
      <c r="C8" s="13" t="s">
        <v>29</v>
      </c>
      <c r="D8" s="13" t="s">
        <v>30</v>
      </c>
      <c r="E8" s="13" t="s">
        <v>31</v>
      </c>
      <c r="F8" s="13">
        <v>802173</v>
      </c>
      <c r="G8" s="13" t="s">
        <v>643</v>
      </c>
      <c r="H8" s="13" t="s">
        <v>33</v>
      </c>
      <c r="I8" s="13" t="s">
        <v>34</v>
      </c>
      <c r="J8" s="13" t="s">
        <v>24</v>
      </c>
      <c r="K8" s="13" t="s">
        <v>35</v>
      </c>
      <c r="L8" s="13" t="s">
        <v>644</v>
      </c>
      <c r="M8" s="14">
        <v>260016.12</v>
      </c>
      <c r="N8" s="55"/>
      <c r="O8" s="15">
        <v>44658</v>
      </c>
      <c r="P8" s="13"/>
      <c r="Q8" s="13" t="s">
        <v>27</v>
      </c>
      <c r="R8" s="16" t="s">
        <v>526</v>
      </c>
    </row>
    <row r="9" spans="1:18" ht="26" x14ac:dyDescent="0.35">
      <c r="A9" s="17">
        <v>1410188762</v>
      </c>
      <c r="B9" s="18"/>
      <c r="C9" s="19" t="s">
        <v>29</v>
      </c>
      <c r="D9" s="19" t="s">
        <v>30</v>
      </c>
      <c r="E9" s="19" t="s">
        <v>31</v>
      </c>
      <c r="F9" s="19">
        <v>802172</v>
      </c>
      <c r="G9" s="19" t="s">
        <v>641</v>
      </c>
      <c r="H9" s="19" t="s">
        <v>33</v>
      </c>
      <c r="I9" s="19" t="s">
        <v>34</v>
      </c>
      <c r="J9" s="19" t="s">
        <v>24</v>
      </c>
      <c r="K9" s="19" t="s">
        <v>35</v>
      </c>
      <c r="L9" s="19" t="s">
        <v>642</v>
      </c>
      <c r="M9" s="20">
        <v>247239.62</v>
      </c>
      <c r="N9" s="54"/>
      <c r="O9" s="21">
        <v>44658</v>
      </c>
      <c r="P9" s="19"/>
      <c r="Q9" s="19" t="s">
        <v>27</v>
      </c>
      <c r="R9" s="22" t="s">
        <v>526</v>
      </c>
    </row>
    <row r="10" spans="1:18" ht="76" x14ac:dyDescent="0.35">
      <c r="A10" s="11">
        <v>1410178467</v>
      </c>
      <c r="B10" s="12"/>
      <c r="C10" s="13" t="s">
        <v>121</v>
      </c>
      <c r="D10" s="13" t="s">
        <v>110</v>
      </c>
      <c r="E10" s="13" t="s">
        <v>111</v>
      </c>
      <c r="F10" s="13">
        <v>606130</v>
      </c>
      <c r="G10" s="13" t="s">
        <v>122</v>
      </c>
      <c r="H10" s="13" t="s">
        <v>118</v>
      </c>
      <c r="I10" s="13" t="s">
        <v>23</v>
      </c>
      <c r="J10" s="13">
        <v>4600025819</v>
      </c>
      <c r="K10" s="13" t="s">
        <v>25</v>
      </c>
      <c r="L10" s="13" t="s">
        <v>265</v>
      </c>
      <c r="M10" s="14">
        <v>241132.99</v>
      </c>
      <c r="N10" s="55"/>
      <c r="O10" s="15">
        <v>44427</v>
      </c>
      <c r="P10" s="13"/>
      <c r="Q10" s="13" t="s">
        <v>171</v>
      </c>
      <c r="R10" s="16" t="s">
        <v>28</v>
      </c>
    </row>
    <row r="11" spans="1:18" ht="38.5" x14ac:dyDescent="0.35">
      <c r="A11" s="17">
        <v>1410176462</v>
      </c>
      <c r="B11" s="18"/>
      <c r="C11" s="19" t="s">
        <v>195</v>
      </c>
      <c r="D11" s="19" t="s">
        <v>73</v>
      </c>
      <c r="E11" s="19" t="s">
        <v>74</v>
      </c>
      <c r="F11" s="19">
        <v>309728</v>
      </c>
      <c r="G11" s="19" t="s">
        <v>196</v>
      </c>
      <c r="H11" s="19" t="s">
        <v>133</v>
      </c>
      <c r="I11" s="19" t="s">
        <v>34</v>
      </c>
      <c r="J11" s="19" t="s">
        <v>24</v>
      </c>
      <c r="K11" s="19" t="s">
        <v>197</v>
      </c>
      <c r="L11" s="19" t="s">
        <v>198</v>
      </c>
      <c r="M11" s="20">
        <v>145397.81</v>
      </c>
      <c r="N11" s="54"/>
      <c r="O11" s="21">
        <v>44392</v>
      </c>
      <c r="P11" s="19"/>
      <c r="Q11" s="19" t="s">
        <v>171</v>
      </c>
      <c r="R11" s="22" t="s">
        <v>28</v>
      </c>
    </row>
    <row r="12" spans="1:18" ht="38.5" x14ac:dyDescent="0.35">
      <c r="A12" s="17">
        <v>1410199269</v>
      </c>
      <c r="B12" s="18"/>
      <c r="C12" s="19" t="s">
        <v>1575</v>
      </c>
      <c r="D12" s="19" t="s">
        <v>30</v>
      </c>
      <c r="E12" s="19" t="s">
        <v>31</v>
      </c>
      <c r="F12" s="19">
        <v>602759</v>
      </c>
      <c r="G12" s="19" t="s">
        <v>177</v>
      </c>
      <c r="H12" s="19" t="s">
        <v>141</v>
      </c>
      <c r="I12" s="19" t="s">
        <v>1543</v>
      </c>
      <c r="J12" s="19" t="s">
        <v>1576</v>
      </c>
      <c r="K12" s="19" t="s">
        <v>178</v>
      </c>
      <c r="L12" s="19" t="s">
        <v>1577</v>
      </c>
      <c r="M12" s="20">
        <v>144463.37</v>
      </c>
      <c r="N12" s="54"/>
      <c r="O12" s="21">
        <v>44888</v>
      </c>
      <c r="P12" s="19"/>
      <c r="Q12" s="19" t="s">
        <v>328</v>
      </c>
      <c r="R12" s="22" t="s">
        <v>526</v>
      </c>
    </row>
    <row r="13" spans="1:18" ht="38.5" x14ac:dyDescent="0.35">
      <c r="A13" s="17">
        <v>1410173402</v>
      </c>
      <c r="B13" s="18"/>
      <c r="C13" s="19" t="s">
        <v>121</v>
      </c>
      <c r="D13" s="19" t="s">
        <v>110</v>
      </c>
      <c r="E13" s="19" t="s">
        <v>111</v>
      </c>
      <c r="F13" s="19">
        <v>606130</v>
      </c>
      <c r="G13" s="19" t="s">
        <v>122</v>
      </c>
      <c r="H13" s="19" t="s">
        <v>118</v>
      </c>
      <c r="I13" s="19" t="s">
        <v>23</v>
      </c>
      <c r="J13" s="19">
        <v>4600025819</v>
      </c>
      <c r="K13" s="19" t="s">
        <v>25</v>
      </c>
      <c r="L13" s="19" t="s">
        <v>123</v>
      </c>
      <c r="M13" s="20">
        <v>125007</v>
      </c>
      <c r="N13" s="54"/>
      <c r="O13" s="21">
        <v>44356</v>
      </c>
      <c r="P13" s="19"/>
      <c r="Q13" s="19" t="s">
        <v>27</v>
      </c>
      <c r="R13" s="22" t="s">
        <v>28</v>
      </c>
    </row>
    <row r="14" spans="1:18" ht="51" x14ac:dyDescent="0.35">
      <c r="A14" s="11">
        <v>1410180466</v>
      </c>
      <c r="B14" s="12"/>
      <c r="C14" s="13" t="s">
        <v>176</v>
      </c>
      <c r="D14" s="13" t="s">
        <v>30</v>
      </c>
      <c r="E14" s="13" t="s">
        <v>31</v>
      </c>
      <c r="F14" s="13">
        <v>602759</v>
      </c>
      <c r="G14" s="13" t="s">
        <v>177</v>
      </c>
      <c r="H14" s="13" t="s">
        <v>141</v>
      </c>
      <c r="I14" s="13" t="s">
        <v>23</v>
      </c>
      <c r="J14" s="13" t="s">
        <v>24</v>
      </c>
      <c r="K14" s="13" t="s">
        <v>178</v>
      </c>
      <c r="L14" s="13" t="s">
        <v>343</v>
      </c>
      <c r="M14" s="14">
        <v>100235</v>
      </c>
      <c r="N14" s="55"/>
      <c r="O14" s="15">
        <v>44488</v>
      </c>
      <c r="P14" s="13"/>
      <c r="Q14" s="13" t="s">
        <v>328</v>
      </c>
      <c r="R14" s="16" t="s">
        <v>28</v>
      </c>
    </row>
    <row r="15" spans="1:18" ht="63.5" x14ac:dyDescent="0.35">
      <c r="A15" s="17">
        <v>1410173124</v>
      </c>
      <c r="B15" s="18"/>
      <c r="C15" s="19" t="s">
        <v>29</v>
      </c>
      <c r="D15" s="19" t="s">
        <v>30</v>
      </c>
      <c r="E15" s="19" t="s">
        <v>31</v>
      </c>
      <c r="F15" s="19">
        <v>802171</v>
      </c>
      <c r="G15" s="19" t="s">
        <v>32</v>
      </c>
      <c r="H15" s="19" t="s">
        <v>33</v>
      </c>
      <c r="I15" s="19" t="s">
        <v>34</v>
      </c>
      <c r="J15" s="19" t="s">
        <v>24</v>
      </c>
      <c r="K15" s="19" t="s">
        <v>35</v>
      </c>
      <c r="L15" s="19" t="s">
        <v>104</v>
      </c>
      <c r="M15" s="20">
        <v>83814</v>
      </c>
      <c r="N15" s="54"/>
      <c r="O15" s="21">
        <v>44340</v>
      </c>
      <c r="P15" s="19"/>
      <c r="Q15" s="19" t="s">
        <v>27</v>
      </c>
      <c r="R15" s="22" t="s">
        <v>28</v>
      </c>
    </row>
    <row r="16" spans="1:18" ht="38.5" x14ac:dyDescent="0.35">
      <c r="A16" s="17">
        <v>1410193710</v>
      </c>
      <c r="B16" s="18"/>
      <c r="C16" s="19" t="s">
        <v>1225</v>
      </c>
      <c r="D16" s="19" t="s">
        <v>110</v>
      </c>
      <c r="E16" s="19" t="s">
        <v>111</v>
      </c>
      <c r="F16" s="19">
        <v>608619</v>
      </c>
      <c r="G16" s="19" t="s">
        <v>1226</v>
      </c>
      <c r="H16" s="19" t="s">
        <v>141</v>
      </c>
      <c r="I16" s="19" t="s">
        <v>34</v>
      </c>
      <c r="J16" s="19" t="s">
        <v>24</v>
      </c>
      <c r="K16" s="19" t="s">
        <v>297</v>
      </c>
      <c r="L16" s="19" t="s">
        <v>1227</v>
      </c>
      <c r="M16" s="20">
        <v>69434</v>
      </c>
      <c r="N16" s="54"/>
      <c r="O16" s="21">
        <v>44764</v>
      </c>
      <c r="P16" s="19"/>
      <c r="Q16" s="19" t="s">
        <v>171</v>
      </c>
      <c r="R16" s="22" t="s">
        <v>526</v>
      </c>
    </row>
    <row r="17" spans="1:18" x14ac:dyDescent="0.35">
      <c r="A17" s="17">
        <v>1410197002</v>
      </c>
      <c r="B17" s="18"/>
      <c r="C17" s="19" t="s">
        <v>1406</v>
      </c>
      <c r="D17" s="19" t="s">
        <v>1407</v>
      </c>
      <c r="E17" s="19" t="s">
        <v>636</v>
      </c>
      <c r="F17" s="19">
        <v>508419</v>
      </c>
      <c r="G17" s="19" t="s">
        <v>1408</v>
      </c>
      <c r="H17" s="19" t="s">
        <v>669</v>
      </c>
      <c r="I17" s="19" t="s">
        <v>34</v>
      </c>
      <c r="J17" s="19" t="s">
        <v>24</v>
      </c>
      <c r="K17" s="19" t="s">
        <v>1409</v>
      </c>
      <c r="L17" s="19" t="s">
        <v>1183</v>
      </c>
      <c r="M17" s="20">
        <v>68193</v>
      </c>
      <c r="N17" s="54"/>
      <c r="O17" s="21">
        <v>44826</v>
      </c>
      <c r="P17" s="19"/>
      <c r="Q17" s="19" t="s">
        <v>171</v>
      </c>
      <c r="R17" s="22" t="s">
        <v>526</v>
      </c>
    </row>
    <row r="18" spans="1:18" ht="38.5" x14ac:dyDescent="0.35">
      <c r="A18" s="11">
        <v>1410190714</v>
      </c>
      <c r="B18" s="12"/>
      <c r="C18" s="13" t="s">
        <v>29</v>
      </c>
      <c r="D18" s="13" t="s">
        <v>30</v>
      </c>
      <c r="E18" s="13" t="s">
        <v>31</v>
      </c>
      <c r="F18" s="13">
        <v>802173</v>
      </c>
      <c r="G18" s="13" t="s">
        <v>643</v>
      </c>
      <c r="H18" s="13" t="s">
        <v>33</v>
      </c>
      <c r="I18" s="13" t="s">
        <v>34</v>
      </c>
      <c r="J18" s="13" t="s">
        <v>24</v>
      </c>
      <c r="K18" s="13" t="s">
        <v>35</v>
      </c>
      <c r="L18" s="13" t="s">
        <v>1065</v>
      </c>
      <c r="M18" s="14">
        <v>49265.13</v>
      </c>
      <c r="N18" s="55"/>
      <c r="O18" s="15">
        <v>44729</v>
      </c>
      <c r="P18" s="13"/>
      <c r="Q18" s="13" t="s">
        <v>27</v>
      </c>
      <c r="R18" s="16" t="s">
        <v>526</v>
      </c>
    </row>
    <row r="19" spans="1:18" ht="38.5" x14ac:dyDescent="0.35">
      <c r="A19" s="11">
        <v>1410190745</v>
      </c>
      <c r="B19" s="12"/>
      <c r="C19" s="13" t="s">
        <v>29</v>
      </c>
      <c r="D19" s="13" t="s">
        <v>30</v>
      </c>
      <c r="E19" s="13" t="s">
        <v>31</v>
      </c>
      <c r="F19" s="13">
        <v>802173</v>
      </c>
      <c r="G19" s="13" t="s">
        <v>643</v>
      </c>
      <c r="H19" s="13" t="s">
        <v>33</v>
      </c>
      <c r="I19" s="13" t="s">
        <v>34</v>
      </c>
      <c r="J19" s="13" t="s">
        <v>24</v>
      </c>
      <c r="K19" s="13" t="s">
        <v>35</v>
      </c>
      <c r="L19" s="13" t="s">
        <v>1065</v>
      </c>
      <c r="M19" s="14">
        <v>49265.13</v>
      </c>
      <c r="N19" s="55"/>
      <c r="O19" s="15">
        <v>44732</v>
      </c>
      <c r="P19" s="13"/>
      <c r="Q19" s="13" t="s">
        <v>27</v>
      </c>
      <c r="R19" s="16" t="s">
        <v>526</v>
      </c>
    </row>
    <row r="20" spans="1:18" ht="38.5" x14ac:dyDescent="0.35">
      <c r="A20" s="17">
        <v>1410200001</v>
      </c>
      <c r="B20" s="18"/>
      <c r="C20" s="19" t="s">
        <v>531</v>
      </c>
      <c r="D20" s="19" t="s">
        <v>38</v>
      </c>
      <c r="E20" s="19" t="s">
        <v>92</v>
      </c>
      <c r="F20" s="19">
        <v>802138</v>
      </c>
      <c r="G20" s="19" t="s">
        <v>532</v>
      </c>
      <c r="H20" s="19" t="s">
        <v>249</v>
      </c>
      <c r="I20" s="19" t="s">
        <v>34</v>
      </c>
      <c r="J20" s="19" t="s">
        <v>24</v>
      </c>
      <c r="K20" s="19" t="s">
        <v>65</v>
      </c>
      <c r="L20" s="19" t="s">
        <v>1588</v>
      </c>
      <c r="M20" s="20">
        <v>44146.559999999998</v>
      </c>
      <c r="N20" s="54"/>
      <c r="O20" s="21">
        <v>44896</v>
      </c>
      <c r="P20" s="19"/>
      <c r="Q20" s="19" t="s">
        <v>328</v>
      </c>
      <c r="R20" s="22" t="s">
        <v>526</v>
      </c>
    </row>
    <row r="21" spans="1:18" ht="26" x14ac:dyDescent="0.35">
      <c r="A21" s="17">
        <v>1410199179</v>
      </c>
      <c r="B21" s="18"/>
      <c r="C21" s="19" t="s">
        <v>1156</v>
      </c>
      <c r="D21" s="19" t="s">
        <v>30</v>
      </c>
      <c r="E21" s="19" t="s">
        <v>548</v>
      </c>
      <c r="F21" s="19">
        <v>802163</v>
      </c>
      <c r="G21" s="19" t="s">
        <v>1157</v>
      </c>
      <c r="H21" s="19" t="s">
        <v>33</v>
      </c>
      <c r="I21" s="19" t="s">
        <v>23</v>
      </c>
      <c r="J21" s="19" t="s">
        <v>1158</v>
      </c>
      <c r="K21" s="19" t="s">
        <v>1159</v>
      </c>
      <c r="L21" s="19" t="s">
        <v>1550</v>
      </c>
      <c r="M21" s="20">
        <v>41399.360000000001</v>
      </c>
      <c r="N21" s="54"/>
      <c r="O21" s="21">
        <v>44883</v>
      </c>
      <c r="P21" s="19"/>
      <c r="Q21" s="19" t="s">
        <v>328</v>
      </c>
      <c r="R21" s="22" t="s">
        <v>526</v>
      </c>
    </row>
    <row r="22" spans="1:18" ht="51" x14ac:dyDescent="0.35">
      <c r="A22" s="11">
        <v>1410188912</v>
      </c>
      <c r="B22" s="12"/>
      <c r="C22" s="13" t="s">
        <v>109</v>
      </c>
      <c r="D22" s="13" t="s">
        <v>110</v>
      </c>
      <c r="E22" s="13" t="s">
        <v>111</v>
      </c>
      <c r="F22" s="13">
        <v>608618</v>
      </c>
      <c r="G22" s="13" t="s">
        <v>112</v>
      </c>
      <c r="H22" s="13" t="s">
        <v>113</v>
      </c>
      <c r="I22" s="13" t="s">
        <v>34</v>
      </c>
      <c r="J22" s="13" t="s">
        <v>24</v>
      </c>
      <c r="K22" s="13" t="s">
        <v>297</v>
      </c>
      <c r="L22" s="13" t="s">
        <v>731</v>
      </c>
      <c r="M22" s="14">
        <v>39656.230000000003</v>
      </c>
      <c r="N22" s="55"/>
      <c r="O22" s="15">
        <v>44665</v>
      </c>
      <c r="P22" s="13"/>
      <c r="Q22" s="13" t="s">
        <v>27</v>
      </c>
      <c r="R22" s="16" t="s">
        <v>526</v>
      </c>
    </row>
    <row r="23" spans="1:18" ht="38.5" x14ac:dyDescent="0.35">
      <c r="A23" s="17">
        <v>1410184281</v>
      </c>
      <c r="B23" s="18"/>
      <c r="C23" s="19" t="s">
        <v>453</v>
      </c>
      <c r="D23" s="19" t="s">
        <v>73</v>
      </c>
      <c r="E23" s="19" t="s">
        <v>74</v>
      </c>
      <c r="F23" s="19">
        <v>309727</v>
      </c>
      <c r="G23" s="19" t="s">
        <v>454</v>
      </c>
      <c r="H23" s="19" t="s">
        <v>133</v>
      </c>
      <c r="I23" s="19" t="s">
        <v>23</v>
      </c>
      <c r="J23" s="19" t="s">
        <v>24</v>
      </c>
      <c r="K23" s="19" t="s">
        <v>455</v>
      </c>
      <c r="L23" s="19" t="s">
        <v>456</v>
      </c>
      <c r="M23" s="20">
        <v>37600</v>
      </c>
      <c r="N23" s="54"/>
      <c r="O23" s="21">
        <v>44567</v>
      </c>
      <c r="P23" s="19"/>
      <c r="Q23" s="19" t="s">
        <v>447</v>
      </c>
      <c r="R23" s="22" t="s">
        <v>28</v>
      </c>
    </row>
    <row r="24" spans="1:18" ht="26" x14ac:dyDescent="0.35">
      <c r="A24" s="17">
        <v>1410192062</v>
      </c>
      <c r="B24" s="18"/>
      <c r="C24" s="19" t="s">
        <v>195</v>
      </c>
      <c r="D24" s="19" t="s">
        <v>73</v>
      </c>
      <c r="E24" s="19" t="s">
        <v>74</v>
      </c>
      <c r="F24" s="19">
        <v>309728</v>
      </c>
      <c r="G24" s="19" t="s">
        <v>196</v>
      </c>
      <c r="H24" s="19" t="s">
        <v>133</v>
      </c>
      <c r="I24" s="19" t="s">
        <v>34</v>
      </c>
      <c r="J24" s="19" t="s">
        <v>24</v>
      </c>
      <c r="K24" s="19" t="s">
        <v>197</v>
      </c>
      <c r="L24" s="19" t="s">
        <v>1126</v>
      </c>
      <c r="M24" s="20">
        <v>35005.15</v>
      </c>
      <c r="N24" s="54"/>
      <c r="O24" s="21">
        <v>44743</v>
      </c>
      <c r="P24" s="19"/>
      <c r="Q24" s="19" t="s">
        <v>171</v>
      </c>
      <c r="R24" s="22" t="s">
        <v>526</v>
      </c>
    </row>
    <row r="25" spans="1:18" ht="26" x14ac:dyDescent="0.35">
      <c r="A25" s="17">
        <v>1410200043</v>
      </c>
      <c r="B25" s="18"/>
      <c r="C25" s="19" t="s">
        <v>900</v>
      </c>
      <c r="D25" s="19" t="s">
        <v>541</v>
      </c>
      <c r="E25" s="19" t="s">
        <v>901</v>
      </c>
      <c r="F25" s="19">
        <v>508421</v>
      </c>
      <c r="G25" s="19" t="s">
        <v>902</v>
      </c>
      <c r="H25" s="19" t="s">
        <v>903</v>
      </c>
      <c r="I25" s="19" t="s">
        <v>34</v>
      </c>
      <c r="J25" s="19" t="s">
        <v>24</v>
      </c>
      <c r="K25" s="19" t="s">
        <v>904</v>
      </c>
      <c r="L25" s="19" t="s">
        <v>1597</v>
      </c>
      <c r="M25" s="20">
        <v>33243</v>
      </c>
      <c r="N25" s="54"/>
      <c r="O25" s="21">
        <v>44896</v>
      </c>
      <c r="P25" s="19"/>
      <c r="Q25" s="19" t="s">
        <v>328</v>
      </c>
      <c r="R25" s="22" t="s">
        <v>526</v>
      </c>
    </row>
    <row r="26" spans="1:18" ht="26" x14ac:dyDescent="0.35">
      <c r="A26" s="17">
        <v>1410190744</v>
      </c>
      <c r="B26" s="18"/>
      <c r="C26" s="19" t="s">
        <v>1028</v>
      </c>
      <c r="D26" s="19" t="s">
        <v>38</v>
      </c>
      <c r="E26" s="19" t="s">
        <v>55</v>
      </c>
      <c r="F26" s="19">
        <v>606203</v>
      </c>
      <c r="G26" s="19" t="s">
        <v>1029</v>
      </c>
      <c r="H26" s="19" t="s">
        <v>1030</v>
      </c>
      <c r="I26" s="19" t="s">
        <v>34</v>
      </c>
      <c r="J26" s="19" t="s">
        <v>24</v>
      </c>
      <c r="K26" s="19" t="s">
        <v>1031</v>
      </c>
      <c r="L26" s="19" t="s">
        <v>1013</v>
      </c>
      <c r="M26" s="20">
        <v>30150.6</v>
      </c>
      <c r="N26" s="54"/>
      <c r="O26" s="21">
        <v>44726</v>
      </c>
      <c r="P26" s="19"/>
      <c r="Q26" s="19" t="s">
        <v>27</v>
      </c>
      <c r="R26" s="22" t="s">
        <v>526</v>
      </c>
    </row>
    <row r="27" spans="1:18" ht="26" x14ac:dyDescent="0.35">
      <c r="A27" s="17">
        <v>1410193806</v>
      </c>
      <c r="B27" s="18"/>
      <c r="C27" s="19" t="s">
        <v>387</v>
      </c>
      <c r="D27" s="19" t="s">
        <v>73</v>
      </c>
      <c r="E27" s="19" t="s">
        <v>74</v>
      </c>
      <c r="F27" s="19">
        <v>309734</v>
      </c>
      <c r="G27" s="19" t="s">
        <v>388</v>
      </c>
      <c r="H27" s="19" t="s">
        <v>389</v>
      </c>
      <c r="I27" s="19" t="s">
        <v>34</v>
      </c>
      <c r="J27" s="19">
        <v>3600221258</v>
      </c>
      <c r="K27" s="19" t="s">
        <v>158</v>
      </c>
      <c r="L27" s="19" t="s">
        <v>527</v>
      </c>
      <c r="M27" s="20">
        <v>29463.78</v>
      </c>
      <c r="N27" s="54"/>
      <c r="O27" s="21">
        <v>44774</v>
      </c>
      <c r="P27" s="19"/>
      <c r="Q27" s="19" t="s">
        <v>171</v>
      </c>
      <c r="R27" s="22" t="s">
        <v>526</v>
      </c>
    </row>
    <row r="28" spans="1:18" ht="26" x14ac:dyDescent="0.35">
      <c r="A28" s="17">
        <v>1410199271</v>
      </c>
      <c r="B28" s="18"/>
      <c r="C28" s="19" t="s">
        <v>247</v>
      </c>
      <c r="D28" s="19" t="s">
        <v>38</v>
      </c>
      <c r="E28" s="19" t="s">
        <v>92</v>
      </c>
      <c r="F28" s="19">
        <v>606134</v>
      </c>
      <c r="G28" s="19" t="s">
        <v>248</v>
      </c>
      <c r="H28" s="19" t="s">
        <v>249</v>
      </c>
      <c r="I28" s="19" t="s">
        <v>34</v>
      </c>
      <c r="J28" s="19" t="s">
        <v>24</v>
      </c>
      <c r="K28" s="19" t="s">
        <v>250</v>
      </c>
      <c r="L28" s="19" t="s">
        <v>1568</v>
      </c>
      <c r="M28" s="20">
        <v>28678.6</v>
      </c>
      <c r="N28" s="54"/>
      <c r="O28" s="21">
        <v>44887</v>
      </c>
      <c r="P28" s="19"/>
      <c r="Q28" s="19" t="s">
        <v>328</v>
      </c>
      <c r="R28" s="22" t="s">
        <v>526</v>
      </c>
    </row>
    <row r="29" spans="1:18" ht="26" x14ac:dyDescent="0.35">
      <c r="A29" s="17">
        <v>1410185273</v>
      </c>
      <c r="B29" s="18"/>
      <c r="C29" s="19" t="s">
        <v>387</v>
      </c>
      <c r="D29" s="19" t="s">
        <v>73</v>
      </c>
      <c r="E29" s="19" t="s">
        <v>74</v>
      </c>
      <c r="F29" s="19">
        <v>309734</v>
      </c>
      <c r="G29" s="19" t="s">
        <v>388</v>
      </c>
      <c r="H29" s="19" t="s">
        <v>389</v>
      </c>
      <c r="I29" s="19" t="s">
        <v>34</v>
      </c>
      <c r="J29" s="19">
        <v>3600221258</v>
      </c>
      <c r="K29" s="19" t="s">
        <v>158</v>
      </c>
      <c r="L29" s="19" t="s">
        <v>307</v>
      </c>
      <c r="M29" s="20">
        <v>28588</v>
      </c>
      <c r="N29" s="54"/>
      <c r="O29" s="21">
        <v>44594</v>
      </c>
      <c r="P29" s="19"/>
      <c r="Q29" s="19" t="s">
        <v>447</v>
      </c>
      <c r="R29" s="22" t="s">
        <v>28</v>
      </c>
    </row>
    <row r="30" spans="1:18" ht="38.5" x14ac:dyDescent="0.35">
      <c r="A30" s="17">
        <v>1410184301</v>
      </c>
      <c r="B30" s="18"/>
      <c r="C30" s="19" t="s">
        <v>176</v>
      </c>
      <c r="D30" s="19" t="s">
        <v>30</v>
      </c>
      <c r="E30" s="19" t="s">
        <v>31</v>
      </c>
      <c r="F30" s="19">
        <v>602759</v>
      </c>
      <c r="G30" s="19" t="s">
        <v>177</v>
      </c>
      <c r="H30" s="19" t="s">
        <v>141</v>
      </c>
      <c r="I30" s="19" t="s">
        <v>23</v>
      </c>
      <c r="J30" s="19" t="s">
        <v>24</v>
      </c>
      <c r="K30" s="19" t="s">
        <v>178</v>
      </c>
      <c r="L30" s="19" t="s">
        <v>307</v>
      </c>
      <c r="M30" s="20">
        <v>27225</v>
      </c>
      <c r="N30" s="54"/>
      <c r="O30" s="21">
        <v>44573</v>
      </c>
      <c r="P30" s="19"/>
      <c r="Q30" s="19" t="s">
        <v>447</v>
      </c>
      <c r="R30" s="22" t="s">
        <v>28</v>
      </c>
    </row>
    <row r="31" spans="1:18" ht="38.5" x14ac:dyDescent="0.35">
      <c r="A31" s="17">
        <v>1410200053</v>
      </c>
      <c r="B31" s="18"/>
      <c r="C31" s="19" t="s">
        <v>1225</v>
      </c>
      <c r="D31" s="19" t="s">
        <v>110</v>
      </c>
      <c r="E31" s="19" t="s">
        <v>111</v>
      </c>
      <c r="F31" s="19">
        <v>608619</v>
      </c>
      <c r="G31" s="19" t="s">
        <v>1226</v>
      </c>
      <c r="H31" s="19" t="s">
        <v>141</v>
      </c>
      <c r="I31" s="19" t="s">
        <v>34</v>
      </c>
      <c r="J31" s="19" t="s">
        <v>24</v>
      </c>
      <c r="K31" s="19" t="s">
        <v>297</v>
      </c>
      <c r="L31" s="19" t="s">
        <v>1227</v>
      </c>
      <c r="M31" s="20">
        <v>25737</v>
      </c>
      <c r="N31" s="54"/>
      <c r="O31" s="21">
        <v>44897</v>
      </c>
      <c r="P31" s="19"/>
      <c r="Q31" s="19" t="s">
        <v>328</v>
      </c>
      <c r="R31" s="22" t="s">
        <v>526</v>
      </c>
    </row>
    <row r="32" spans="1:18" ht="26" x14ac:dyDescent="0.35">
      <c r="A32" s="11">
        <v>1410188668</v>
      </c>
      <c r="B32" s="12"/>
      <c r="C32" s="13" t="s">
        <v>547</v>
      </c>
      <c r="D32" s="13" t="s">
        <v>541</v>
      </c>
      <c r="E32" s="13" t="s">
        <v>548</v>
      </c>
      <c r="F32" s="13">
        <v>508428</v>
      </c>
      <c r="G32" s="13" t="s">
        <v>549</v>
      </c>
      <c r="H32" s="13" t="s">
        <v>550</v>
      </c>
      <c r="I32" s="13" t="s">
        <v>23</v>
      </c>
      <c r="J32" s="13" t="s">
        <v>24</v>
      </c>
      <c r="K32" s="13" t="s">
        <v>551</v>
      </c>
      <c r="L32" s="13" t="s">
        <v>552</v>
      </c>
      <c r="M32" s="14">
        <v>25300</v>
      </c>
      <c r="N32" s="55"/>
      <c r="O32" s="15">
        <v>44652</v>
      </c>
      <c r="P32" s="13"/>
      <c r="Q32" s="13" t="s">
        <v>27</v>
      </c>
      <c r="R32" s="16" t="s">
        <v>526</v>
      </c>
    </row>
    <row r="33" spans="1:18" ht="26" x14ac:dyDescent="0.35">
      <c r="A33" s="17">
        <v>1410190433</v>
      </c>
      <c r="B33" s="18"/>
      <c r="C33" s="19" t="s">
        <v>984</v>
      </c>
      <c r="D33" s="19" t="s">
        <v>541</v>
      </c>
      <c r="E33" s="19" t="s">
        <v>985</v>
      </c>
      <c r="F33" s="19">
        <v>508428</v>
      </c>
      <c r="G33" s="19" t="s">
        <v>549</v>
      </c>
      <c r="H33" s="19" t="s">
        <v>628</v>
      </c>
      <c r="I33" s="19" t="s">
        <v>23</v>
      </c>
      <c r="J33" s="19" t="s">
        <v>24</v>
      </c>
      <c r="K33" s="19" t="s">
        <v>639</v>
      </c>
      <c r="L33" s="19" t="s">
        <v>199</v>
      </c>
      <c r="M33" s="20">
        <v>25300</v>
      </c>
      <c r="N33" s="54"/>
      <c r="O33" s="21">
        <v>44718</v>
      </c>
      <c r="P33" s="19"/>
      <c r="Q33" s="19" t="s">
        <v>27</v>
      </c>
      <c r="R33" s="22" t="s">
        <v>526</v>
      </c>
    </row>
    <row r="34" spans="1:18" ht="26" x14ac:dyDescent="0.35">
      <c r="A34" s="17">
        <v>1410175942</v>
      </c>
      <c r="B34" s="18"/>
      <c r="C34" s="19" t="s">
        <v>156</v>
      </c>
      <c r="D34" s="19" t="s">
        <v>73</v>
      </c>
      <c r="E34" s="19" t="s">
        <v>74</v>
      </c>
      <c r="F34" s="19">
        <v>309729</v>
      </c>
      <c r="G34" s="19" t="s">
        <v>157</v>
      </c>
      <c r="H34" s="19" t="s">
        <v>133</v>
      </c>
      <c r="I34" s="19" t="s">
        <v>34</v>
      </c>
      <c r="J34" s="19">
        <v>3600189475</v>
      </c>
      <c r="K34" s="19" t="s">
        <v>158</v>
      </c>
      <c r="L34" s="19" t="s">
        <v>159</v>
      </c>
      <c r="M34" s="20">
        <v>24340</v>
      </c>
      <c r="N34" s="54"/>
      <c r="O34" s="21">
        <v>44377</v>
      </c>
      <c r="P34" s="19"/>
      <c r="Q34" s="19" t="s">
        <v>27</v>
      </c>
      <c r="R34" s="22" t="s">
        <v>28</v>
      </c>
    </row>
    <row r="35" spans="1:18" ht="26" x14ac:dyDescent="0.35">
      <c r="A35" s="17">
        <v>1410192894</v>
      </c>
      <c r="B35" s="18"/>
      <c r="C35" s="19" t="s">
        <v>1173</v>
      </c>
      <c r="D35" s="19" t="s">
        <v>38</v>
      </c>
      <c r="E35" s="19" t="s">
        <v>45</v>
      </c>
      <c r="F35" s="19">
        <v>608671</v>
      </c>
      <c r="G35" s="19" t="s">
        <v>1174</v>
      </c>
      <c r="H35" s="19" t="s">
        <v>1175</v>
      </c>
      <c r="I35" s="19" t="s">
        <v>34</v>
      </c>
      <c r="J35" s="19" t="s">
        <v>24</v>
      </c>
      <c r="K35" s="19" t="s">
        <v>1176</v>
      </c>
      <c r="L35" s="19" t="s">
        <v>1177</v>
      </c>
      <c r="M35" s="20">
        <v>22282.560000000001</v>
      </c>
      <c r="N35" s="54"/>
      <c r="O35" s="21">
        <v>44755</v>
      </c>
      <c r="P35" s="19"/>
      <c r="Q35" s="19" t="s">
        <v>171</v>
      </c>
      <c r="R35" s="22" t="s">
        <v>526</v>
      </c>
    </row>
    <row r="36" spans="1:18" ht="38.5" x14ac:dyDescent="0.35">
      <c r="A36" s="11">
        <v>56902</v>
      </c>
      <c r="B36" s="12"/>
      <c r="C36" s="13" t="s">
        <v>1594</v>
      </c>
      <c r="D36" s="13" t="s">
        <v>740</v>
      </c>
      <c r="E36" s="13" t="s">
        <v>181</v>
      </c>
      <c r="F36" s="13">
        <v>608700</v>
      </c>
      <c r="G36" s="13" t="s">
        <v>1595</v>
      </c>
      <c r="H36" s="13" t="s">
        <v>364</v>
      </c>
      <c r="I36" s="13" t="s">
        <v>1543</v>
      </c>
      <c r="J36" s="13" t="s">
        <v>24</v>
      </c>
      <c r="K36" s="13" t="s">
        <v>898</v>
      </c>
      <c r="L36" s="13" t="s">
        <v>1596</v>
      </c>
      <c r="M36" s="14">
        <v>21312.19</v>
      </c>
      <c r="N36" s="55"/>
      <c r="O36" s="15">
        <v>44896</v>
      </c>
      <c r="P36" s="13"/>
      <c r="Q36" s="13" t="s">
        <v>328</v>
      </c>
      <c r="R36" s="16" t="s">
        <v>526</v>
      </c>
    </row>
    <row r="37" spans="1:18" ht="38.5" x14ac:dyDescent="0.35">
      <c r="A37" s="17">
        <v>1410196374</v>
      </c>
      <c r="B37" s="18"/>
      <c r="C37" s="19" t="s">
        <v>986</v>
      </c>
      <c r="D37" s="19" t="s">
        <v>590</v>
      </c>
      <c r="E37" s="19" t="s">
        <v>30</v>
      </c>
      <c r="F37" s="19">
        <v>602754</v>
      </c>
      <c r="G37" s="30" t="s">
        <v>987</v>
      </c>
      <c r="H37" s="19" t="s">
        <v>988</v>
      </c>
      <c r="I37" s="19" t="s">
        <v>23</v>
      </c>
      <c r="J37" s="19" t="s">
        <v>24</v>
      </c>
      <c r="K37" s="19" t="s">
        <v>989</v>
      </c>
      <c r="L37" s="19" t="s">
        <v>990</v>
      </c>
      <c r="M37" s="20">
        <v>21288.92</v>
      </c>
      <c r="N37" s="54"/>
      <c r="O37" s="21">
        <v>44820</v>
      </c>
      <c r="P37" s="19"/>
      <c r="Q37" s="19" t="s">
        <v>171</v>
      </c>
      <c r="R37" s="22" t="s">
        <v>526</v>
      </c>
    </row>
    <row r="38" spans="1:18" ht="26" x14ac:dyDescent="0.35">
      <c r="A38" s="17">
        <v>1410195877</v>
      </c>
      <c r="B38" s="18"/>
      <c r="C38" s="19" t="s">
        <v>1307</v>
      </c>
      <c r="D38" s="19" t="s">
        <v>38</v>
      </c>
      <c r="E38" s="19" t="s">
        <v>81</v>
      </c>
      <c r="F38" s="19">
        <v>608639</v>
      </c>
      <c r="G38" s="19" t="s">
        <v>1308</v>
      </c>
      <c r="H38" s="19" t="s">
        <v>1167</v>
      </c>
      <c r="I38" s="19" t="s">
        <v>34</v>
      </c>
      <c r="J38" s="19" t="s">
        <v>24</v>
      </c>
      <c r="K38" s="19" t="s">
        <v>250</v>
      </c>
      <c r="L38" s="19" t="s">
        <v>1309</v>
      </c>
      <c r="M38" s="20">
        <v>20324.14</v>
      </c>
      <c r="N38" s="54"/>
      <c r="O38" s="21">
        <v>44805</v>
      </c>
      <c r="P38" s="19"/>
      <c r="Q38" s="19" t="s">
        <v>171</v>
      </c>
      <c r="R38" s="22" t="s">
        <v>526</v>
      </c>
    </row>
    <row r="39" spans="1:18" ht="26" x14ac:dyDescent="0.35">
      <c r="A39" s="11">
        <v>1410190221</v>
      </c>
      <c r="B39" s="12"/>
      <c r="C39" s="13" t="s">
        <v>900</v>
      </c>
      <c r="D39" s="13" t="s">
        <v>541</v>
      </c>
      <c r="E39" s="13" t="s">
        <v>901</v>
      </c>
      <c r="F39" s="13">
        <v>508421</v>
      </c>
      <c r="G39" s="13" t="s">
        <v>902</v>
      </c>
      <c r="H39" s="13" t="s">
        <v>903</v>
      </c>
      <c r="I39" s="13" t="s">
        <v>34</v>
      </c>
      <c r="J39" s="13" t="s">
        <v>24</v>
      </c>
      <c r="K39" s="13" t="s">
        <v>904</v>
      </c>
      <c r="L39" s="13" t="s">
        <v>199</v>
      </c>
      <c r="M39" s="14">
        <v>20235</v>
      </c>
      <c r="N39" s="55"/>
      <c r="O39" s="15">
        <v>44704</v>
      </c>
      <c r="P39" s="13"/>
      <c r="Q39" s="13" t="s">
        <v>27</v>
      </c>
      <c r="R39" s="16" t="s">
        <v>526</v>
      </c>
    </row>
    <row r="40" spans="1:18" ht="38.5" x14ac:dyDescent="0.35">
      <c r="A40" s="17">
        <v>1410190354</v>
      </c>
      <c r="B40" s="18"/>
      <c r="C40" s="19" t="s">
        <v>755</v>
      </c>
      <c r="D40" s="19" t="s">
        <v>38</v>
      </c>
      <c r="E40" s="19" t="s">
        <v>597</v>
      </c>
      <c r="F40" s="19">
        <v>606170</v>
      </c>
      <c r="G40" s="19" t="s">
        <v>756</v>
      </c>
      <c r="H40" s="19" t="s">
        <v>113</v>
      </c>
      <c r="I40" s="19" t="s">
        <v>23</v>
      </c>
      <c r="J40" s="19" t="s">
        <v>757</v>
      </c>
      <c r="K40" s="19" t="s">
        <v>321</v>
      </c>
      <c r="L40" s="19" t="s">
        <v>935</v>
      </c>
      <c r="M40" s="20">
        <v>20131.39</v>
      </c>
      <c r="N40" s="54"/>
      <c r="O40" s="21">
        <v>44713</v>
      </c>
      <c r="P40" s="19"/>
      <c r="Q40" s="19" t="s">
        <v>27</v>
      </c>
      <c r="R40" s="22" t="s">
        <v>526</v>
      </c>
    </row>
    <row r="41" spans="1:18" ht="38.5" x14ac:dyDescent="0.35">
      <c r="A41" s="17">
        <v>1410171600</v>
      </c>
      <c r="B41" s="18"/>
      <c r="C41" s="19" t="s">
        <v>607</v>
      </c>
      <c r="D41" s="19" t="s">
        <v>19</v>
      </c>
      <c r="E41" s="19" t="s">
        <v>20</v>
      </c>
      <c r="F41" s="19">
        <v>608782</v>
      </c>
      <c r="G41" s="19" t="s">
        <v>608</v>
      </c>
      <c r="H41" s="19" t="s">
        <v>609</v>
      </c>
      <c r="I41" s="19" t="s">
        <v>23</v>
      </c>
      <c r="J41" s="19" t="s">
        <v>24</v>
      </c>
      <c r="K41" s="19" t="s">
        <v>25</v>
      </c>
      <c r="L41" s="19" t="s">
        <v>610</v>
      </c>
      <c r="M41" s="20">
        <v>19806</v>
      </c>
      <c r="N41" s="54"/>
      <c r="O41" s="21">
        <v>44657</v>
      </c>
      <c r="P41" s="19"/>
      <c r="Q41" s="19" t="s">
        <v>27</v>
      </c>
      <c r="R41" s="22" t="s">
        <v>28</v>
      </c>
    </row>
    <row r="42" spans="1:18" ht="38.5" x14ac:dyDescent="0.35">
      <c r="A42" s="17" t="s">
        <v>1032</v>
      </c>
      <c r="B42" s="18"/>
      <c r="C42" s="19" t="s">
        <v>1041</v>
      </c>
      <c r="D42" s="19" t="s">
        <v>590</v>
      </c>
      <c r="E42" s="19" t="s">
        <v>30</v>
      </c>
      <c r="F42" s="19">
        <v>403905</v>
      </c>
      <c r="G42" s="19" t="s">
        <v>1042</v>
      </c>
      <c r="H42" s="19" t="s">
        <v>1043</v>
      </c>
      <c r="I42" s="19" t="s">
        <v>23</v>
      </c>
      <c r="J42" s="19" t="s">
        <v>24</v>
      </c>
      <c r="K42" s="19" t="s">
        <v>729</v>
      </c>
      <c r="L42" s="19" t="s">
        <v>1044</v>
      </c>
      <c r="M42" s="20">
        <v>19675.330000000002</v>
      </c>
      <c r="N42" s="54"/>
      <c r="O42" s="21">
        <v>44727</v>
      </c>
      <c r="P42" s="19"/>
      <c r="Q42" s="19" t="s">
        <v>27</v>
      </c>
      <c r="R42" s="22" t="s">
        <v>526</v>
      </c>
    </row>
    <row r="43" spans="1:18" ht="26" x14ac:dyDescent="0.35">
      <c r="A43" s="11">
        <v>1410188975</v>
      </c>
      <c r="B43" s="12"/>
      <c r="C43" s="13" t="s">
        <v>553</v>
      </c>
      <c r="D43" s="13" t="s">
        <v>541</v>
      </c>
      <c r="E43" s="13" t="s">
        <v>542</v>
      </c>
      <c r="F43" s="13">
        <v>508396</v>
      </c>
      <c r="G43" s="13" t="s">
        <v>554</v>
      </c>
      <c r="H43" s="13" t="s">
        <v>544</v>
      </c>
      <c r="I43" s="13" t="s">
        <v>34</v>
      </c>
      <c r="J43" s="13" t="s">
        <v>24</v>
      </c>
      <c r="K43" s="13" t="s">
        <v>555</v>
      </c>
      <c r="L43" s="13" t="s">
        <v>199</v>
      </c>
      <c r="M43" s="14">
        <v>19468</v>
      </c>
      <c r="N43" s="55"/>
      <c r="O43" s="15">
        <v>44671</v>
      </c>
      <c r="P43" s="13"/>
      <c r="Q43" s="13" t="s">
        <v>27</v>
      </c>
      <c r="R43" s="16" t="s">
        <v>526</v>
      </c>
    </row>
    <row r="44" spans="1:18" ht="26" x14ac:dyDescent="0.35">
      <c r="A44" s="17">
        <v>1410189986</v>
      </c>
      <c r="B44" s="18"/>
      <c r="C44" s="19" t="s">
        <v>553</v>
      </c>
      <c r="D44" s="19" t="s">
        <v>541</v>
      </c>
      <c r="E44" s="19" t="s">
        <v>542</v>
      </c>
      <c r="F44" s="19">
        <v>508396</v>
      </c>
      <c r="G44" s="19" t="s">
        <v>554</v>
      </c>
      <c r="H44" s="19" t="s">
        <v>544</v>
      </c>
      <c r="I44" s="19" t="s">
        <v>34</v>
      </c>
      <c r="J44" s="19" t="s">
        <v>24</v>
      </c>
      <c r="K44" s="19" t="s">
        <v>555</v>
      </c>
      <c r="L44" s="19" t="s">
        <v>199</v>
      </c>
      <c r="M44" s="20">
        <v>19468</v>
      </c>
      <c r="N44" s="54"/>
      <c r="O44" s="21">
        <v>44694</v>
      </c>
      <c r="P44" s="19"/>
      <c r="Q44" s="19" t="s">
        <v>27</v>
      </c>
      <c r="R44" s="22" t="s">
        <v>526</v>
      </c>
    </row>
    <row r="45" spans="1:18" ht="51" x14ac:dyDescent="0.35">
      <c r="A45" s="11">
        <v>1410184967</v>
      </c>
      <c r="B45" s="12"/>
      <c r="C45" s="13" t="s">
        <v>29</v>
      </c>
      <c r="D45" s="13" t="s">
        <v>30</v>
      </c>
      <c r="E45" s="13" t="s">
        <v>31</v>
      </c>
      <c r="F45" s="13">
        <v>802171</v>
      </c>
      <c r="G45" s="13" t="s">
        <v>32</v>
      </c>
      <c r="H45" s="13" t="s">
        <v>33</v>
      </c>
      <c r="I45" s="13" t="s">
        <v>34</v>
      </c>
      <c r="J45" s="13" t="s">
        <v>24</v>
      </c>
      <c r="K45" s="13" t="s">
        <v>35</v>
      </c>
      <c r="L45" s="13" t="s">
        <v>463</v>
      </c>
      <c r="M45" s="14">
        <v>19349.8</v>
      </c>
      <c r="N45" s="55"/>
      <c r="O45" s="15">
        <v>44579</v>
      </c>
      <c r="P45" s="13"/>
      <c r="Q45" s="13" t="s">
        <v>447</v>
      </c>
      <c r="R45" s="16" t="s">
        <v>28</v>
      </c>
    </row>
    <row r="46" spans="1:18" ht="38.5" x14ac:dyDescent="0.35">
      <c r="A46" s="11">
        <v>1410190434</v>
      </c>
      <c r="B46" s="12"/>
      <c r="C46" s="13" t="s">
        <v>986</v>
      </c>
      <c r="D46" s="13" t="s">
        <v>590</v>
      </c>
      <c r="E46" s="13" t="s">
        <v>30</v>
      </c>
      <c r="F46" s="13">
        <v>602754</v>
      </c>
      <c r="G46" s="13" t="s">
        <v>987</v>
      </c>
      <c r="H46" s="13" t="s">
        <v>988</v>
      </c>
      <c r="I46" s="13" t="s">
        <v>23</v>
      </c>
      <c r="J46" s="13" t="s">
        <v>24</v>
      </c>
      <c r="K46" s="13" t="s">
        <v>989</v>
      </c>
      <c r="L46" s="13" t="s">
        <v>990</v>
      </c>
      <c r="M46" s="14">
        <v>19336.5</v>
      </c>
      <c r="N46" s="55"/>
      <c r="O46" s="15">
        <v>44718</v>
      </c>
      <c r="P46" s="13"/>
      <c r="Q46" s="13" t="s">
        <v>27</v>
      </c>
      <c r="R46" s="16" t="s">
        <v>526</v>
      </c>
    </row>
    <row r="47" spans="1:18" ht="63.5" x14ac:dyDescent="0.35">
      <c r="A47" s="11">
        <v>1410183239</v>
      </c>
      <c r="B47" s="12"/>
      <c r="C47" s="13" t="s">
        <v>121</v>
      </c>
      <c r="D47" s="13" t="s">
        <v>110</v>
      </c>
      <c r="E47" s="13" t="s">
        <v>111</v>
      </c>
      <c r="F47" s="13">
        <v>606130</v>
      </c>
      <c r="G47" s="13" t="s">
        <v>122</v>
      </c>
      <c r="H47" s="13" t="s">
        <v>118</v>
      </c>
      <c r="I47" s="13" t="s">
        <v>23</v>
      </c>
      <c r="J47" s="13" t="s">
        <v>435</v>
      </c>
      <c r="K47" s="13" t="s">
        <v>25</v>
      </c>
      <c r="L47" s="13" t="s">
        <v>436</v>
      </c>
      <c r="M47" s="14">
        <v>18838.990000000002</v>
      </c>
      <c r="N47" s="55"/>
      <c r="O47" s="15">
        <v>44545</v>
      </c>
      <c r="P47" s="13"/>
      <c r="Q47" s="13" t="s">
        <v>328</v>
      </c>
      <c r="R47" s="16" t="s">
        <v>28</v>
      </c>
    </row>
    <row r="48" spans="1:18" ht="63.5" x14ac:dyDescent="0.35">
      <c r="A48" s="11">
        <v>1410172882</v>
      </c>
      <c r="B48" s="12"/>
      <c r="C48" s="13" t="s">
        <v>72</v>
      </c>
      <c r="D48" s="13" t="s">
        <v>73</v>
      </c>
      <c r="E48" s="13" t="s">
        <v>74</v>
      </c>
      <c r="F48" s="13">
        <v>309722</v>
      </c>
      <c r="G48" s="13" t="s">
        <v>75</v>
      </c>
      <c r="H48" s="13" t="s">
        <v>76</v>
      </c>
      <c r="I48" s="13" t="s">
        <v>34</v>
      </c>
      <c r="J48" s="13">
        <v>4500231244</v>
      </c>
      <c r="K48" s="13" t="s">
        <v>77</v>
      </c>
      <c r="L48" s="13" t="s">
        <v>79</v>
      </c>
      <c r="M48" s="14">
        <v>18398.47</v>
      </c>
      <c r="N48" s="55"/>
      <c r="O48" s="15">
        <v>44327</v>
      </c>
      <c r="P48" s="13"/>
      <c r="Q48" s="13" t="s">
        <v>27</v>
      </c>
      <c r="R48" s="16" t="s">
        <v>28</v>
      </c>
    </row>
    <row r="49" spans="1:18" ht="38.5" x14ac:dyDescent="0.35">
      <c r="A49" s="11" t="s">
        <v>306</v>
      </c>
      <c r="B49" s="12"/>
      <c r="C49" s="13" t="s">
        <v>145</v>
      </c>
      <c r="D49" s="13" t="s">
        <v>110</v>
      </c>
      <c r="E49" s="13" t="s">
        <v>111</v>
      </c>
      <c r="F49" s="13">
        <v>606156</v>
      </c>
      <c r="G49" s="13" t="s">
        <v>146</v>
      </c>
      <c r="H49" s="13" t="s">
        <v>118</v>
      </c>
      <c r="I49" s="13" t="s">
        <v>34</v>
      </c>
      <c r="J49" s="13" t="s">
        <v>24</v>
      </c>
      <c r="K49" s="13" t="s">
        <v>147</v>
      </c>
      <c r="L49" s="13" t="s">
        <v>307</v>
      </c>
      <c r="M49" s="14">
        <v>18083</v>
      </c>
      <c r="N49" s="55"/>
      <c r="O49" s="15">
        <v>44458</v>
      </c>
      <c r="P49" s="13"/>
      <c r="Q49" s="13" t="s">
        <v>171</v>
      </c>
      <c r="R49" s="16" t="s">
        <v>28</v>
      </c>
    </row>
    <row r="50" spans="1:18" ht="38.5" x14ac:dyDescent="0.35">
      <c r="A50" s="17">
        <v>1410183238</v>
      </c>
      <c r="B50" s="18"/>
      <c r="C50" s="19" t="s">
        <v>116</v>
      </c>
      <c r="D50" s="19" t="s">
        <v>110</v>
      </c>
      <c r="E50" s="19" t="s">
        <v>111</v>
      </c>
      <c r="F50" s="19">
        <v>608636</v>
      </c>
      <c r="G50" s="19" t="s">
        <v>117</v>
      </c>
      <c r="H50" s="19" t="s">
        <v>118</v>
      </c>
      <c r="I50" s="19" t="s">
        <v>34</v>
      </c>
      <c r="J50" s="19" t="s">
        <v>24</v>
      </c>
      <c r="K50" s="19" t="s">
        <v>119</v>
      </c>
      <c r="L50" s="19" t="s">
        <v>307</v>
      </c>
      <c r="M50" s="20">
        <v>18032.41</v>
      </c>
      <c r="N50" s="54"/>
      <c r="O50" s="21">
        <v>44545</v>
      </c>
      <c r="P50" s="19"/>
      <c r="Q50" s="19" t="s">
        <v>328</v>
      </c>
      <c r="R50" s="22" t="s">
        <v>28</v>
      </c>
    </row>
    <row r="51" spans="1:18" ht="51" x14ac:dyDescent="0.35">
      <c r="A51" s="17">
        <v>1410188655</v>
      </c>
      <c r="B51" s="18"/>
      <c r="C51" s="19" t="s">
        <v>437</v>
      </c>
      <c r="D51" s="19" t="s">
        <v>38</v>
      </c>
      <c r="E51" s="19" t="s">
        <v>81</v>
      </c>
      <c r="F51" s="19">
        <v>606176</v>
      </c>
      <c r="G51" s="19" t="s">
        <v>438</v>
      </c>
      <c r="H51" s="19" t="s">
        <v>439</v>
      </c>
      <c r="I51" s="19" t="s">
        <v>34</v>
      </c>
      <c r="J51" s="19" t="s">
        <v>24</v>
      </c>
      <c r="K51" s="19" t="s">
        <v>250</v>
      </c>
      <c r="L51" s="19" t="s">
        <v>534</v>
      </c>
      <c r="M51" s="20">
        <v>17555.740000000002</v>
      </c>
      <c r="N51" s="54"/>
      <c r="O51" s="21">
        <v>44652</v>
      </c>
      <c r="P51" s="19"/>
      <c r="Q51" s="19" t="s">
        <v>27</v>
      </c>
      <c r="R51" s="22" t="s">
        <v>526</v>
      </c>
    </row>
    <row r="52" spans="1:18" ht="51" x14ac:dyDescent="0.35">
      <c r="A52" s="17">
        <v>1410177304</v>
      </c>
      <c r="B52" s="18"/>
      <c r="C52" s="19" t="s">
        <v>29</v>
      </c>
      <c r="D52" s="19" t="s">
        <v>30</v>
      </c>
      <c r="E52" s="19" t="s">
        <v>31</v>
      </c>
      <c r="F52" s="19">
        <v>802171</v>
      </c>
      <c r="G52" s="19" t="s">
        <v>32</v>
      </c>
      <c r="H52" s="19" t="s">
        <v>33</v>
      </c>
      <c r="I52" s="19" t="s">
        <v>34</v>
      </c>
      <c r="J52" s="19" t="s">
        <v>24</v>
      </c>
      <c r="K52" s="19" t="s">
        <v>35</v>
      </c>
      <c r="L52" s="19" t="s">
        <v>213</v>
      </c>
      <c r="M52" s="20">
        <v>17414.82</v>
      </c>
      <c r="N52" s="54"/>
      <c r="O52" s="21">
        <v>44404</v>
      </c>
      <c r="P52" s="19"/>
      <c r="Q52" s="19" t="s">
        <v>171</v>
      </c>
      <c r="R52" s="22" t="s">
        <v>28</v>
      </c>
    </row>
    <row r="53" spans="1:18" ht="26" x14ac:dyDescent="0.35">
      <c r="A53" s="11">
        <v>1410193673</v>
      </c>
      <c r="B53" s="12"/>
      <c r="C53" s="13" t="s">
        <v>1204</v>
      </c>
      <c r="D53" s="13" t="s">
        <v>38</v>
      </c>
      <c r="E53" s="13" t="s">
        <v>92</v>
      </c>
      <c r="F53" s="13">
        <v>606206</v>
      </c>
      <c r="G53" s="13" t="s">
        <v>1205</v>
      </c>
      <c r="H53" s="13" t="s">
        <v>1206</v>
      </c>
      <c r="I53" s="13" t="s">
        <v>34</v>
      </c>
      <c r="J53" s="13" t="s">
        <v>24</v>
      </c>
      <c r="K53" s="13" t="s">
        <v>250</v>
      </c>
      <c r="L53" s="13" t="s">
        <v>1207</v>
      </c>
      <c r="M53" s="14">
        <v>17198</v>
      </c>
      <c r="N53" s="55"/>
      <c r="O53" s="15">
        <v>44763</v>
      </c>
      <c r="P53" s="13"/>
      <c r="Q53" s="13" t="s">
        <v>171</v>
      </c>
      <c r="R53" s="16" t="s">
        <v>526</v>
      </c>
    </row>
    <row r="54" spans="1:18" ht="26" x14ac:dyDescent="0.35">
      <c r="A54" s="11">
        <v>1410188847</v>
      </c>
      <c r="B54" s="12"/>
      <c r="C54" s="13" t="s">
        <v>195</v>
      </c>
      <c r="D54" s="13" t="s">
        <v>73</v>
      </c>
      <c r="E54" s="13" t="s">
        <v>74</v>
      </c>
      <c r="F54" s="13">
        <v>309728</v>
      </c>
      <c r="G54" s="13" t="s">
        <v>196</v>
      </c>
      <c r="H54" s="13" t="s">
        <v>133</v>
      </c>
      <c r="I54" s="13" t="s">
        <v>34</v>
      </c>
      <c r="J54" s="13" t="s">
        <v>24</v>
      </c>
      <c r="K54" s="13" t="s">
        <v>197</v>
      </c>
      <c r="L54" s="13" t="s">
        <v>681</v>
      </c>
      <c r="M54" s="14">
        <v>17094.82</v>
      </c>
      <c r="N54" s="55"/>
      <c r="O54" s="15">
        <v>44662</v>
      </c>
      <c r="P54" s="13"/>
      <c r="Q54" s="13" t="s">
        <v>27</v>
      </c>
      <c r="R54" s="16" t="s">
        <v>526</v>
      </c>
    </row>
    <row r="55" spans="1:18" ht="38.5" x14ac:dyDescent="0.35">
      <c r="A55" s="11">
        <v>1410189210</v>
      </c>
      <c r="B55" s="12"/>
      <c r="C55" s="29" t="s">
        <v>793</v>
      </c>
      <c r="D55" s="13" t="s">
        <v>740</v>
      </c>
      <c r="E55" s="13" t="s">
        <v>794</v>
      </c>
      <c r="F55" s="13">
        <v>608847</v>
      </c>
      <c r="G55" s="29" t="s">
        <v>795</v>
      </c>
      <c r="H55" s="13" t="s">
        <v>796</v>
      </c>
      <c r="I55" s="13" t="s">
        <v>23</v>
      </c>
      <c r="J55" s="13" t="s">
        <v>24</v>
      </c>
      <c r="K55" s="13" t="s">
        <v>238</v>
      </c>
      <c r="L55" s="13" t="s">
        <v>797</v>
      </c>
      <c r="M55" s="14">
        <v>16972</v>
      </c>
      <c r="N55" s="55"/>
      <c r="O55" s="15">
        <v>44686</v>
      </c>
      <c r="P55" s="13"/>
      <c r="Q55" s="13" t="s">
        <v>27</v>
      </c>
      <c r="R55" s="16" t="s">
        <v>526</v>
      </c>
    </row>
    <row r="56" spans="1:18" ht="26" x14ac:dyDescent="0.35">
      <c r="A56" s="11">
        <v>1410192828</v>
      </c>
      <c r="B56" s="12"/>
      <c r="C56" s="13" t="s">
        <v>344</v>
      </c>
      <c r="D56" s="13" t="s">
        <v>38</v>
      </c>
      <c r="E56" s="13" t="s">
        <v>92</v>
      </c>
      <c r="F56" s="13">
        <v>606157</v>
      </c>
      <c r="G56" s="13" t="s">
        <v>345</v>
      </c>
      <c r="H56" s="13" t="s">
        <v>94</v>
      </c>
      <c r="I56" s="13" t="s">
        <v>34</v>
      </c>
      <c r="J56" s="13" t="s">
        <v>24</v>
      </c>
      <c r="K56" s="13" t="s">
        <v>346</v>
      </c>
      <c r="L56" s="13" t="s">
        <v>459</v>
      </c>
      <c r="M56" s="14">
        <v>16733.650000000001</v>
      </c>
      <c r="N56" s="55"/>
      <c r="O56" s="15">
        <v>44753</v>
      </c>
      <c r="P56" s="13"/>
      <c r="Q56" s="13" t="s">
        <v>171</v>
      </c>
      <c r="R56" s="16" t="s">
        <v>526</v>
      </c>
    </row>
    <row r="57" spans="1:18" ht="38.5" x14ac:dyDescent="0.35">
      <c r="A57" s="17">
        <v>1410185272</v>
      </c>
      <c r="B57" s="18"/>
      <c r="C57" s="19" t="s">
        <v>116</v>
      </c>
      <c r="D57" s="19" t="s">
        <v>110</v>
      </c>
      <c r="E57" s="19" t="s">
        <v>111</v>
      </c>
      <c r="F57" s="19">
        <v>608636</v>
      </c>
      <c r="G57" s="19" t="s">
        <v>117</v>
      </c>
      <c r="H57" s="19" t="s">
        <v>118</v>
      </c>
      <c r="I57" s="19" t="s">
        <v>34</v>
      </c>
      <c r="J57" s="19" t="s">
        <v>24</v>
      </c>
      <c r="K57" s="19" t="s">
        <v>119</v>
      </c>
      <c r="L57" s="19" t="s">
        <v>307</v>
      </c>
      <c r="M57" s="20">
        <v>16387.34</v>
      </c>
      <c r="N57" s="54"/>
      <c r="O57" s="21">
        <v>44594</v>
      </c>
      <c r="P57" s="19"/>
      <c r="Q57" s="19" t="s">
        <v>447</v>
      </c>
      <c r="R57" s="22" t="s">
        <v>28</v>
      </c>
    </row>
    <row r="58" spans="1:18" ht="38.5" x14ac:dyDescent="0.35">
      <c r="A58" s="11">
        <v>1410188636</v>
      </c>
      <c r="B58" s="12"/>
      <c r="C58" s="13" t="s">
        <v>528</v>
      </c>
      <c r="D58" s="13" t="s">
        <v>73</v>
      </c>
      <c r="E58" s="13" t="s">
        <v>74</v>
      </c>
      <c r="F58" s="13">
        <v>309735</v>
      </c>
      <c r="G58" s="13" t="s">
        <v>529</v>
      </c>
      <c r="H58" s="13" t="s">
        <v>76</v>
      </c>
      <c r="I58" s="13" t="s">
        <v>34</v>
      </c>
      <c r="J58" s="13">
        <v>3600221254</v>
      </c>
      <c r="K58" s="13" t="s">
        <v>158</v>
      </c>
      <c r="L58" s="13" t="s">
        <v>530</v>
      </c>
      <c r="M58" s="14">
        <v>15582.6</v>
      </c>
      <c r="N58" s="55"/>
      <c r="O58" s="15">
        <v>44652</v>
      </c>
      <c r="P58" s="13"/>
      <c r="Q58" s="13" t="s">
        <v>27</v>
      </c>
      <c r="R58" s="16" t="s">
        <v>526</v>
      </c>
    </row>
    <row r="59" spans="1:18" ht="51" x14ac:dyDescent="0.35">
      <c r="A59" s="11">
        <v>1410183713</v>
      </c>
      <c r="B59" s="12"/>
      <c r="C59" s="13" t="s">
        <v>437</v>
      </c>
      <c r="D59" s="13" t="s">
        <v>38</v>
      </c>
      <c r="E59" s="13" t="s">
        <v>81</v>
      </c>
      <c r="F59" s="13">
        <v>606176</v>
      </c>
      <c r="G59" s="13" t="s">
        <v>438</v>
      </c>
      <c r="H59" s="13" t="s">
        <v>439</v>
      </c>
      <c r="I59" s="13" t="s">
        <v>34</v>
      </c>
      <c r="J59" s="13" t="s">
        <v>24</v>
      </c>
      <c r="K59" s="13" t="s">
        <v>250</v>
      </c>
      <c r="L59" s="13" t="s">
        <v>440</v>
      </c>
      <c r="M59" s="14">
        <v>15332.54</v>
      </c>
      <c r="N59" s="55"/>
      <c r="O59" s="15">
        <v>44546</v>
      </c>
      <c r="P59" s="13"/>
      <c r="Q59" s="13" t="s">
        <v>328</v>
      </c>
      <c r="R59" s="16" t="s">
        <v>28</v>
      </c>
    </row>
    <row r="60" spans="1:18" ht="26" x14ac:dyDescent="0.35">
      <c r="A60" s="17">
        <v>1410198482</v>
      </c>
      <c r="B60" s="18"/>
      <c r="C60" s="19" t="s">
        <v>1156</v>
      </c>
      <c r="D60" s="19" t="s">
        <v>30</v>
      </c>
      <c r="E60" s="19" t="s">
        <v>548</v>
      </c>
      <c r="F60" s="19">
        <v>802163</v>
      </c>
      <c r="G60" s="19" t="s">
        <v>1157</v>
      </c>
      <c r="H60" s="19" t="s">
        <v>33</v>
      </c>
      <c r="I60" s="19" t="s">
        <v>23</v>
      </c>
      <c r="J60" s="19" t="s">
        <v>1158</v>
      </c>
      <c r="K60" s="19" t="s">
        <v>1159</v>
      </c>
      <c r="L60" s="19" t="s">
        <v>1510</v>
      </c>
      <c r="M60" s="20">
        <v>15252</v>
      </c>
      <c r="N60" s="54"/>
      <c r="O60" s="21">
        <v>44866</v>
      </c>
      <c r="P60" s="19"/>
      <c r="Q60" s="19" t="s">
        <v>328</v>
      </c>
      <c r="R60" s="22" t="s">
        <v>526</v>
      </c>
    </row>
    <row r="61" spans="1:18" ht="38.5" x14ac:dyDescent="0.35">
      <c r="A61" s="11" t="s">
        <v>1032</v>
      </c>
      <c r="B61" s="12"/>
      <c r="C61" s="13" t="s">
        <v>809</v>
      </c>
      <c r="D61" s="13" t="s">
        <v>590</v>
      </c>
      <c r="E61" s="13" t="s">
        <v>810</v>
      </c>
      <c r="F61" s="13">
        <v>501203</v>
      </c>
      <c r="G61" s="13" t="s">
        <v>811</v>
      </c>
      <c r="H61" s="13" t="s">
        <v>804</v>
      </c>
      <c r="I61" s="13" t="s">
        <v>34</v>
      </c>
      <c r="J61" s="13">
        <v>8034698</v>
      </c>
      <c r="K61" s="13" t="s">
        <v>805</v>
      </c>
      <c r="L61" s="13" t="s">
        <v>199</v>
      </c>
      <c r="M61" s="14">
        <v>15199.33</v>
      </c>
      <c r="N61" s="55"/>
      <c r="O61" s="15">
        <v>44756</v>
      </c>
      <c r="P61" s="13"/>
      <c r="Q61" s="13" t="s">
        <v>171</v>
      </c>
      <c r="R61" s="16" t="s">
        <v>526</v>
      </c>
    </row>
    <row r="62" spans="1:18" ht="38.5" x14ac:dyDescent="0.35">
      <c r="A62" s="11">
        <v>1410189972</v>
      </c>
      <c r="B62" s="12"/>
      <c r="C62" s="13" t="s">
        <v>453</v>
      </c>
      <c r="D62" s="13" t="s">
        <v>73</v>
      </c>
      <c r="E62" s="13" t="s">
        <v>74</v>
      </c>
      <c r="F62" s="13">
        <v>309727</v>
      </c>
      <c r="G62" s="13" t="s">
        <v>454</v>
      </c>
      <c r="H62" s="13" t="s">
        <v>133</v>
      </c>
      <c r="I62" s="13" t="s">
        <v>23</v>
      </c>
      <c r="J62" s="13" t="s">
        <v>24</v>
      </c>
      <c r="K62" s="13" t="s">
        <v>455</v>
      </c>
      <c r="L62" s="13" t="s">
        <v>840</v>
      </c>
      <c r="M62" s="14">
        <v>14800</v>
      </c>
      <c r="N62" s="55"/>
      <c r="O62" s="15">
        <v>44693</v>
      </c>
      <c r="P62" s="13"/>
      <c r="Q62" s="13" t="s">
        <v>27</v>
      </c>
      <c r="R62" s="16" t="s">
        <v>526</v>
      </c>
    </row>
    <row r="63" spans="1:18" ht="26" x14ac:dyDescent="0.35">
      <c r="A63" s="17">
        <v>1410181666</v>
      </c>
      <c r="B63" s="18"/>
      <c r="C63" s="19" t="s">
        <v>241</v>
      </c>
      <c r="D63" s="19" t="s">
        <v>38</v>
      </c>
      <c r="E63" s="19" t="s">
        <v>92</v>
      </c>
      <c r="F63" s="19">
        <v>606135</v>
      </c>
      <c r="G63" s="19" t="s">
        <v>242</v>
      </c>
      <c r="H63" s="19" t="s">
        <v>243</v>
      </c>
      <c r="I63" s="19" t="s">
        <v>34</v>
      </c>
      <c r="J63" s="19" t="s">
        <v>24</v>
      </c>
      <c r="K63" s="19" t="s">
        <v>244</v>
      </c>
      <c r="L63" s="19" t="s">
        <v>307</v>
      </c>
      <c r="M63" s="20">
        <v>14760</v>
      </c>
      <c r="N63" s="54"/>
      <c r="O63" s="21">
        <v>44509</v>
      </c>
      <c r="P63" s="19"/>
      <c r="Q63" s="19" t="s">
        <v>328</v>
      </c>
      <c r="R63" s="22" t="s">
        <v>28</v>
      </c>
    </row>
    <row r="64" spans="1:18" ht="26" x14ac:dyDescent="0.35">
      <c r="A64" s="17">
        <v>1410195886</v>
      </c>
      <c r="B64" s="18"/>
      <c r="C64" s="19" t="s">
        <v>618</v>
      </c>
      <c r="D64" s="19" t="s">
        <v>619</v>
      </c>
      <c r="E64" s="19" t="s">
        <v>620</v>
      </c>
      <c r="F64" s="19">
        <v>310028</v>
      </c>
      <c r="G64" s="19" t="s">
        <v>621</v>
      </c>
      <c r="H64" s="19" t="s">
        <v>622</v>
      </c>
      <c r="I64" s="19" t="s">
        <v>34</v>
      </c>
      <c r="J64" s="19" t="s">
        <v>24</v>
      </c>
      <c r="K64" s="19" t="s">
        <v>623</v>
      </c>
      <c r="L64" s="19" t="s">
        <v>1183</v>
      </c>
      <c r="M64" s="20">
        <v>14596</v>
      </c>
      <c r="N64" s="54"/>
      <c r="O64" s="21">
        <v>44804</v>
      </c>
      <c r="P64" s="19"/>
      <c r="Q64" s="19" t="s">
        <v>171</v>
      </c>
      <c r="R64" s="22" t="s">
        <v>526</v>
      </c>
    </row>
    <row r="65" spans="1:18" ht="38.5" x14ac:dyDescent="0.35">
      <c r="A65" s="17">
        <v>1410173142</v>
      </c>
      <c r="B65" s="18"/>
      <c r="C65" s="19" t="s">
        <v>29</v>
      </c>
      <c r="D65" s="19" t="s">
        <v>30</v>
      </c>
      <c r="E65" s="19" t="s">
        <v>31</v>
      </c>
      <c r="F65" s="19">
        <v>802171</v>
      </c>
      <c r="G65" s="19" t="s">
        <v>32</v>
      </c>
      <c r="H65" s="19" t="s">
        <v>33</v>
      </c>
      <c r="I65" s="19" t="s">
        <v>34</v>
      </c>
      <c r="J65" s="19" t="s">
        <v>24</v>
      </c>
      <c r="K65" s="19" t="s">
        <v>35</v>
      </c>
      <c r="L65" s="19" t="s">
        <v>106</v>
      </c>
      <c r="M65" s="20">
        <v>14400</v>
      </c>
      <c r="N65" s="54"/>
      <c r="O65" s="21">
        <v>44342</v>
      </c>
      <c r="P65" s="19"/>
      <c r="Q65" s="19" t="s">
        <v>27</v>
      </c>
      <c r="R65" s="22" t="s">
        <v>28</v>
      </c>
    </row>
    <row r="66" spans="1:18" ht="38.5" x14ac:dyDescent="0.35">
      <c r="A66" s="17">
        <v>1410196154</v>
      </c>
      <c r="B66" s="18"/>
      <c r="C66" s="19" t="s">
        <v>1327</v>
      </c>
      <c r="D66" s="19" t="s">
        <v>1328</v>
      </c>
      <c r="E66" s="19" t="s">
        <v>1329</v>
      </c>
      <c r="F66" s="19">
        <v>103261</v>
      </c>
      <c r="G66" s="19" t="s">
        <v>1330</v>
      </c>
      <c r="H66" s="19" t="s">
        <v>1331</v>
      </c>
      <c r="I66" s="19" t="s">
        <v>34</v>
      </c>
      <c r="J66" s="19">
        <v>3000780043</v>
      </c>
      <c r="K66" s="19" t="s">
        <v>1269</v>
      </c>
      <c r="L66" s="19" t="s">
        <v>199</v>
      </c>
      <c r="M66" s="20">
        <v>14250.66</v>
      </c>
      <c r="N66" s="54"/>
      <c r="O66" s="21">
        <v>44811</v>
      </c>
      <c r="P66" s="19"/>
      <c r="Q66" s="19" t="s">
        <v>171</v>
      </c>
      <c r="R66" s="22" t="s">
        <v>526</v>
      </c>
    </row>
    <row r="67" spans="1:18" ht="26" x14ac:dyDescent="0.35">
      <c r="A67" s="11">
        <v>1410184283</v>
      </c>
      <c r="B67" s="12"/>
      <c r="C67" s="13" t="s">
        <v>344</v>
      </c>
      <c r="D67" s="13" t="s">
        <v>38</v>
      </c>
      <c r="E67" s="13" t="s">
        <v>92</v>
      </c>
      <c r="F67" s="13">
        <v>606157</v>
      </c>
      <c r="G67" s="13" t="s">
        <v>345</v>
      </c>
      <c r="H67" s="13" t="s">
        <v>94</v>
      </c>
      <c r="I67" s="13" t="s">
        <v>34</v>
      </c>
      <c r="J67" s="13" t="s">
        <v>24</v>
      </c>
      <c r="K67" s="13" t="s">
        <v>346</v>
      </c>
      <c r="L67" s="13" t="s">
        <v>459</v>
      </c>
      <c r="M67" s="14">
        <v>14159.11</v>
      </c>
      <c r="N67" s="55"/>
      <c r="O67" s="15">
        <v>44573</v>
      </c>
      <c r="P67" s="13"/>
      <c r="Q67" s="13" t="s">
        <v>447</v>
      </c>
      <c r="R67" s="16" t="s">
        <v>28</v>
      </c>
    </row>
    <row r="68" spans="1:18" ht="26" x14ac:dyDescent="0.35">
      <c r="A68" s="17">
        <v>1410185058</v>
      </c>
      <c r="B68" s="18"/>
      <c r="C68" s="19" t="s">
        <v>344</v>
      </c>
      <c r="D68" s="19" t="s">
        <v>38</v>
      </c>
      <c r="E68" s="19" t="s">
        <v>92</v>
      </c>
      <c r="F68" s="19">
        <v>606157</v>
      </c>
      <c r="G68" s="19" t="s">
        <v>345</v>
      </c>
      <c r="H68" s="19" t="s">
        <v>94</v>
      </c>
      <c r="I68" s="19" t="s">
        <v>34</v>
      </c>
      <c r="J68" s="19" t="s">
        <v>24</v>
      </c>
      <c r="K68" s="19" t="s">
        <v>346</v>
      </c>
      <c r="L68" s="19" t="s">
        <v>459</v>
      </c>
      <c r="M68" s="20">
        <v>14159.11</v>
      </c>
      <c r="N68" s="54"/>
      <c r="O68" s="21">
        <v>44582</v>
      </c>
      <c r="P68" s="19"/>
      <c r="Q68" s="19" t="s">
        <v>447</v>
      </c>
      <c r="R68" s="22" t="s">
        <v>28</v>
      </c>
    </row>
    <row r="69" spans="1:18" ht="38.5" x14ac:dyDescent="0.35">
      <c r="A69" s="11">
        <v>1410181883</v>
      </c>
      <c r="B69" s="12"/>
      <c r="C69" s="13" t="s">
        <v>247</v>
      </c>
      <c r="D69" s="13" t="s">
        <v>38</v>
      </c>
      <c r="E69" s="13" t="s">
        <v>92</v>
      </c>
      <c r="F69" s="13">
        <v>606134</v>
      </c>
      <c r="G69" s="13" t="s">
        <v>248</v>
      </c>
      <c r="H69" s="13" t="s">
        <v>249</v>
      </c>
      <c r="I69" s="13" t="s">
        <v>34</v>
      </c>
      <c r="J69" s="13" t="s">
        <v>24</v>
      </c>
      <c r="K69" s="13" t="s">
        <v>250</v>
      </c>
      <c r="L69" s="13" t="s">
        <v>386</v>
      </c>
      <c r="M69" s="14">
        <v>13358.8</v>
      </c>
      <c r="N69" s="55"/>
      <c r="O69" s="15">
        <v>44516</v>
      </c>
      <c r="P69" s="13"/>
      <c r="Q69" s="13" t="s">
        <v>328</v>
      </c>
      <c r="R69" s="16" t="s">
        <v>28</v>
      </c>
    </row>
    <row r="70" spans="1:18" ht="63.5" x14ac:dyDescent="0.35">
      <c r="A70" s="17">
        <v>1410183156</v>
      </c>
      <c r="B70" s="18"/>
      <c r="C70" s="19" t="s">
        <v>247</v>
      </c>
      <c r="D70" s="19" t="s">
        <v>38</v>
      </c>
      <c r="E70" s="19" t="s">
        <v>92</v>
      </c>
      <c r="F70" s="19">
        <v>606134</v>
      </c>
      <c r="G70" s="19" t="s">
        <v>248</v>
      </c>
      <c r="H70" s="19" t="s">
        <v>249</v>
      </c>
      <c r="I70" s="19" t="s">
        <v>34</v>
      </c>
      <c r="J70" s="19" t="s">
        <v>24</v>
      </c>
      <c r="K70" s="19" t="s">
        <v>250</v>
      </c>
      <c r="L70" s="19" t="s">
        <v>423</v>
      </c>
      <c r="M70" s="20">
        <v>13358.8</v>
      </c>
      <c r="N70" s="54"/>
      <c r="O70" s="21">
        <v>44543</v>
      </c>
      <c r="P70" s="19"/>
      <c r="Q70" s="19" t="s">
        <v>328</v>
      </c>
      <c r="R70" s="22" t="s">
        <v>28</v>
      </c>
    </row>
    <row r="71" spans="1:18" ht="26" x14ac:dyDescent="0.35">
      <c r="A71" s="11">
        <v>1410197520</v>
      </c>
      <c r="B71" s="12"/>
      <c r="C71" s="13" t="s">
        <v>344</v>
      </c>
      <c r="D71" s="13" t="s">
        <v>38</v>
      </c>
      <c r="E71" s="13" t="s">
        <v>92</v>
      </c>
      <c r="F71" s="13">
        <v>606157</v>
      </c>
      <c r="G71" s="13" t="s">
        <v>345</v>
      </c>
      <c r="H71" s="13" t="s">
        <v>94</v>
      </c>
      <c r="I71" s="13" t="s">
        <v>34</v>
      </c>
      <c r="J71" s="13" t="s">
        <v>24</v>
      </c>
      <c r="K71" s="13" t="s">
        <v>346</v>
      </c>
      <c r="L71" s="13" t="s">
        <v>307</v>
      </c>
      <c r="M71" s="14">
        <v>13203.33</v>
      </c>
      <c r="N71" s="55"/>
      <c r="O71" s="15">
        <v>44841</v>
      </c>
      <c r="P71" s="13"/>
      <c r="Q71" s="13" t="s">
        <v>328</v>
      </c>
      <c r="R71" s="16" t="s">
        <v>526</v>
      </c>
    </row>
    <row r="72" spans="1:18" ht="38.5" x14ac:dyDescent="0.35">
      <c r="A72" s="11">
        <v>1410186500</v>
      </c>
      <c r="B72" s="12"/>
      <c r="C72" s="13" t="s">
        <v>493</v>
      </c>
      <c r="D72" s="13" t="s">
        <v>110</v>
      </c>
      <c r="E72" s="13" t="s">
        <v>111</v>
      </c>
      <c r="F72" s="13">
        <v>608615</v>
      </c>
      <c r="G72" s="13" t="s">
        <v>494</v>
      </c>
      <c r="H72" s="13" t="s">
        <v>141</v>
      </c>
      <c r="I72" s="13" t="s">
        <v>34</v>
      </c>
      <c r="J72" s="13" t="s">
        <v>24</v>
      </c>
      <c r="K72" s="13" t="s">
        <v>495</v>
      </c>
      <c r="L72" s="13" t="s">
        <v>307</v>
      </c>
      <c r="M72" s="14">
        <v>12909.29</v>
      </c>
      <c r="N72" s="55"/>
      <c r="O72" s="15">
        <v>44610</v>
      </c>
      <c r="P72" s="13"/>
      <c r="Q72" s="13" t="s">
        <v>447</v>
      </c>
      <c r="R72" s="16" t="s">
        <v>28</v>
      </c>
    </row>
    <row r="73" spans="1:18" ht="38.5" x14ac:dyDescent="0.35">
      <c r="A73" s="11">
        <v>1410184968</v>
      </c>
      <c r="B73" s="12"/>
      <c r="C73" s="13" t="s">
        <v>370</v>
      </c>
      <c r="D73" s="13" t="s">
        <v>19</v>
      </c>
      <c r="E73" s="13" t="s">
        <v>181</v>
      </c>
      <c r="F73" s="13">
        <v>608743</v>
      </c>
      <c r="G73" s="13" t="s">
        <v>371</v>
      </c>
      <c r="H73" s="13" t="s">
        <v>372</v>
      </c>
      <c r="I73" s="13" t="s">
        <v>34</v>
      </c>
      <c r="J73" s="13" t="s">
        <v>24</v>
      </c>
      <c r="K73" s="13" t="s">
        <v>373</v>
      </c>
      <c r="L73" s="13" t="s">
        <v>461</v>
      </c>
      <c r="M73" s="14">
        <v>12778.92</v>
      </c>
      <c r="N73" s="55"/>
      <c r="O73" s="15">
        <v>44579</v>
      </c>
      <c r="P73" s="13"/>
      <c r="Q73" s="13" t="s">
        <v>447</v>
      </c>
      <c r="R73" s="16" t="s">
        <v>28</v>
      </c>
    </row>
    <row r="74" spans="1:18" ht="38.5" x14ac:dyDescent="0.35">
      <c r="A74" s="11">
        <v>1410195876</v>
      </c>
      <c r="B74" s="12"/>
      <c r="C74" s="13" t="s">
        <v>121</v>
      </c>
      <c r="D74" s="13" t="s">
        <v>110</v>
      </c>
      <c r="E74" s="13" t="s">
        <v>111</v>
      </c>
      <c r="F74" s="13">
        <v>606130</v>
      </c>
      <c r="G74" s="13" t="s">
        <v>122</v>
      </c>
      <c r="H74" s="13" t="s">
        <v>118</v>
      </c>
      <c r="I74" s="13" t="s">
        <v>23</v>
      </c>
      <c r="J74" s="13" t="s">
        <v>435</v>
      </c>
      <c r="K74" s="13" t="s">
        <v>25</v>
      </c>
      <c r="L74" s="13" t="s">
        <v>527</v>
      </c>
      <c r="M74" s="14">
        <v>12245.27</v>
      </c>
      <c r="N74" s="55"/>
      <c r="O74" s="15">
        <v>44805</v>
      </c>
      <c r="P74" s="13"/>
      <c r="Q74" s="13" t="s">
        <v>171</v>
      </c>
      <c r="R74" s="16" t="s">
        <v>526</v>
      </c>
    </row>
    <row r="75" spans="1:18" ht="26" x14ac:dyDescent="0.35">
      <c r="A75" s="17">
        <v>1410195764</v>
      </c>
      <c r="B75" s="18"/>
      <c r="C75" s="19" t="s">
        <v>625</v>
      </c>
      <c r="D75" s="19" t="s">
        <v>541</v>
      </c>
      <c r="E75" s="19" t="s">
        <v>626</v>
      </c>
      <c r="F75" s="19">
        <v>508176</v>
      </c>
      <c r="G75" s="19" t="s">
        <v>627</v>
      </c>
      <c r="H75" s="19" t="s">
        <v>628</v>
      </c>
      <c r="I75" s="19" t="s">
        <v>23</v>
      </c>
      <c r="J75" s="19">
        <v>5002592318</v>
      </c>
      <c r="K75" s="19" t="s">
        <v>629</v>
      </c>
      <c r="L75" s="19" t="s">
        <v>199</v>
      </c>
      <c r="M75" s="20">
        <v>12149.12</v>
      </c>
      <c r="N75" s="54"/>
      <c r="O75" s="23"/>
      <c r="P75" s="24">
        <v>44796</v>
      </c>
      <c r="Q75" s="19" t="s">
        <v>171</v>
      </c>
      <c r="R75" s="22" t="s">
        <v>526</v>
      </c>
    </row>
    <row r="76" spans="1:18" ht="38.5" x14ac:dyDescent="0.35">
      <c r="A76" s="17">
        <v>1410188555</v>
      </c>
      <c r="B76" s="18"/>
      <c r="C76" s="19" t="s">
        <v>72</v>
      </c>
      <c r="D76" s="19" t="s">
        <v>73</v>
      </c>
      <c r="E76" s="19" t="s">
        <v>74</v>
      </c>
      <c r="F76" s="19">
        <v>309722</v>
      </c>
      <c r="G76" s="19" t="s">
        <v>75</v>
      </c>
      <c r="H76" s="19" t="s">
        <v>76</v>
      </c>
      <c r="I76" s="19" t="s">
        <v>34</v>
      </c>
      <c r="J76" s="19" t="s">
        <v>24</v>
      </c>
      <c r="K76" s="19" t="s">
        <v>77</v>
      </c>
      <c r="L76" s="19" t="s">
        <v>564</v>
      </c>
      <c r="M76" s="20">
        <v>12126.65</v>
      </c>
      <c r="N76" s="54"/>
      <c r="O76" s="21">
        <v>44652</v>
      </c>
      <c r="P76" s="19"/>
      <c r="Q76" s="19" t="s">
        <v>27</v>
      </c>
      <c r="R76" s="22" t="s">
        <v>526</v>
      </c>
    </row>
    <row r="77" spans="1:18" ht="26" x14ac:dyDescent="0.35">
      <c r="A77" s="17">
        <v>1410190611</v>
      </c>
      <c r="B77" s="18"/>
      <c r="C77" s="19" t="s">
        <v>1010</v>
      </c>
      <c r="D77" s="19" t="s">
        <v>38</v>
      </c>
      <c r="E77" s="19" t="s">
        <v>1011</v>
      </c>
      <c r="F77" s="19">
        <v>608352</v>
      </c>
      <c r="G77" s="19" t="s">
        <v>1012</v>
      </c>
      <c r="H77" s="19" t="s">
        <v>183</v>
      </c>
      <c r="I77" s="19" t="s">
        <v>34</v>
      </c>
      <c r="J77" s="19" t="s">
        <v>24</v>
      </c>
      <c r="K77" s="19" t="s">
        <v>297</v>
      </c>
      <c r="L77" s="19" t="s">
        <v>1013</v>
      </c>
      <c r="M77" s="20">
        <v>11925.7</v>
      </c>
      <c r="N77" s="54"/>
      <c r="O77" s="21">
        <v>44722</v>
      </c>
      <c r="P77" s="19"/>
      <c r="Q77" s="19" t="s">
        <v>27</v>
      </c>
      <c r="R77" s="22" t="s">
        <v>526</v>
      </c>
    </row>
    <row r="78" spans="1:18" ht="38.5" x14ac:dyDescent="0.35">
      <c r="A78" s="17">
        <v>1410192860</v>
      </c>
      <c r="B78" s="18"/>
      <c r="C78" s="19" t="s">
        <v>1165</v>
      </c>
      <c r="D78" s="19" t="s">
        <v>38</v>
      </c>
      <c r="E78" s="19" t="s">
        <v>81</v>
      </c>
      <c r="F78" s="19">
        <v>608400</v>
      </c>
      <c r="G78" s="19" t="s">
        <v>1166</v>
      </c>
      <c r="H78" s="19" t="s">
        <v>1167</v>
      </c>
      <c r="I78" s="19" t="s">
        <v>34</v>
      </c>
      <c r="J78" s="19" t="s">
        <v>24</v>
      </c>
      <c r="K78" s="19" t="s">
        <v>250</v>
      </c>
      <c r="L78" s="19" t="s">
        <v>1168</v>
      </c>
      <c r="M78" s="20">
        <v>11873.51</v>
      </c>
      <c r="N78" s="54"/>
      <c r="O78" s="21">
        <v>44755</v>
      </c>
      <c r="P78" s="19"/>
      <c r="Q78" s="19" t="s">
        <v>171</v>
      </c>
      <c r="R78" s="22" t="s">
        <v>526</v>
      </c>
    </row>
    <row r="79" spans="1:18" ht="38.5" x14ac:dyDescent="0.35">
      <c r="A79" s="11">
        <v>1410194826</v>
      </c>
      <c r="B79" s="12"/>
      <c r="C79" s="13" t="s">
        <v>1165</v>
      </c>
      <c r="D79" s="13" t="s">
        <v>38</v>
      </c>
      <c r="E79" s="13" t="s">
        <v>81</v>
      </c>
      <c r="F79" s="13">
        <v>608400</v>
      </c>
      <c r="G79" s="13" t="s">
        <v>1166</v>
      </c>
      <c r="H79" s="13" t="s">
        <v>1167</v>
      </c>
      <c r="I79" s="13" t="s">
        <v>34</v>
      </c>
      <c r="J79" s="13" t="s">
        <v>24</v>
      </c>
      <c r="K79" s="13" t="s">
        <v>250</v>
      </c>
      <c r="L79" s="13" t="s">
        <v>1168</v>
      </c>
      <c r="M79" s="14">
        <v>11873.51</v>
      </c>
      <c r="N79" s="55"/>
      <c r="O79" s="15">
        <v>44782</v>
      </c>
      <c r="P79" s="13"/>
      <c r="Q79" s="13" t="s">
        <v>171</v>
      </c>
      <c r="R79" s="16" t="s">
        <v>526</v>
      </c>
    </row>
    <row r="80" spans="1:18" ht="51" x14ac:dyDescent="0.35">
      <c r="A80" s="11">
        <v>1410196421</v>
      </c>
      <c r="B80" s="12"/>
      <c r="C80" s="13" t="s">
        <v>733</v>
      </c>
      <c r="D80" s="13" t="s">
        <v>110</v>
      </c>
      <c r="E80" s="13" t="s">
        <v>111</v>
      </c>
      <c r="F80" s="13">
        <v>802504</v>
      </c>
      <c r="G80" s="13" t="s">
        <v>734</v>
      </c>
      <c r="H80" s="13" t="s">
        <v>243</v>
      </c>
      <c r="I80" s="13" t="s">
        <v>34</v>
      </c>
      <c r="J80" s="13" t="s">
        <v>24</v>
      </c>
      <c r="K80" s="13" t="s">
        <v>735</v>
      </c>
      <c r="L80" s="13" t="s">
        <v>307</v>
      </c>
      <c r="M80" s="14">
        <v>11867.27</v>
      </c>
      <c r="N80" s="55"/>
      <c r="O80" s="15">
        <v>44824</v>
      </c>
      <c r="P80" s="13"/>
      <c r="Q80" s="13" t="s">
        <v>171</v>
      </c>
      <c r="R80" s="16" t="s">
        <v>526</v>
      </c>
    </row>
    <row r="81" spans="1:18" ht="26" x14ac:dyDescent="0.35">
      <c r="A81" s="11">
        <v>1410196181</v>
      </c>
      <c r="B81" s="12"/>
      <c r="C81" s="13" t="s">
        <v>528</v>
      </c>
      <c r="D81" s="13" t="s">
        <v>73</v>
      </c>
      <c r="E81" s="13" t="s">
        <v>74</v>
      </c>
      <c r="F81" s="13">
        <v>309735</v>
      </c>
      <c r="G81" s="13" t="s">
        <v>529</v>
      </c>
      <c r="H81" s="13" t="s">
        <v>76</v>
      </c>
      <c r="I81" s="13" t="s">
        <v>34</v>
      </c>
      <c r="J81" s="13">
        <v>3600221254</v>
      </c>
      <c r="K81" s="13" t="s">
        <v>158</v>
      </c>
      <c r="L81" s="13" t="s">
        <v>307</v>
      </c>
      <c r="M81" s="14">
        <v>11786.32</v>
      </c>
      <c r="N81" s="55"/>
      <c r="O81" s="15">
        <v>44813</v>
      </c>
      <c r="P81" s="13"/>
      <c r="Q81" s="13" t="s">
        <v>171</v>
      </c>
      <c r="R81" s="16" t="s">
        <v>526</v>
      </c>
    </row>
    <row r="82" spans="1:18" ht="26" x14ac:dyDescent="0.35">
      <c r="A82" s="17">
        <v>1410188637</v>
      </c>
      <c r="B82" s="18"/>
      <c r="C82" s="19" t="s">
        <v>387</v>
      </c>
      <c r="D82" s="19" t="s">
        <v>73</v>
      </c>
      <c r="E82" s="19" t="s">
        <v>74</v>
      </c>
      <c r="F82" s="19">
        <v>309734</v>
      </c>
      <c r="G82" s="19" t="s">
        <v>388</v>
      </c>
      <c r="H82" s="19" t="s">
        <v>389</v>
      </c>
      <c r="I82" s="19" t="s">
        <v>34</v>
      </c>
      <c r="J82" s="19">
        <v>3600221258</v>
      </c>
      <c r="K82" s="19" t="s">
        <v>158</v>
      </c>
      <c r="L82" s="19" t="s">
        <v>527</v>
      </c>
      <c r="M82" s="20">
        <v>11600</v>
      </c>
      <c r="N82" s="54"/>
      <c r="O82" s="21">
        <v>44652</v>
      </c>
      <c r="P82" s="19"/>
      <c r="Q82" s="19" t="s">
        <v>27</v>
      </c>
      <c r="R82" s="22" t="s">
        <v>526</v>
      </c>
    </row>
    <row r="83" spans="1:18" ht="101" x14ac:dyDescent="0.35">
      <c r="A83" s="11">
        <v>1410192063</v>
      </c>
      <c r="B83" s="12"/>
      <c r="C83" s="13" t="s">
        <v>1127</v>
      </c>
      <c r="D83" s="13" t="s">
        <v>30</v>
      </c>
      <c r="E83" s="13" t="s">
        <v>548</v>
      </c>
      <c r="F83" s="13">
        <v>508410</v>
      </c>
      <c r="G83" s="13" t="s">
        <v>1128</v>
      </c>
      <c r="H83" s="13" t="s">
        <v>1129</v>
      </c>
      <c r="I83" s="13" t="s">
        <v>23</v>
      </c>
      <c r="J83" s="13" t="s">
        <v>24</v>
      </c>
      <c r="K83" s="13" t="s">
        <v>1130</v>
      </c>
      <c r="L83" s="13" t="s">
        <v>1131</v>
      </c>
      <c r="M83" s="14">
        <v>11450</v>
      </c>
      <c r="N83" s="55"/>
      <c r="O83" s="15">
        <v>44743</v>
      </c>
      <c r="P83" s="13"/>
      <c r="Q83" s="13" t="s">
        <v>171</v>
      </c>
      <c r="R83" s="16" t="s">
        <v>526</v>
      </c>
    </row>
    <row r="84" spans="1:18" ht="26" x14ac:dyDescent="0.35">
      <c r="A84" s="11">
        <v>1410190677</v>
      </c>
      <c r="B84" s="12"/>
      <c r="C84" s="13" t="s">
        <v>1038</v>
      </c>
      <c r="D84" s="13" t="s">
        <v>38</v>
      </c>
      <c r="E84" s="13" t="s">
        <v>92</v>
      </c>
      <c r="F84" s="13">
        <v>606185</v>
      </c>
      <c r="G84" s="13" t="s">
        <v>1039</v>
      </c>
      <c r="H84" s="13" t="s">
        <v>249</v>
      </c>
      <c r="I84" s="13" t="s">
        <v>34</v>
      </c>
      <c r="J84" s="13">
        <v>3600216927</v>
      </c>
      <c r="K84" s="13" t="s">
        <v>158</v>
      </c>
      <c r="L84" s="13" t="s">
        <v>307</v>
      </c>
      <c r="M84" s="14">
        <v>11213</v>
      </c>
      <c r="N84" s="55"/>
      <c r="O84" s="15">
        <v>44727</v>
      </c>
      <c r="P84" s="13"/>
      <c r="Q84" s="13" t="s">
        <v>27</v>
      </c>
      <c r="R84" s="16" t="s">
        <v>526</v>
      </c>
    </row>
    <row r="85" spans="1:18" ht="26" x14ac:dyDescent="0.35">
      <c r="A85" s="17">
        <v>1410188778</v>
      </c>
      <c r="B85" s="18"/>
      <c r="C85" s="19" t="s">
        <v>660</v>
      </c>
      <c r="D85" s="19" t="s">
        <v>661</v>
      </c>
      <c r="E85" s="19" t="s">
        <v>536</v>
      </c>
      <c r="F85" s="19">
        <v>508414</v>
      </c>
      <c r="G85" s="19" t="s">
        <v>662</v>
      </c>
      <c r="H85" s="19" t="s">
        <v>402</v>
      </c>
      <c r="I85" s="19" t="s">
        <v>34</v>
      </c>
      <c r="J85" s="19" t="s">
        <v>24</v>
      </c>
      <c r="K85" s="19" t="s">
        <v>663</v>
      </c>
      <c r="L85" s="19" t="s">
        <v>199</v>
      </c>
      <c r="M85" s="20">
        <v>11190</v>
      </c>
      <c r="N85" s="54"/>
      <c r="O85" s="21">
        <v>44662</v>
      </c>
      <c r="P85" s="19"/>
      <c r="Q85" s="19" t="s">
        <v>27</v>
      </c>
      <c r="R85" s="22" t="s">
        <v>526</v>
      </c>
    </row>
    <row r="86" spans="1:18" ht="26" x14ac:dyDescent="0.35">
      <c r="A86" s="17">
        <v>1410190377</v>
      </c>
      <c r="B86" s="18"/>
      <c r="C86" s="19" t="s">
        <v>957</v>
      </c>
      <c r="D86" s="19" t="s">
        <v>541</v>
      </c>
      <c r="E86" s="19" t="s">
        <v>636</v>
      </c>
      <c r="F86" s="19">
        <v>508438</v>
      </c>
      <c r="G86" s="19" t="s">
        <v>958</v>
      </c>
      <c r="H86" s="19" t="s">
        <v>959</v>
      </c>
      <c r="I86" s="19" t="s">
        <v>34</v>
      </c>
      <c r="J86" s="19" t="s">
        <v>24</v>
      </c>
      <c r="K86" s="19" t="s">
        <v>960</v>
      </c>
      <c r="L86" s="19" t="s">
        <v>199</v>
      </c>
      <c r="M86" s="20">
        <v>11165.69</v>
      </c>
      <c r="N86" s="54"/>
      <c r="O86" s="21">
        <v>44713</v>
      </c>
      <c r="P86" s="19"/>
      <c r="Q86" s="19" t="s">
        <v>27</v>
      </c>
      <c r="R86" s="22" t="s">
        <v>526</v>
      </c>
    </row>
    <row r="87" spans="1:18" ht="38.5" x14ac:dyDescent="0.35">
      <c r="A87" s="11">
        <v>1410192839</v>
      </c>
      <c r="B87" s="12"/>
      <c r="C87" s="13" t="s">
        <v>936</v>
      </c>
      <c r="D87" s="13" t="s">
        <v>19</v>
      </c>
      <c r="E87" s="13" t="s">
        <v>794</v>
      </c>
      <c r="F87" s="13">
        <v>608864</v>
      </c>
      <c r="G87" s="13" t="s">
        <v>937</v>
      </c>
      <c r="H87" s="13" t="s">
        <v>871</v>
      </c>
      <c r="I87" s="13" t="s">
        <v>34</v>
      </c>
      <c r="J87" s="13" t="s">
        <v>24</v>
      </c>
      <c r="K87" s="13" t="s">
        <v>346</v>
      </c>
      <c r="L87" s="13" t="s">
        <v>1164</v>
      </c>
      <c r="M87" s="14">
        <v>10957.2</v>
      </c>
      <c r="N87" s="55"/>
      <c r="O87" s="15">
        <v>44755</v>
      </c>
      <c r="P87" s="13"/>
      <c r="Q87" s="13" t="s">
        <v>171</v>
      </c>
      <c r="R87" s="16" t="s">
        <v>526</v>
      </c>
    </row>
    <row r="88" spans="1:18" ht="51" x14ac:dyDescent="0.35">
      <c r="A88" s="11">
        <v>1410178437</v>
      </c>
      <c r="B88" s="12"/>
      <c r="C88" s="13" t="s">
        <v>247</v>
      </c>
      <c r="D88" s="13" t="s">
        <v>38</v>
      </c>
      <c r="E88" s="13" t="s">
        <v>92</v>
      </c>
      <c r="F88" s="13">
        <v>606134</v>
      </c>
      <c r="G88" s="13" t="s">
        <v>248</v>
      </c>
      <c r="H88" s="13" t="s">
        <v>249</v>
      </c>
      <c r="I88" s="13" t="s">
        <v>34</v>
      </c>
      <c r="J88" s="13" t="s">
        <v>24</v>
      </c>
      <c r="K88" s="13" t="s">
        <v>250</v>
      </c>
      <c r="L88" s="13" t="s">
        <v>251</v>
      </c>
      <c r="M88" s="14">
        <v>10854.76</v>
      </c>
      <c r="N88" s="55"/>
      <c r="O88" s="15">
        <v>44426</v>
      </c>
      <c r="P88" s="13"/>
      <c r="Q88" s="13" t="s">
        <v>171</v>
      </c>
      <c r="R88" s="16" t="s">
        <v>28</v>
      </c>
    </row>
    <row r="89" spans="1:18" ht="26" x14ac:dyDescent="0.35">
      <c r="A89" s="11">
        <v>1410189987</v>
      </c>
      <c r="B89" s="12"/>
      <c r="C89" s="13" t="s">
        <v>625</v>
      </c>
      <c r="D89" s="13" t="s">
        <v>541</v>
      </c>
      <c r="E89" s="13" t="s">
        <v>626</v>
      </c>
      <c r="F89" s="13">
        <v>508176</v>
      </c>
      <c r="G89" s="13" t="s">
        <v>627</v>
      </c>
      <c r="H89" s="13" t="s">
        <v>628</v>
      </c>
      <c r="I89" s="13" t="s">
        <v>23</v>
      </c>
      <c r="J89" s="13">
        <v>5002592318</v>
      </c>
      <c r="K89" s="13" t="s">
        <v>629</v>
      </c>
      <c r="L89" s="13" t="s">
        <v>199</v>
      </c>
      <c r="M89" s="14">
        <v>10843.12</v>
      </c>
      <c r="N89" s="55"/>
      <c r="O89" s="15">
        <v>44694</v>
      </c>
      <c r="P89" s="13"/>
      <c r="Q89" s="13" t="s">
        <v>27</v>
      </c>
      <c r="R89" s="16" t="s">
        <v>526</v>
      </c>
    </row>
    <row r="90" spans="1:18" ht="26" x14ac:dyDescent="0.35">
      <c r="A90" s="11">
        <v>1410190376</v>
      </c>
      <c r="B90" s="12"/>
      <c r="C90" s="13" t="s">
        <v>900</v>
      </c>
      <c r="D90" s="13" t="s">
        <v>541</v>
      </c>
      <c r="E90" s="13" t="s">
        <v>901</v>
      </c>
      <c r="F90" s="13">
        <v>508421</v>
      </c>
      <c r="G90" s="13" t="s">
        <v>902</v>
      </c>
      <c r="H90" s="13" t="s">
        <v>903</v>
      </c>
      <c r="I90" s="13" t="s">
        <v>34</v>
      </c>
      <c r="J90" s="13" t="s">
        <v>24</v>
      </c>
      <c r="K90" s="13" t="s">
        <v>904</v>
      </c>
      <c r="L90" s="13" t="s">
        <v>956</v>
      </c>
      <c r="M90" s="14">
        <v>10663</v>
      </c>
      <c r="N90" s="55"/>
      <c r="O90" s="15">
        <v>44713</v>
      </c>
      <c r="P90" s="13"/>
      <c r="Q90" s="13" t="s">
        <v>27</v>
      </c>
      <c r="R90" s="16" t="s">
        <v>526</v>
      </c>
    </row>
    <row r="91" spans="1:18" ht="26" x14ac:dyDescent="0.35">
      <c r="A91" s="11">
        <v>1410199209</v>
      </c>
      <c r="B91" s="12"/>
      <c r="C91" s="13" t="s">
        <v>957</v>
      </c>
      <c r="D91" s="13" t="s">
        <v>541</v>
      </c>
      <c r="E91" s="13" t="s">
        <v>636</v>
      </c>
      <c r="F91" s="13">
        <v>508438</v>
      </c>
      <c r="G91" s="13" t="s">
        <v>958</v>
      </c>
      <c r="H91" s="13" t="s">
        <v>959</v>
      </c>
      <c r="I91" s="13" t="s">
        <v>34</v>
      </c>
      <c r="J91" s="13" t="s">
        <v>24</v>
      </c>
      <c r="K91" s="13" t="s">
        <v>960</v>
      </c>
      <c r="L91" s="13" t="s">
        <v>199</v>
      </c>
      <c r="M91" s="14">
        <v>10624.88</v>
      </c>
      <c r="N91" s="55"/>
      <c r="O91" s="15">
        <v>44886</v>
      </c>
      <c r="P91" s="13"/>
      <c r="Q91" s="13" t="s">
        <v>328</v>
      </c>
      <c r="R91" s="16" t="s">
        <v>526</v>
      </c>
    </row>
    <row r="92" spans="1:18" ht="26" x14ac:dyDescent="0.35">
      <c r="A92" s="11">
        <v>1410194710</v>
      </c>
      <c r="B92" s="12"/>
      <c r="C92" s="13" t="s">
        <v>1274</v>
      </c>
      <c r="D92" s="13" t="s">
        <v>73</v>
      </c>
      <c r="E92" s="13" t="s">
        <v>74</v>
      </c>
      <c r="F92" s="13">
        <v>309737</v>
      </c>
      <c r="G92" s="13" t="s">
        <v>1275</v>
      </c>
      <c r="H92" s="13" t="s">
        <v>133</v>
      </c>
      <c r="I92" s="13" t="s">
        <v>23</v>
      </c>
      <c r="J92" s="13" t="s">
        <v>24</v>
      </c>
      <c r="K92" s="13" t="s">
        <v>1276</v>
      </c>
      <c r="L92" s="13" t="s">
        <v>1277</v>
      </c>
      <c r="M92" s="14">
        <v>10500</v>
      </c>
      <c r="N92" s="55"/>
      <c r="O92" s="15">
        <v>44781</v>
      </c>
      <c r="P92" s="13"/>
      <c r="Q92" s="13" t="s">
        <v>171</v>
      </c>
      <c r="R92" s="16" t="s">
        <v>526</v>
      </c>
    </row>
    <row r="93" spans="1:18" ht="51" x14ac:dyDescent="0.35">
      <c r="A93" s="11">
        <v>1410172113</v>
      </c>
      <c r="B93" s="12"/>
      <c r="C93" s="13" t="s">
        <v>37</v>
      </c>
      <c r="D93" s="13" t="s">
        <v>38</v>
      </c>
      <c r="E93" s="13" t="s">
        <v>39</v>
      </c>
      <c r="F93" s="13">
        <v>608668</v>
      </c>
      <c r="G93" s="13" t="s">
        <v>40</v>
      </c>
      <c r="H93" s="13" t="s">
        <v>41</v>
      </c>
      <c r="I93" s="13" t="s">
        <v>34</v>
      </c>
      <c r="J93" s="13" t="s">
        <v>24</v>
      </c>
      <c r="K93" s="13" t="s">
        <v>42</v>
      </c>
      <c r="L93" s="13" t="s">
        <v>43</v>
      </c>
      <c r="M93" s="14">
        <v>10468.040000000001</v>
      </c>
      <c r="N93" s="55"/>
      <c r="O93" s="15">
        <v>44312</v>
      </c>
      <c r="P93" s="13"/>
      <c r="Q93" s="13" t="s">
        <v>27</v>
      </c>
      <c r="R93" s="16" t="s">
        <v>28</v>
      </c>
    </row>
    <row r="94" spans="1:18" ht="38.5" x14ac:dyDescent="0.35">
      <c r="A94" s="11">
        <v>1410200050</v>
      </c>
      <c r="B94" s="12"/>
      <c r="C94" s="13" t="s">
        <v>531</v>
      </c>
      <c r="D94" s="13" t="s">
        <v>38</v>
      </c>
      <c r="E94" s="13" t="s">
        <v>92</v>
      </c>
      <c r="F94" s="13">
        <v>802138</v>
      </c>
      <c r="G94" s="13" t="s">
        <v>532</v>
      </c>
      <c r="H94" s="13" t="s">
        <v>249</v>
      </c>
      <c r="I94" s="13" t="s">
        <v>34</v>
      </c>
      <c r="J94" s="13" t="s">
        <v>24</v>
      </c>
      <c r="K94" s="13" t="s">
        <v>65</v>
      </c>
      <c r="L94" s="13" t="s">
        <v>1608</v>
      </c>
      <c r="M94" s="14">
        <v>10064.6</v>
      </c>
      <c r="N94" s="55"/>
      <c r="O94" s="15">
        <v>44897</v>
      </c>
      <c r="P94" s="13"/>
      <c r="Q94" s="13" t="s">
        <v>328</v>
      </c>
      <c r="R94" s="16" t="s">
        <v>526</v>
      </c>
    </row>
    <row r="95" spans="1:18" ht="26" x14ac:dyDescent="0.35">
      <c r="A95" s="17">
        <v>1410190671</v>
      </c>
      <c r="B95" s="18"/>
      <c r="C95" s="19" t="s">
        <v>1038</v>
      </c>
      <c r="D95" s="19" t="s">
        <v>38</v>
      </c>
      <c r="E95" s="19" t="s">
        <v>92</v>
      </c>
      <c r="F95" s="19">
        <v>606185</v>
      </c>
      <c r="G95" s="19" t="s">
        <v>1039</v>
      </c>
      <c r="H95" s="19" t="s">
        <v>249</v>
      </c>
      <c r="I95" s="19" t="s">
        <v>34</v>
      </c>
      <c r="J95" s="19">
        <v>3600216927</v>
      </c>
      <c r="K95" s="19" t="s">
        <v>158</v>
      </c>
      <c r="L95" s="19" t="s">
        <v>1040</v>
      </c>
      <c r="M95" s="20">
        <v>10005</v>
      </c>
      <c r="N95" s="54"/>
      <c r="O95" s="21">
        <v>44727</v>
      </c>
      <c r="P95" s="19"/>
      <c r="Q95" s="19" t="s">
        <v>27</v>
      </c>
      <c r="R95" s="22" t="s">
        <v>526</v>
      </c>
    </row>
    <row r="96" spans="1:18" ht="26" x14ac:dyDescent="0.35">
      <c r="A96" s="17">
        <v>1410195051</v>
      </c>
      <c r="B96" s="18"/>
      <c r="C96" s="19" t="s">
        <v>1286</v>
      </c>
      <c r="D96" s="19" t="s">
        <v>1287</v>
      </c>
      <c r="E96" s="19" t="s">
        <v>1242</v>
      </c>
      <c r="F96" s="19">
        <v>608533</v>
      </c>
      <c r="G96" s="19" t="s">
        <v>1288</v>
      </c>
      <c r="H96" s="19" t="s">
        <v>1289</v>
      </c>
      <c r="I96" s="19" t="s">
        <v>34</v>
      </c>
      <c r="J96" s="19" t="s">
        <v>1290</v>
      </c>
      <c r="K96" s="19" t="s">
        <v>729</v>
      </c>
      <c r="L96" s="19" t="s">
        <v>1291</v>
      </c>
      <c r="M96" s="20">
        <v>10000</v>
      </c>
      <c r="N96" s="54"/>
      <c r="O96" s="21">
        <v>44789</v>
      </c>
      <c r="P96" s="19"/>
      <c r="Q96" s="19" t="s">
        <v>171</v>
      </c>
      <c r="R96" s="22" t="s">
        <v>526</v>
      </c>
    </row>
    <row r="97" spans="1:18" ht="38.5" x14ac:dyDescent="0.35">
      <c r="A97" s="11">
        <v>1410198404</v>
      </c>
      <c r="B97" s="12"/>
      <c r="C97" s="13" t="s">
        <v>109</v>
      </c>
      <c r="D97" s="13" t="s">
        <v>110</v>
      </c>
      <c r="E97" s="13" t="s">
        <v>111</v>
      </c>
      <c r="F97" s="13">
        <v>608618</v>
      </c>
      <c r="G97" s="13" t="s">
        <v>112</v>
      </c>
      <c r="H97" s="13" t="s">
        <v>113</v>
      </c>
      <c r="I97" s="13" t="s">
        <v>34</v>
      </c>
      <c r="J97" s="13" t="s">
        <v>24</v>
      </c>
      <c r="K97" s="13" t="s">
        <v>84</v>
      </c>
      <c r="L97" s="13" t="s">
        <v>1400</v>
      </c>
      <c r="M97" s="14">
        <v>9764.7199999999993</v>
      </c>
      <c r="N97" s="55"/>
      <c r="O97" s="15">
        <v>44858</v>
      </c>
      <c r="P97" s="13"/>
      <c r="Q97" s="13" t="s">
        <v>328</v>
      </c>
      <c r="R97" s="16" t="s">
        <v>526</v>
      </c>
    </row>
    <row r="98" spans="1:18" ht="26" x14ac:dyDescent="0.35">
      <c r="A98" s="17">
        <v>56936</v>
      </c>
      <c r="B98" s="18"/>
      <c r="C98" s="19" t="s">
        <v>784</v>
      </c>
      <c r="D98" s="19" t="s">
        <v>619</v>
      </c>
      <c r="E98" s="19" t="s">
        <v>673</v>
      </c>
      <c r="F98" s="19">
        <v>310305</v>
      </c>
      <c r="G98" s="19" t="s">
        <v>785</v>
      </c>
      <c r="H98" s="19" t="s">
        <v>675</v>
      </c>
      <c r="I98" s="19" t="s">
        <v>34</v>
      </c>
      <c r="J98" s="19" t="s">
        <v>24</v>
      </c>
      <c r="K98" s="19" t="s">
        <v>1161</v>
      </c>
      <c r="L98" s="19" t="s">
        <v>199</v>
      </c>
      <c r="M98" s="20">
        <v>9696.34</v>
      </c>
      <c r="N98" s="54"/>
      <c r="O98" s="21">
        <v>44867</v>
      </c>
      <c r="P98" s="19"/>
      <c r="Q98" s="19" t="s">
        <v>328</v>
      </c>
      <c r="R98" s="22" t="s">
        <v>526</v>
      </c>
    </row>
    <row r="99" spans="1:18" ht="26" x14ac:dyDescent="0.35">
      <c r="A99" s="17">
        <v>1410188954</v>
      </c>
      <c r="B99" s="18"/>
      <c r="C99" s="19" t="s">
        <v>437</v>
      </c>
      <c r="D99" s="19" t="s">
        <v>38</v>
      </c>
      <c r="E99" s="19" t="s">
        <v>81</v>
      </c>
      <c r="F99" s="19">
        <v>606176</v>
      </c>
      <c r="G99" s="19" t="s">
        <v>438</v>
      </c>
      <c r="H99" s="19" t="s">
        <v>439</v>
      </c>
      <c r="I99" s="19" t="s">
        <v>34</v>
      </c>
      <c r="J99" s="19" t="s">
        <v>24</v>
      </c>
      <c r="K99" s="19" t="s">
        <v>250</v>
      </c>
      <c r="L99" s="19" t="s">
        <v>732</v>
      </c>
      <c r="M99" s="20">
        <v>9548</v>
      </c>
      <c r="N99" s="54"/>
      <c r="O99" s="21">
        <v>44665</v>
      </c>
      <c r="P99" s="19"/>
      <c r="Q99" s="19" t="s">
        <v>27</v>
      </c>
      <c r="R99" s="22" t="s">
        <v>526</v>
      </c>
    </row>
    <row r="100" spans="1:18" ht="38.5" x14ac:dyDescent="0.35">
      <c r="A100" s="17">
        <v>1410177256</v>
      </c>
      <c r="B100" s="18"/>
      <c r="C100" s="19" t="s">
        <v>208</v>
      </c>
      <c r="D100" s="19" t="s">
        <v>73</v>
      </c>
      <c r="E100" s="19" t="s">
        <v>74</v>
      </c>
      <c r="F100" s="19">
        <v>309663</v>
      </c>
      <c r="G100" s="19" t="s">
        <v>209</v>
      </c>
      <c r="H100" s="19" t="s">
        <v>133</v>
      </c>
      <c r="I100" s="19" t="s">
        <v>34</v>
      </c>
      <c r="J100" s="19" t="s">
        <v>24</v>
      </c>
      <c r="K100" s="19" t="s">
        <v>210</v>
      </c>
      <c r="L100" s="19" t="s">
        <v>211</v>
      </c>
      <c r="M100" s="20">
        <v>9442.5400000000009</v>
      </c>
      <c r="N100" s="54"/>
      <c r="O100" s="21">
        <v>44400</v>
      </c>
      <c r="P100" s="19"/>
      <c r="Q100" s="19" t="s">
        <v>171</v>
      </c>
      <c r="R100" s="22" t="s">
        <v>28</v>
      </c>
    </row>
    <row r="101" spans="1:18" ht="26" x14ac:dyDescent="0.35">
      <c r="A101" s="11" t="s">
        <v>1529</v>
      </c>
      <c r="B101" s="12"/>
      <c r="C101" s="13" t="s">
        <v>1530</v>
      </c>
      <c r="D101" s="13" t="s">
        <v>619</v>
      </c>
      <c r="E101" s="13" t="s">
        <v>703</v>
      </c>
      <c r="F101" s="13">
        <v>310303</v>
      </c>
      <c r="G101" s="13" t="s">
        <v>1531</v>
      </c>
      <c r="H101" s="13" t="s">
        <v>705</v>
      </c>
      <c r="I101" s="13" t="s">
        <v>34</v>
      </c>
      <c r="J101" s="13" t="s">
        <v>881</v>
      </c>
      <c r="K101" s="13" t="s">
        <v>1532</v>
      </c>
      <c r="L101" s="13" t="s">
        <v>1183</v>
      </c>
      <c r="M101" s="14">
        <v>9376.7999999999993</v>
      </c>
      <c r="N101" s="55"/>
      <c r="O101" s="15">
        <v>44876</v>
      </c>
      <c r="P101" s="13"/>
      <c r="Q101" s="13" t="s">
        <v>328</v>
      </c>
      <c r="R101" s="16" t="s">
        <v>526</v>
      </c>
    </row>
    <row r="102" spans="1:18" ht="26" x14ac:dyDescent="0.35">
      <c r="A102" s="17">
        <v>1410189988</v>
      </c>
      <c r="B102" s="18"/>
      <c r="C102" s="19" t="s">
        <v>843</v>
      </c>
      <c r="D102" s="19" t="s">
        <v>541</v>
      </c>
      <c r="E102" s="19" t="s">
        <v>844</v>
      </c>
      <c r="F102" s="19">
        <v>508418</v>
      </c>
      <c r="G102" s="19" t="s">
        <v>845</v>
      </c>
      <c r="H102" s="19" t="s">
        <v>669</v>
      </c>
      <c r="I102" s="19" t="s">
        <v>23</v>
      </c>
      <c r="J102" s="19" t="s">
        <v>846</v>
      </c>
      <c r="K102" s="19" t="s">
        <v>693</v>
      </c>
      <c r="L102" s="19" t="s">
        <v>199</v>
      </c>
      <c r="M102" s="20">
        <v>9345</v>
      </c>
      <c r="N102" s="54"/>
      <c r="O102" s="21">
        <v>44694</v>
      </c>
      <c r="P102" s="19"/>
      <c r="Q102" s="19" t="s">
        <v>27</v>
      </c>
      <c r="R102" s="22" t="s">
        <v>526</v>
      </c>
    </row>
    <row r="103" spans="1:18" ht="51" x14ac:dyDescent="0.35">
      <c r="A103" s="11">
        <v>1410175927</v>
      </c>
      <c r="B103" s="12"/>
      <c r="C103" s="13" t="s">
        <v>72</v>
      </c>
      <c r="D103" s="13" t="s">
        <v>73</v>
      </c>
      <c r="E103" s="13" t="s">
        <v>74</v>
      </c>
      <c r="F103" s="13">
        <v>309722</v>
      </c>
      <c r="G103" s="13" t="s">
        <v>75</v>
      </c>
      <c r="H103" s="13" t="s">
        <v>76</v>
      </c>
      <c r="I103" s="13" t="s">
        <v>34</v>
      </c>
      <c r="J103" s="13">
        <v>4500231244</v>
      </c>
      <c r="K103" s="13" t="s">
        <v>77</v>
      </c>
      <c r="L103" s="13" t="s">
        <v>149</v>
      </c>
      <c r="M103" s="14">
        <v>9322.1299999999992</v>
      </c>
      <c r="N103" s="55"/>
      <c r="O103" s="15">
        <v>44372</v>
      </c>
      <c r="P103" s="13"/>
      <c r="Q103" s="13" t="s">
        <v>27</v>
      </c>
      <c r="R103" s="16" t="s">
        <v>28</v>
      </c>
    </row>
    <row r="104" spans="1:18" ht="38.5" x14ac:dyDescent="0.35">
      <c r="A104" s="17">
        <v>1410197660</v>
      </c>
      <c r="B104" s="18"/>
      <c r="C104" s="19" t="s">
        <v>501</v>
      </c>
      <c r="D104" s="19" t="s">
        <v>19</v>
      </c>
      <c r="E104" s="19" t="s">
        <v>181</v>
      </c>
      <c r="F104" s="19">
        <v>608820</v>
      </c>
      <c r="G104" s="19" t="s">
        <v>502</v>
      </c>
      <c r="H104" s="19" t="s">
        <v>503</v>
      </c>
      <c r="I104" s="19" t="s">
        <v>34</v>
      </c>
      <c r="J104" s="19" t="s">
        <v>24</v>
      </c>
      <c r="K104" s="19" t="s">
        <v>65</v>
      </c>
      <c r="L104" s="19" t="s">
        <v>1183</v>
      </c>
      <c r="M104" s="20">
        <v>9206</v>
      </c>
      <c r="N104" s="54"/>
      <c r="O104" s="21">
        <v>44846</v>
      </c>
      <c r="P104" s="19"/>
      <c r="Q104" s="19" t="s">
        <v>328</v>
      </c>
      <c r="R104" s="22" t="s">
        <v>526</v>
      </c>
    </row>
    <row r="105" spans="1:18" ht="38.5" x14ac:dyDescent="0.35">
      <c r="A105" s="17">
        <v>1410190215</v>
      </c>
      <c r="B105" s="18"/>
      <c r="C105" s="19" t="s">
        <v>874</v>
      </c>
      <c r="D105" s="19" t="s">
        <v>19</v>
      </c>
      <c r="E105" s="19" t="s">
        <v>794</v>
      </c>
      <c r="F105" s="19">
        <v>608859</v>
      </c>
      <c r="G105" s="19" t="s">
        <v>875</v>
      </c>
      <c r="H105" s="19" t="s">
        <v>871</v>
      </c>
      <c r="I105" s="19" t="s">
        <v>34</v>
      </c>
      <c r="J105" s="19" t="s">
        <v>24</v>
      </c>
      <c r="K105" s="19" t="s">
        <v>876</v>
      </c>
      <c r="L105" s="19" t="s">
        <v>877</v>
      </c>
      <c r="M105" s="20">
        <v>9090</v>
      </c>
      <c r="N105" s="54"/>
      <c r="O105" s="21">
        <v>44700</v>
      </c>
      <c r="P105" s="19"/>
      <c r="Q105" s="19" t="s">
        <v>27</v>
      </c>
      <c r="R105" s="22" t="s">
        <v>526</v>
      </c>
    </row>
    <row r="106" spans="1:18" ht="38.5" x14ac:dyDescent="0.35">
      <c r="A106" s="17">
        <v>1410183928</v>
      </c>
      <c r="B106" s="18"/>
      <c r="C106" s="19" t="s">
        <v>448</v>
      </c>
      <c r="D106" s="19" t="s">
        <v>73</v>
      </c>
      <c r="E106" s="19" t="s">
        <v>74</v>
      </c>
      <c r="F106" s="19">
        <v>309732</v>
      </c>
      <c r="G106" s="19" t="s">
        <v>449</v>
      </c>
      <c r="H106" s="19" t="s">
        <v>133</v>
      </c>
      <c r="I106" s="19" t="s">
        <v>34</v>
      </c>
      <c r="J106" s="19" t="s">
        <v>24</v>
      </c>
      <c r="K106" s="19" t="s">
        <v>450</v>
      </c>
      <c r="L106" s="19" t="s">
        <v>451</v>
      </c>
      <c r="M106" s="20">
        <v>8820.83</v>
      </c>
      <c r="N106" s="54"/>
      <c r="O106" s="21">
        <v>44566</v>
      </c>
      <c r="P106" s="19"/>
      <c r="Q106" s="19" t="s">
        <v>447</v>
      </c>
      <c r="R106" s="22" t="s">
        <v>28</v>
      </c>
    </row>
    <row r="107" spans="1:18" ht="38.5" x14ac:dyDescent="0.35">
      <c r="A107" s="11" t="s">
        <v>967</v>
      </c>
      <c r="B107" s="12"/>
      <c r="C107" s="13" t="s">
        <v>1378</v>
      </c>
      <c r="D107" s="13" t="s">
        <v>590</v>
      </c>
      <c r="E107" s="13" t="s">
        <v>690</v>
      </c>
      <c r="F107" s="13">
        <v>608839</v>
      </c>
      <c r="G107" s="13" t="s">
        <v>1379</v>
      </c>
      <c r="H107" s="13" t="s">
        <v>742</v>
      </c>
      <c r="I107" s="13" t="s">
        <v>34</v>
      </c>
      <c r="J107" s="13" t="s">
        <v>24</v>
      </c>
      <c r="K107" s="13" t="s">
        <v>134</v>
      </c>
      <c r="L107" s="13" t="s">
        <v>1380</v>
      </c>
      <c r="M107" s="14">
        <v>8638.43</v>
      </c>
      <c r="N107" s="55"/>
      <c r="O107" s="15">
        <v>44818</v>
      </c>
      <c r="P107" s="13"/>
      <c r="Q107" s="13" t="s">
        <v>171</v>
      </c>
      <c r="R107" s="16" t="s">
        <v>526</v>
      </c>
    </row>
    <row r="108" spans="1:18" ht="38.5" x14ac:dyDescent="0.35">
      <c r="A108" s="11">
        <v>1410192804</v>
      </c>
      <c r="B108" s="12"/>
      <c r="C108" s="13" t="s">
        <v>392</v>
      </c>
      <c r="D108" s="13" t="s">
        <v>110</v>
      </c>
      <c r="E108" s="13" t="s">
        <v>111</v>
      </c>
      <c r="F108" s="13">
        <v>802505</v>
      </c>
      <c r="G108" s="13" t="s">
        <v>393</v>
      </c>
      <c r="H108" s="13" t="s">
        <v>243</v>
      </c>
      <c r="I108" s="13" t="s">
        <v>34</v>
      </c>
      <c r="J108" s="13" t="s">
        <v>24</v>
      </c>
      <c r="K108" s="13" t="s">
        <v>95</v>
      </c>
      <c r="L108" s="13" t="s">
        <v>307</v>
      </c>
      <c r="M108" s="14">
        <v>8546.4599999999991</v>
      </c>
      <c r="N108" s="55"/>
      <c r="O108" s="15">
        <v>44753</v>
      </c>
      <c r="P108" s="13"/>
      <c r="Q108" s="13" t="s">
        <v>171</v>
      </c>
      <c r="R108" s="16" t="s">
        <v>526</v>
      </c>
    </row>
    <row r="109" spans="1:18" ht="38.5" x14ac:dyDescent="0.35">
      <c r="A109" s="11">
        <v>1410193792</v>
      </c>
      <c r="B109" s="12"/>
      <c r="C109" s="13" t="s">
        <v>392</v>
      </c>
      <c r="D109" s="13" t="s">
        <v>110</v>
      </c>
      <c r="E109" s="13" t="s">
        <v>111</v>
      </c>
      <c r="F109" s="13">
        <v>802505</v>
      </c>
      <c r="G109" s="13" t="s">
        <v>393</v>
      </c>
      <c r="H109" s="13" t="s">
        <v>243</v>
      </c>
      <c r="I109" s="13" t="s">
        <v>34</v>
      </c>
      <c r="J109" s="13" t="s">
        <v>24</v>
      </c>
      <c r="K109" s="13" t="s">
        <v>95</v>
      </c>
      <c r="L109" s="13" t="s">
        <v>307</v>
      </c>
      <c r="M109" s="14">
        <v>8546.4599999999991</v>
      </c>
      <c r="N109" s="55"/>
      <c r="O109" s="15">
        <v>44774</v>
      </c>
      <c r="P109" s="13"/>
      <c r="Q109" s="13" t="s">
        <v>171</v>
      </c>
      <c r="R109" s="16" t="s">
        <v>526</v>
      </c>
    </row>
    <row r="110" spans="1:18" ht="38.5" x14ac:dyDescent="0.35">
      <c r="A110" s="11">
        <v>1410189750</v>
      </c>
      <c r="B110" s="12"/>
      <c r="C110" s="13" t="s">
        <v>809</v>
      </c>
      <c r="D110" s="13" t="s">
        <v>590</v>
      </c>
      <c r="E110" s="13" t="s">
        <v>810</v>
      </c>
      <c r="F110" s="13">
        <v>501203</v>
      </c>
      <c r="G110" s="13" t="s">
        <v>811</v>
      </c>
      <c r="H110" s="13" t="s">
        <v>804</v>
      </c>
      <c r="I110" s="13" t="s">
        <v>34</v>
      </c>
      <c r="J110" s="13">
        <v>8034698</v>
      </c>
      <c r="K110" s="13" t="s">
        <v>805</v>
      </c>
      <c r="L110" s="13" t="s">
        <v>199</v>
      </c>
      <c r="M110" s="14">
        <v>8481.35</v>
      </c>
      <c r="N110" s="55"/>
      <c r="O110" s="15">
        <v>44686</v>
      </c>
      <c r="P110" s="13"/>
      <c r="Q110" s="13" t="s">
        <v>27</v>
      </c>
      <c r="R110" s="16" t="s">
        <v>526</v>
      </c>
    </row>
    <row r="111" spans="1:18" ht="26" x14ac:dyDescent="0.35">
      <c r="A111" s="17">
        <v>1410180468</v>
      </c>
      <c r="B111" s="18"/>
      <c r="C111" s="19" t="s">
        <v>344</v>
      </c>
      <c r="D111" s="19" t="s">
        <v>38</v>
      </c>
      <c r="E111" s="19" t="s">
        <v>92</v>
      </c>
      <c r="F111" s="19">
        <v>606157</v>
      </c>
      <c r="G111" s="19" t="s">
        <v>345</v>
      </c>
      <c r="H111" s="19" t="s">
        <v>94</v>
      </c>
      <c r="I111" s="19" t="s">
        <v>34</v>
      </c>
      <c r="J111" s="19" t="s">
        <v>24</v>
      </c>
      <c r="K111" s="19" t="s">
        <v>346</v>
      </c>
      <c r="L111" s="19" t="s">
        <v>347</v>
      </c>
      <c r="M111" s="20">
        <v>8364.91</v>
      </c>
      <c r="N111" s="54"/>
      <c r="O111" s="21">
        <v>44488</v>
      </c>
      <c r="P111" s="19"/>
      <c r="Q111" s="19" t="s">
        <v>328</v>
      </c>
      <c r="R111" s="22" t="s">
        <v>28</v>
      </c>
    </row>
    <row r="112" spans="1:18" ht="38.5" x14ac:dyDescent="0.35">
      <c r="A112" s="11">
        <v>1410190346</v>
      </c>
      <c r="B112" s="12"/>
      <c r="C112" s="13" t="s">
        <v>932</v>
      </c>
      <c r="D112" s="13" t="s">
        <v>619</v>
      </c>
      <c r="E112" s="13" t="s">
        <v>703</v>
      </c>
      <c r="F112" s="13">
        <v>310026</v>
      </c>
      <c r="G112" s="13" t="s">
        <v>933</v>
      </c>
      <c r="H112" s="13" t="s">
        <v>934</v>
      </c>
      <c r="I112" s="13" t="s">
        <v>34</v>
      </c>
      <c r="J112" s="13" t="s">
        <v>24</v>
      </c>
      <c r="K112" s="13" t="s">
        <v>65</v>
      </c>
      <c r="L112" s="13" t="s">
        <v>199</v>
      </c>
      <c r="M112" s="14">
        <v>8173</v>
      </c>
      <c r="N112" s="55"/>
      <c r="O112" s="15">
        <v>44713</v>
      </c>
      <c r="P112" s="13"/>
      <c r="Q112" s="13" t="s">
        <v>27</v>
      </c>
      <c r="R112" s="16" t="s">
        <v>526</v>
      </c>
    </row>
    <row r="113" spans="1:18" ht="26" x14ac:dyDescent="0.35">
      <c r="A113" s="11">
        <v>1410179752</v>
      </c>
      <c r="B113" s="12"/>
      <c r="C113" s="13" t="s">
        <v>646</v>
      </c>
      <c r="D113" s="13" t="s">
        <v>541</v>
      </c>
      <c r="E113" s="13" t="s">
        <v>542</v>
      </c>
      <c r="F113" s="13">
        <v>508409</v>
      </c>
      <c r="G113" s="13" t="s">
        <v>647</v>
      </c>
      <c r="H113" s="13" t="s">
        <v>544</v>
      </c>
      <c r="I113" s="13" t="s">
        <v>23</v>
      </c>
      <c r="J113" s="13" t="s">
        <v>24</v>
      </c>
      <c r="K113" s="13" t="s">
        <v>648</v>
      </c>
      <c r="L113" s="13" t="s">
        <v>649</v>
      </c>
      <c r="M113" s="14">
        <v>8130</v>
      </c>
      <c r="N113" s="55"/>
      <c r="O113" s="15">
        <v>44658</v>
      </c>
      <c r="P113" s="13"/>
      <c r="Q113" s="13" t="s">
        <v>27</v>
      </c>
      <c r="R113" s="16" t="s">
        <v>526</v>
      </c>
    </row>
    <row r="114" spans="1:18" ht="38.5" x14ac:dyDescent="0.35">
      <c r="A114" s="17">
        <v>1410192862</v>
      </c>
      <c r="B114" s="18"/>
      <c r="C114" s="19" t="s">
        <v>72</v>
      </c>
      <c r="D114" s="19" t="s">
        <v>73</v>
      </c>
      <c r="E114" s="19" t="s">
        <v>74</v>
      </c>
      <c r="F114" s="19">
        <v>309722</v>
      </c>
      <c r="G114" s="19" t="s">
        <v>75</v>
      </c>
      <c r="H114" s="19" t="s">
        <v>76</v>
      </c>
      <c r="I114" s="19" t="s">
        <v>34</v>
      </c>
      <c r="J114" s="19">
        <v>4500231244</v>
      </c>
      <c r="K114" s="19" t="s">
        <v>77</v>
      </c>
      <c r="L114" s="19" t="s">
        <v>1163</v>
      </c>
      <c r="M114" s="20">
        <v>8125.9</v>
      </c>
      <c r="N114" s="54"/>
      <c r="O114" s="21">
        <v>44754</v>
      </c>
      <c r="P114" s="19"/>
      <c r="Q114" s="19" t="s">
        <v>171</v>
      </c>
      <c r="R114" s="22" t="s">
        <v>526</v>
      </c>
    </row>
    <row r="115" spans="1:18" ht="63.5" x14ac:dyDescent="0.35">
      <c r="A115" s="17">
        <v>1410172895</v>
      </c>
      <c r="B115" s="18"/>
      <c r="C115" s="19" t="s">
        <v>72</v>
      </c>
      <c r="D115" s="19" t="s">
        <v>73</v>
      </c>
      <c r="E115" s="19" t="s">
        <v>74</v>
      </c>
      <c r="F115" s="19">
        <v>309722</v>
      </c>
      <c r="G115" s="19" t="s">
        <v>75</v>
      </c>
      <c r="H115" s="19" t="s">
        <v>76</v>
      </c>
      <c r="I115" s="19" t="s">
        <v>34</v>
      </c>
      <c r="J115" s="19">
        <v>4500231244</v>
      </c>
      <c r="K115" s="19" t="s">
        <v>77</v>
      </c>
      <c r="L115" s="19" t="s">
        <v>78</v>
      </c>
      <c r="M115" s="20">
        <v>8052.65</v>
      </c>
      <c r="N115" s="54"/>
      <c r="O115" s="21">
        <v>44327</v>
      </c>
      <c r="P115" s="19"/>
      <c r="Q115" s="19" t="s">
        <v>27</v>
      </c>
      <c r="R115" s="22" t="s">
        <v>28</v>
      </c>
    </row>
    <row r="116" spans="1:18" ht="26" x14ac:dyDescent="0.35">
      <c r="A116" s="11">
        <v>1410190108</v>
      </c>
      <c r="B116" s="12"/>
      <c r="C116" s="13" t="s">
        <v>852</v>
      </c>
      <c r="D116" s="13" t="s">
        <v>655</v>
      </c>
      <c r="E116" s="13" t="s">
        <v>536</v>
      </c>
      <c r="F116" s="13">
        <v>109555</v>
      </c>
      <c r="G116" s="13" t="s">
        <v>853</v>
      </c>
      <c r="H116" s="13" t="s">
        <v>657</v>
      </c>
      <c r="I116" s="13" t="s">
        <v>23</v>
      </c>
      <c r="J116" s="13" t="s">
        <v>24</v>
      </c>
      <c r="K116" s="13" t="s">
        <v>854</v>
      </c>
      <c r="L116" s="13" t="s">
        <v>199</v>
      </c>
      <c r="M116" s="14">
        <v>8010</v>
      </c>
      <c r="N116" s="55"/>
      <c r="O116" s="15">
        <v>44699</v>
      </c>
      <c r="P116" s="13"/>
      <c r="Q116" s="13" t="s">
        <v>27</v>
      </c>
      <c r="R116" s="16" t="s">
        <v>526</v>
      </c>
    </row>
    <row r="117" spans="1:18" ht="38.5" x14ac:dyDescent="0.35">
      <c r="A117" s="17">
        <v>1410194613</v>
      </c>
      <c r="B117" s="18"/>
      <c r="C117" s="19" t="s">
        <v>1265</v>
      </c>
      <c r="D117" s="19" t="s">
        <v>590</v>
      </c>
      <c r="E117" s="19" t="s">
        <v>1266</v>
      </c>
      <c r="F117" s="19">
        <v>103266</v>
      </c>
      <c r="G117" s="19" t="s">
        <v>1267</v>
      </c>
      <c r="H117" s="19" t="s">
        <v>1268</v>
      </c>
      <c r="I117" s="19" t="s">
        <v>34</v>
      </c>
      <c r="J117" s="19" t="s">
        <v>24</v>
      </c>
      <c r="K117" s="19" t="s">
        <v>1269</v>
      </c>
      <c r="L117" s="19" t="s">
        <v>199</v>
      </c>
      <c r="M117" s="20">
        <v>7851.86</v>
      </c>
      <c r="N117" s="54"/>
      <c r="O117" s="21">
        <v>44777</v>
      </c>
      <c r="P117" s="19"/>
      <c r="Q117" s="19" t="s">
        <v>171</v>
      </c>
      <c r="R117" s="22" t="s">
        <v>526</v>
      </c>
    </row>
    <row r="118" spans="1:18" ht="26" x14ac:dyDescent="0.35">
      <c r="A118" s="17">
        <v>1410200044</v>
      </c>
      <c r="B118" s="18"/>
      <c r="C118" s="19" t="s">
        <v>1603</v>
      </c>
      <c r="D118" s="19" t="s">
        <v>541</v>
      </c>
      <c r="E118" s="19" t="s">
        <v>542</v>
      </c>
      <c r="F118" s="19">
        <v>508416</v>
      </c>
      <c r="G118" s="19" t="s">
        <v>1604</v>
      </c>
      <c r="H118" s="19" t="s">
        <v>1605</v>
      </c>
      <c r="I118" s="19" t="s">
        <v>34</v>
      </c>
      <c r="J118" s="19" t="s">
        <v>24</v>
      </c>
      <c r="K118" s="19" t="s">
        <v>1606</v>
      </c>
      <c r="L118" s="19" t="s">
        <v>199</v>
      </c>
      <c r="M118" s="20">
        <v>7740</v>
      </c>
      <c r="N118" s="54"/>
      <c r="O118" s="21">
        <v>44897</v>
      </c>
      <c r="P118" s="19"/>
      <c r="Q118" s="19" t="s">
        <v>328</v>
      </c>
      <c r="R118" s="22" t="s">
        <v>526</v>
      </c>
    </row>
    <row r="119" spans="1:18" ht="26" x14ac:dyDescent="0.35">
      <c r="A119" s="11">
        <v>1410197459</v>
      </c>
      <c r="B119" s="12"/>
      <c r="C119" s="13" t="s">
        <v>528</v>
      </c>
      <c r="D119" s="13" t="s">
        <v>73</v>
      </c>
      <c r="E119" s="13" t="s">
        <v>74</v>
      </c>
      <c r="F119" s="13">
        <v>309735</v>
      </c>
      <c r="G119" s="13" t="s">
        <v>529</v>
      </c>
      <c r="H119" s="13" t="s">
        <v>76</v>
      </c>
      <c r="I119" s="13" t="s">
        <v>34</v>
      </c>
      <c r="J119" s="13">
        <v>3600221254</v>
      </c>
      <c r="K119" s="13" t="s">
        <v>158</v>
      </c>
      <c r="L119" s="13" t="s">
        <v>1426</v>
      </c>
      <c r="M119" s="14">
        <v>7549</v>
      </c>
      <c r="N119" s="55"/>
      <c r="O119" s="15">
        <v>44840</v>
      </c>
      <c r="P119" s="13"/>
      <c r="Q119" s="13" t="s">
        <v>328</v>
      </c>
      <c r="R119" s="16" t="s">
        <v>526</v>
      </c>
    </row>
    <row r="120" spans="1:18" ht="26" x14ac:dyDescent="0.35">
      <c r="A120" s="17">
        <v>1410198566</v>
      </c>
      <c r="B120" s="18"/>
      <c r="C120" s="19" t="s">
        <v>646</v>
      </c>
      <c r="D120" s="19" t="s">
        <v>541</v>
      </c>
      <c r="E120" s="19" t="s">
        <v>542</v>
      </c>
      <c r="F120" s="19">
        <v>508409</v>
      </c>
      <c r="G120" s="19" t="s">
        <v>647</v>
      </c>
      <c r="H120" s="19" t="s">
        <v>544</v>
      </c>
      <c r="I120" s="19" t="s">
        <v>23</v>
      </c>
      <c r="J120" s="19">
        <v>20330079</v>
      </c>
      <c r="K120" s="19" t="s">
        <v>648</v>
      </c>
      <c r="L120" s="19" t="s">
        <v>1512</v>
      </c>
      <c r="M120" s="20">
        <v>7534.1</v>
      </c>
      <c r="N120" s="54"/>
      <c r="O120" s="21">
        <v>44867</v>
      </c>
      <c r="P120" s="19"/>
      <c r="Q120" s="19" t="s">
        <v>328</v>
      </c>
      <c r="R120" s="22" t="s">
        <v>526</v>
      </c>
    </row>
    <row r="121" spans="1:18" ht="26" x14ac:dyDescent="0.35">
      <c r="A121" s="17">
        <v>1410195053</v>
      </c>
      <c r="B121" s="18"/>
      <c r="C121" s="19" t="s">
        <v>843</v>
      </c>
      <c r="D121" s="19" t="s">
        <v>541</v>
      </c>
      <c r="E121" s="19" t="s">
        <v>844</v>
      </c>
      <c r="F121" s="19">
        <v>508418</v>
      </c>
      <c r="G121" s="19" t="s">
        <v>845</v>
      </c>
      <c r="H121" s="19" t="s">
        <v>669</v>
      </c>
      <c r="I121" s="19" t="s">
        <v>23</v>
      </c>
      <c r="J121" s="19" t="s">
        <v>1295</v>
      </c>
      <c r="K121" s="19" t="s">
        <v>693</v>
      </c>
      <c r="L121" s="19" t="s">
        <v>199</v>
      </c>
      <c r="M121" s="20">
        <v>7425</v>
      </c>
      <c r="N121" s="54"/>
      <c r="O121" s="21">
        <v>44789</v>
      </c>
      <c r="P121" s="19"/>
      <c r="Q121" s="19" t="s">
        <v>171</v>
      </c>
      <c r="R121" s="22" t="s">
        <v>526</v>
      </c>
    </row>
    <row r="122" spans="1:18" ht="26" x14ac:dyDescent="0.35">
      <c r="A122" s="17">
        <v>1410180469</v>
      </c>
      <c r="B122" s="18"/>
      <c r="C122" s="19" t="s">
        <v>186</v>
      </c>
      <c r="D122" s="19" t="s">
        <v>73</v>
      </c>
      <c r="E122" s="19" t="s">
        <v>74</v>
      </c>
      <c r="F122" s="19">
        <v>309723</v>
      </c>
      <c r="G122" s="19" t="s">
        <v>187</v>
      </c>
      <c r="H122" s="19" t="s">
        <v>76</v>
      </c>
      <c r="I122" s="19" t="s">
        <v>34</v>
      </c>
      <c r="J122" s="19">
        <v>3600137268</v>
      </c>
      <c r="K122" s="19" t="s">
        <v>174</v>
      </c>
      <c r="L122" s="19" t="s">
        <v>354</v>
      </c>
      <c r="M122" s="20">
        <v>7360</v>
      </c>
      <c r="N122" s="54"/>
      <c r="O122" s="21">
        <v>44488</v>
      </c>
      <c r="P122" s="19"/>
      <c r="Q122" s="19" t="s">
        <v>328</v>
      </c>
      <c r="R122" s="22" t="s">
        <v>28</v>
      </c>
    </row>
    <row r="123" spans="1:18" ht="26" x14ac:dyDescent="0.35">
      <c r="A123" s="11">
        <v>1410196336</v>
      </c>
      <c r="B123" s="12"/>
      <c r="C123" s="13" t="s">
        <v>1402</v>
      </c>
      <c r="D123" s="13" t="s">
        <v>1363</v>
      </c>
      <c r="E123" s="13" t="s">
        <v>1403</v>
      </c>
      <c r="F123" s="13">
        <v>310022</v>
      </c>
      <c r="G123" s="13" t="s">
        <v>1404</v>
      </c>
      <c r="H123" s="13" t="s">
        <v>1405</v>
      </c>
      <c r="I123" s="13" t="s">
        <v>880</v>
      </c>
      <c r="J123" s="13" t="s">
        <v>24</v>
      </c>
      <c r="K123" s="13" t="s">
        <v>25</v>
      </c>
      <c r="L123" s="13" t="s">
        <v>1183</v>
      </c>
      <c r="M123" s="14">
        <v>7355</v>
      </c>
      <c r="N123" s="55"/>
      <c r="O123" s="15">
        <v>44826</v>
      </c>
      <c r="P123" s="13"/>
      <c r="Q123" s="13" t="s">
        <v>171</v>
      </c>
      <c r="R123" s="16" t="s">
        <v>526</v>
      </c>
    </row>
    <row r="124" spans="1:18" ht="26" x14ac:dyDescent="0.35">
      <c r="A124" s="11">
        <v>1410197018</v>
      </c>
      <c r="B124" s="12"/>
      <c r="C124" s="13" t="s">
        <v>1216</v>
      </c>
      <c r="D124" s="13" t="s">
        <v>619</v>
      </c>
      <c r="E124" s="13" t="s">
        <v>673</v>
      </c>
      <c r="F124" s="13">
        <v>310018</v>
      </c>
      <c r="G124" s="13" t="s">
        <v>674</v>
      </c>
      <c r="H124" s="13" t="s">
        <v>1217</v>
      </c>
      <c r="I124" s="13" t="s">
        <v>34</v>
      </c>
      <c r="J124" s="13" t="s">
        <v>24</v>
      </c>
      <c r="K124" s="13" t="s">
        <v>1124</v>
      </c>
      <c r="L124" s="13" t="s">
        <v>1400</v>
      </c>
      <c r="M124" s="14">
        <v>7218.71</v>
      </c>
      <c r="N124" s="55"/>
      <c r="O124" s="15">
        <v>44826</v>
      </c>
      <c r="P124" s="13"/>
      <c r="Q124" s="13" t="s">
        <v>171</v>
      </c>
      <c r="R124" s="16" t="s">
        <v>526</v>
      </c>
    </row>
    <row r="125" spans="1:18" ht="38.5" x14ac:dyDescent="0.35">
      <c r="A125" s="17">
        <v>1410187056</v>
      </c>
      <c r="B125" s="18"/>
      <c r="C125" s="19" t="s">
        <v>416</v>
      </c>
      <c r="D125" s="19" t="s">
        <v>38</v>
      </c>
      <c r="E125" s="19" t="s">
        <v>139</v>
      </c>
      <c r="F125" s="19">
        <v>608678</v>
      </c>
      <c r="G125" s="19" t="s">
        <v>417</v>
      </c>
      <c r="H125" s="19" t="s">
        <v>202</v>
      </c>
      <c r="I125" s="19" t="s">
        <v>34</v>
      </c>
      <c r="J125" s="19" t="s">
        <v>24</v>
      </c>
      <c r="K125" s="19" t="s">
        <v>418</v>
      </c>
      <c r="L125" s="19" t="s">
        <v>515</v>
      </c>
      <c r="M125" s="20">
        <v>7027.2</v>
      </c>
      <c r="N125" s="54"/>
      <c r="O125" s="21">
        <v>44630</v>
      </c>
      <c r="P125" s="19"/>
      <c r="Q125" s="19" t="s">
        <v>447</v>
      </c>
      <c r="R125" s="22" t="s">
        <v>28</v>
      </c>
    </row>
    <row r="126" spans="1:18" ht="26" x14ac:dyDescent="0.35">
      <c r="A126" s="17">
        <v>1410196180</v>
      </c>
      <c r="B126" s="18"/>
      <c r="C126" s="19" t="s">
        <v>568</v>
      </c>
      <c r="D126" s="19" t="s">
        <v>73</v>
      </c>
      <c r="E126" s="19" t="s">
        <v>74</v>
      </c>
      <c r="F126" s="19">
        <v>309739</v>
      </c>
      <c r="G126" s="19" t="s">
        <v>569</v>
      </c>
      <c r="H126" s="19" t="s">
        <v>133</v>
      </c>
      <c r="I126" s="19" t="s">
        <v>34</v>
      </c>
      <c r="J126" s="19" t="s">
        <v>24</v>
      </c>
      <c r="K126" s="19" t="s">
        <v>570</v>
      </c>
      <c r="L126" s="19" t="s">
        <v>307</v>
      </c>
      <c r="M126" s="20">
        <v>7000.2</v>
      </c>
      <c r="N126" s="54"/>
      <c r="O126" s="21">
        <v>44813</v>
      </c>
      <c r="P126" s="19"/>
      <c r="Q126" s="19" t="s">
        <v>171</v>
      </c>
      <c r="R126" s="22" t="s">
        <v>526</v>
      </c>
    </row>
    <row r="127" spans="1:18" ht="38.5" x14ac:dyDescent="0.35">
      <c r="A127" s="17">
        <v>1410185725</v>
      </c>
      <c r="B127" s="18"/>
      <c r="C127" s="19" t="s">
        <v>484</v>
      </c>
      <c r="D127" s="19" t="s">
        <v>38</v>
      </c>
      <c r="E127" s="19" t="s">
        <v>98</v>
      </c>
      <c r="F127" s="19">
        <v>606190</v>
      </c>
      <c r="G127" s="19" t="s">
        <v>485</v>
      </c>
      <c r="H127" s="19" t="s">
        <v>100</v>
      </c>
      <c r="I127" s="19" t="s">
        <v>23</v>
      </c>
      <c r="J127" s="19" t="s">
        <v>24</v>
      </c>
      <c r="K127" s="19" t="s">
        <v>263</v>
      </c>
      <c r="L127" s="19" t="s">
        <v>486</v>
      </c>
      <c r="M127" s="20">
        <v>7000</v>
      </c>
      <c r="N127" s="54"/>
      <c r="O127" s="21">
        <v>44603</v>
      </c>
      <c r="P127" s="19"/>
      <c r="Q127" s="19" t="s">
        <v>447</v>
      </c>
      <c r="R127" s="22" t="s">
        <v>28</v>
      </c>
    </row>
    <row r="128" spans="1:18" ht="38.5" x14ac:dyDescent="0.35">
      <c r="A128" s="11">
        <v>1410197832</v>
      </c>
      <c r="B128" s="12"/>
      <c r="C128" s="13" t="s">
        <v>1475</v>
      </c>
      <c r="D128" s="13" t="s">
        <v>19</v>
      </c>
      <c r="E128" s="13" t="s">
        <v>690</v>
      </c>
      <c r="F128" s="13">
        <v>608834</v>
      </c>
      <c r="G128" s="13" t="s">
        <v>1091</v>
      </c>
      <c r="H128" s="13" t="s">
        <v>1092</v>
      </c>
      <c r="I128" s="13" t="s">
        <v>34</v>
      </c>
      <c r="J128" s="13" t="s">
        <v>24</v>
      </c>
      <c r="K128" s="13" t="s">
        <v>1093</v>
      </c>
      <c r="L128" s="13" t="s">
        <v>1476</v>
      </c>
      <c r="M128" s="14">
        <v>6962</v>
      </c>
      <c r="N128" s="55"/>
      <c r="O128" s="15">
        <v>44852</v>
      </c>
      <c r="P128" s="13"/>
      <c r="Q128" s="13" t="s">
        <v>328</v>
      </c>
      <c r="R128" s="16" t="s">
        <v>526</v>
      </c>
    </row>
    <row r="129" spans="1:18" ht="26" x14ac:dyDescent="0.35">
      <c r="A129" s="17">
        <v>1410188799</v>
      </c>
      <c r="B129" s="18"/>
      <c r="C129" s="19" t="s">
        <v>186</v>
      </c>
      <c r="D129" s="19" t="s">
        <v>73</v>
      </c>
      <c r="E129" s="19" t="s">
        <v>74</v>
      </c>
      <c r="F129" s="19">
        <v>309723</v>
      </c>
      <c r="G129" s="19" t="s">
        <v>187</v>
      </c>
      <c r="H129" s="19" t="s">
        <v>76</v>
      </c>
      <c r="I129" s="19" t="s">
        <v>34</v>
      </c>
      <c r="J129" s="19">
        <v>3600137268</v>
      </c>
      <c r="K129" s="19" t="s">
        <v>174</v>
      </c>
      <c r="L129" s="19" t="s">
        <v>354</v>
      </c>
      <c r="M129" s="20">
        <v>6874</v>
      </c>
      <c r="N129" s="54"/>
      <c r="O129" s="21">
        <v>44662</v>
      </c>
      <c r="P129" s="19"/>
      <c r="Q129" s="19" t="s">
        <v>27</v>
      </c>
      <c r="R129" s="22" t="s">
        <v>526</v>
      </c>
    </row>
    <row r="130" spans="1:18" ht="38.5" x14ac:dyDescent="0.35">
      <c r="A130" s="11">
        <v>1410189748</v>
      </c>
      <c r="B130" s="12"/>
      <c r="C130" s="13" t="s">
        <v>801</v>
      </c>
      <c r="D130" s="13" t="s">
        <v>590</v>
      </c>
      <c r="E130" s="13" t="s">
        <v>802</v>
      </c>
      <c r="F130" s="13">
        <v>501212</v>
      </c>
      <c r="G130" s="13" t="s">
        <v>803</v>
      </c>
      <c r="H130" s="13" t="s">
        <v>804</v>
      </c>
      <c r="I130" s="13" t="s">
        <v>34</v>
      </c>
      <c r="J130" s="13" t="s">
        <v>24</v>
      </c>
      <c r="K130" s="13" t="s">
        <v>805</v>
      </c>
      <c r="L130" s="13" t="s">
        <v>806</v>
      </c>
      <c r="M130" s="14">
        <v>6815.46</v>
      </c>
      <c r="N130" s="55"/>
      <c r="O130" s="15">
        <v>44686</v>
      </c>
      <c r="P130" s="13"/>
      <c r="Q130" s="13" t="s">
        <v>27</v>
      </c>
      <c r="R130" s="16" t="s">
        <v>526</v>
      </c>
    </row>
    <row r="131" spans="1:18" ht="26" x14ac:dyDescent="0.35">
      <c r="A131" s="11">
        <v>1410185126</v>
      </c>
      <c r="B131" s="12"/>
      <c r="C131" s="13" t="s">
        <v>271</v>
      </c>
      <c r="D131" s="13" t="s">
        <v>73</v>
      </c>
      <c r="E131" s="13" t="s">
        <v>74</v>
      </c>
      <c r="F131" s="13">
        <v>309731</v>
      </c>
      <c r="G131" s="13" t="s">
        <v>272</v>
      </c>
      <c r="H131" s="13" t="s">
        <v>76</v>
      </c>
      <c r="I131" s="13" t="s">
        <v>34</v>
      </c>
      <c r="J131" s="13" t="s">
        <v>24</v>
      </c>
      <c r="K131" s="13" t="s">
        <v>88</v>
      </c>
      <c r="L131" s="13" t="s">
        <v>307</v>
      </c>
      <c r="M131" s="14">
        <v>6757.65</v>
      </c>
      <c r="N131" s="55"/>
      <c r="O131" s="15">
        <v>44585</v>
      </c>
      <c r="P131" s="13"/>
      <c r="Q131" s="13" t="s">
        <v>447</v>
      </c>
      <c r="R131" s="16" t="s">
        <v>28</v>
      </c>
    </row>
    <row r="132" spans="1:18" ht="26" x14ac:dyDescent="0.35">
      <c r="A132" s="11">
        <v>1410193743</v>
      </c>
      <c r="B132" s="12"/>
      <c r="C132" s="13" t="s">
        <v>1246</v>
      </c>
      <c r="D132" s="13" t="s">
        <v>1015</v>
      </c>
      <c r="E132" s="13" t="s">
        <v>1242</v>
      </c>
      <c r="F132" s="13">
        <v>608474</v>
      </c>
      <c r="G132" s="13" t="s">
        <v>1247</v>
      </c>
      <c r="H132" s="13" t="s">
        <v>1244</v>
      </c>
      <c r="I132" s="13" t="s">
        <v>880</v>
      </c>
      <c r="J132" s="13" t="s">
        <v>1248</v>
      </c>
      <c r="K132" s="13" t="s">
        <v>1249</v>
      </c>
      <c r="L132" s="13" t="s">
        <v>1037</v>
      </c>
      <c r="M132" s="14">
        <v>6750</v>
      </c>
      <c r="N132" s="55"/>
      <c r="O132" s="15">
        <v>44774</v>
      </c>
      <c r="P132" s="13"/>
      <c r="Q132" s="13" t="s">
        <v>171</v>
      </c>
      <c r="R132" s="16" t="s">
        <v>526</v>
      </c>
    </row>
    <row r="133" spans="1:18" ht="26" x14ac:dyDescent="0.35">
      <c r="A133" s="17">
        <v>1410193687</v>
      </c>
      <c r="B133" s="18"/>
      <c r="C133" s="19" t="s">
        <v>553</v>
      </c>
      <c r="D133" s="19" t="s">
        <v>541</v>
      </c>
      <c r="E133" s="19" t="s">
        <v>542</v>
      </c>
      <c r="F133" s="19">
        <v>508396</v>
      </c>
      <c r="G133" s="19" t="s">
        <v>554</v>
      </c>
      <c r="H133" s="19" t="s">
        <v>544</v>
      </c>
      <c r="I133" s="19" t="s">
        <v>34</v>
      </c>
      <c r="J133" s="19" t="s">
        <v>24</v>
      </c>
      <c r="K133" s="19" t="s">
        <v>555</v>
      </c>
      <c r="L133" s="19" t="s">
        <v>199</v>
      </c>
      <c r="M133" s="20">
        <v>6732</v>
      </c>
      <c r="N133" s="54"/>
      <c r="O133" s="21">
        <v>44764</v>
      </c>
      <c r="P133" s="19"/>
      <c r="Q133" s="19" t="s">
        <v>171</v>
      </c>
      <c r="R133" s="22" t="s">
        <v>526</v>
      </c>
    </row>
    <row r="134" spans="1:18" ht="26" x14ac:dyDescent="0.35">
      <c r="A134" s="11">
        <v>1410197013</v>
      </c>
      <c r="B134" s="12"/>
      <c r="C134" s="13" t="s">
        <v>156</v>
      </c>
      <c r="D134" s="13" t="s">
        <v>73</v>
      </c>
      <c r="E134" s="13" t="s">
        <v>74</v>
      </c>
      <c r="F134" s="13">
        <v>309729</v>
      </c>
      <c r="G134" s="13" t="s">
        <v>157</v>
      </c>
      <c r="H134" s="13" t="s">
        <v>133</v>
      </c>
      <c r="I134" s="13" t="s">
        <v>34</v>
      </c>
      <c r="J134" s="13">
        <v>3600189475</v>
      </c>
      <c r="K134" s="13" t="s">
        <v>158</v>
      </c>
      <c r="L134" s="13" t="s">
        <v>307</v>
      </c>
      <c r="M134" s="14">
        <v>6712</v>
      </c>
      <c r="N134" s="55"/>
      <c r="O134" s="15">
        <v>44826</v>
      </c>
      <c r="P134" s="13"/>
      <c r="Q134" s="13" t="s">
        <v>171</v>
      </c>
      <c r="R134" s="16" t="s">
        <v>526</v>
      </c>
    </row>
    <row r="135" spans="1:18" ht="26" x14ac:dyDescent="0.35">
      <c r="A135" s="17">
        <v>57068</v>
      </c>
      <c r="B135" s="18"/>
      <c r="C135" s="19" t="s">
        <v>1213</v>
      </c>
      <c r="D135" s="19" t="s">
        <v>38</v>
      </c>
      <c r="E135" s="19" t="s">
        <v>139</v>
      </c>
      <c r="F135" s="19">
        <v>606208</v>
      </c>
      <c r="G135" s="19" t="s">
        <v>1214</v>
      </c>
      <c r="H135" s="19" t="s">
        <v>202</v>
      </c>
      <c r="I135" s="19" t="s">
        <v>34</v>
      </c>
      <c r="J135" s="19" t="s">
        <v>24</v>
      </c>
      <c r="K135" s="19" t="s">
        <v>297</v>
      </c>
      <c r="L135" s="19" t="s">
        <v>1644</v>
      </c>
      <c r="M135" s="20">
        <v>6677.5</v>
      </c>
      <c r="N135" s="54"/>
      <c r="O135" s="21">
        <v>44902</v>
      </c>
      <c r="P135" s="19"/>
      <c r="Q135" s="19" t="s">
        <v>328</v>
      </c>
      <c r="R135" s="22" t="s">
        <v>526</v>
      </c>
    </row>
    <row r="136" spans="1:18" ht="26" x14ac:dyDescent="0.35">
      <c r="A136" s="17">
        <v>1410190751</v>
      </c>
      <c r="B136" s="18"/>
      <c r="C136" s="19" t="s">
        <v>1071</v>
      </c>
      <c r="D136" s="19" t="s">
        <v>541</v>
      </c>
      <c r="E136" s="19" t="s">
        <v>542</v>
      </c>
      <c r="F136" s="19">
        <v>508177</v>
      </c>
      <c r="G136" s="19" t="s">
        <v>1072</v>
      </c>
      <c r="H136" s="19" t="s">
        <v>1008</v>
      </c>
      <c r="I136" s="19" t="s">
        <v>23</v>
      </c>
      <c r="J136" s="19">
        <v>60368675</v>
      </c>
      <c r="K136" s="19" t="s">
        <v>1073</v>
      </c>
      <c r="L136" s="19" t="s">
        <v>1037</v>
      </c>
      <c r="M136" s="20">
        <v>6599.24</v>
      </c>
      <c r="N136" s="54"/>
      <c r="O136" s="21">
        <v>44732</v>
      </c>
      <c r="P136" s="19"/>
      <c r="Q136" s="19" t="s">
        <v>27</v>
      </c>
      <c r="R136" s="22" t="s">
        <v>526</v>
      </c>
    </row>
    <row r="137" spans="1:18" ht="26" x14ac:dyDescent="0.35">
      <c r="A137" s="17">
        <v>1410198401</v>
      </c>
      <c r="B137" s="18"/>
      <c r="C137" s="19" t="s">
        <v>678</v>
      </c>
      <c r="D137" s="19" t="s">
        <v>73</v>
      </c>
      <c r="E137" s="19" t="s">
        <v>74</v>
      </c>
      <c r="F137" s="19">
        <v>309742</v>
      </c>
      <c r="G137" s="19" t="s">
        <v>679</v>
      </c>
      <c r="H137" s="19" t="s">
        <v>133</v>
      </c>
      <c r="I137" s="19" t="s">
        <v>34</v>
      </c>
      <c r="J137" s="19" t="s">
        <v>24</v>
      </c>
      <c r="K137" s="19" t="s">
        <v>70</v>
      </c>
      <c r="L137" s="19" t="s">
        <v>1183</v>
      </c>
      <c r="M137" s="20">
        <v>6541.55</v>
      </c>
      <c r="N137" s="54"/>
      <c r="O137" s="21">
        <v>44858</v>
      </c>
      <c r="P137" s="19"/>
      <c r="Q137" s="19" t="s">
        <v>328</v>
      </c>
      <c r="R137" s="22" t="s">
        <v>526</v>
      </c>
    </row>
    <row r="138" spans="1:18" x14ac:dyDescent="0.35">
      <c r="A138" s="17">
        <v>1410190893</v>
      </c>
      <c r="B138" s="18"/>
      <c r="C138" s="19" t="s">
        <v>1105</v>
      </c>
      <c r="D138" s="19" t="s">
        <v>661</v>
      </c>
      <c r="E138" s="19" t="s">
        <v>1101</v>
      </c>
      <c r="F138" s="19">
        <v>508433</v>
      </c>
      <c r="G138" s="19" t="s">
        <v>1106</v>
      </c>
      <c r="H138" s="19" t="s">
        <v>891</v>
      </c>
      <c r="I138" s="19" t="s">
        <v>34</v>
      </c>
      <c r="J138" s="19" t="s">
        <v>24</v>
      </c>
      <c r="K138" s="19" t="s">
        <v>35</v>
      </c>
      <c r="L138" s="19" t="s">
        <v>1108</v>
      </c>
      <c r="M138" s="20">
        <v>6495.2</v>
      </c>
      <c r="N138" s="54"/>
      <c r="O138" s="21">
        <v>44735</v>
      </c>
      <c r="P138" s="19"/>
      <c r="Q138" s="19" t="s">
        <v>27</v>
      </c>
      <c r="R138" s="22" t="s">
        <v>526</v>
      </c>
    </row>
    <row r="139" spans="1:18" ht="26" x14ac:dyDescent="0.35">
      <c r="A139" s="17">
        <v>1410190389</v>
      </c>
      <c r="B139" s="18"/>
      <c r="C139" s="19" t="s">
        <v>962</v>
      </c>
      <c r="D139" s="19" t="s">
        <v>38</v>
      </c>
      <c r="E139" s="19" t="s">
        <v>92</v>
      </c>
      <c r="F139" s="19">
        <v>608651</v>
      </c>
      <c r="G139" s="19" t="s">
        <v>963</v>
      </c>
      <c r="H139" s="19" t="s">
        <v>964</v>
      </c>
      <c r="I139" s="19" t="s">
        <v>34</v>
      </c>
      <c r="J139" s="19" t="s">
        <v>24</v>
      </c>
      <c r="K139" s="19" t="s">
        <v>70</v>
      </c>
      <c r="L139" s="19" t="s">
        <v>307</v>
      </c>
      <c r="M139" s="20">
        <v>6377.4</v>
      </c>
      <c r="N139" s="54"/>
      <c r="O139" s="21">
        <v>44713</v>
      </c>
      <c r="P139" s="19"/>
      <c r="Q139" s="19" t="s">
        <v>27</v>
      </c>
      <c r="R139" s="22" t="s">
        <v>526</v>
      </c>
    </row>
    <row r="140" spans="1:18" ht="76" x14ac:dyDescent="0.35">
      <c r="A140" s="17">
        <v>1410175926</v>
      </c>
      <c r="B140" s="18"/>
      <c r="C140" s="19" t="s">
        <v>145</v>
      </c>
      <c r="D140" s="19" t="s">
        <v>110</v>
      </c>
      <c r="E140" s="19" t="s">
        <v>111</v>
      </c>
      <c r="F140" s="19">
        <v>606156</v>
      </c>
      <c r="G140" s="19" t="s">
        <v>146</v>
      </c>
      <c r="H140" s="19" t="s">
        <v>118</v>
      </c>
      <c r="I140" s="19" t="s">
        <v>34</v>
      </c>
      <c r="J140" s="19" t="s">
        <v>24</v>
      </c>
      <c r="K140" s="19" t="s">
        <v>147</v>
      </c>
      <c r="L140" s="19" t="s">
        <v>148</v>
      </c>
      <c r="M140" s="20">
        <v>6316</v>
      </c>
      <c r="N140" s="54"/>
      <c r="O140" s="21">
        <v>44372</v>
      </c>
      <c r="P140" s="19"/>
      <c r="Q140" s="19" t="s">
        <v>27</v>
      </c>
      <c r="R140" s="22" t="s">
        <v>28</v>
      </c>
    </row>
    <row r="141" spans="1:18" ht="26" x14ac:dyDescent="0.35">
      <c r="A141" s="11">
        <v>1410193553</v>
      </c>
      <c r="B141" s="12"/>
      <c r="C141" s="13" t="s">
        <v>1189</v>
      </c>
      <c r="D141" s="13" t="s">
        <v>1190</v>
      </c>
      <c r="E141" s="13" t="s">
        <v>1191</v>
      </c>
      <c r="F141" s="13">
        <v>608540</v>
      </c>
      <c r="G141" s="29" t="s">
        <v>1192</v>
      </c>
      <c r="H141" s="13" t="s">
        <v>1193</v>
      </c>
      <c r="I141" s="13" t="s">
        <v>23</v>
      </c>
      <c r="J141" s="13" t="s">
        <v>24</v>
      </c>
      <c r="K141" s="13" t="s">
        <v>1194</v>
      </c>
      <c r="L141" s="13" t="s">
        <v>1195</v>
      </c>
      <c r="M141" s="14">
        <v>6252</v>
      </c>
      <c r="N141" s="55"/>
      <c r="O141" s="15">
        <v>44761</v>
      </c>
      <c r="P141" s="13"/>
      <c r="Q141" s="13" t="s">
        <v>171</v>
      </c>
      <c r="R141" s="16" t="s">
        <v>526</v>
      </c>
    </row>
    <row r="142" spans="1:18" ht="38.5" x14ac:dyDescent="0.35">
      <c r="A142" s="17" t="s">
        <v>1032</v>
      </c>
      <c r="B142" s="18"/>
      <c r="C142" s="19" t="s">
        <v>801</v>
      </c>
      <c r="D142" s="19" t="s">
        <v>590</v>
      </c>
      <c r="E142" s="19" t="s">
        <v>802</v>
      </c>
      <c r="F142" s="19">
        <v>501212</v>
      </c>
      <c r="G142" s="19" t="s">
        <v>803</v>
      </c>
      <c r="H142" s="19" t="s">
        <v>804</v>
      </c>
      <c r="I142" s="19" t="s">
        <v>34</v>
      </c>
      <c r="J142" s="19" t="s">
        <v>24</v>
      </c>
      <c r="K142" s="19" t="s">
        <v>805</v>
      </c>
      <c r="L142" s="19" t="s">
        <v>806</v>
      </c>
      <c r="M142" s="20">
        <v>6232.08</v>
      </c>
      <c r="N142" s="54"/>
      <c r="O142" s="21">
        <v>44756</v>
      </c>
      <c r="P142" s="19"/>
      <c r="Q142" s="19" t="s">
        <v>171</v>
      </c>
      <c r="R142" s="22" t="s">
        <v>526</v>
      </c>
    </row>
    <row r="143" spans="1:18" ht="38.5" x14ac:dyDescent="0.35">
      <c r="A143" s="17">
        <v>1410194870</v>
      </c>
      <c r="B143" s="18"/>
      <c r="C143" s="19" t="s">
        <v>377</v>
      </c>
      <c r="D143" s="19" t="s">
        <v>110</v>
      </c>
      <c r="E143" s="19" t="s">
        <v>111</v>
      </c>
      <c r="F143" s="19">
        <v>802053</v>
      </c>
      <c r="G143" s="19" t="s">
        <v>378</v>
      </c>
      <c r="H143" s="19" t="s">
        <v>243</v>
      </c>
      <c r="I143" s="19" t="s">
        <v>34</v>
      </c>
      <c r="J143" s="19">
        <v>8001313</v>
      </c>
      <c r="K143" s="19" t="s">
        <v>379</v>
      </c>
      <c r="L143" s="19" t="s">
        <v>1280</v>
      </c>
      <c r="M143" s="20">
        <v>6222</v>
      </c>
      <c r="N143" s="54"/>
      <c r="O143" s="21">
        <v>44783</v>
      </c>
      <c r="P143" s="19"/>
      <c r="Q143" s="19" t="s">
        <v>171</v>
      </c>
      <c r="R143" s="22" t="s">
        <v>526</v>
      </c>
    </row>
    <row r="144" spans="1:18" ht="26" x14ac:dyDescent="0.35">
      <c r="A144" s="11">
        <v>1410198570</v>
      </c>
      <c r="B144" s="12"/>
      <c r="C144" s="13" t="s">
        <v>816</v>
      </c>
      <c r="D144" s="13" t="s">
        <v>817</v>
      </c>
      <c r="E144" s="13" t="s">
        <v>818</v>
      </c>
      <c r="F144" s="13">
        <v>508424</v>
      </c>
      <c r="G144" s="13" t="s">
        <v>819</v>
      </c>
      <c r="H144" s="13" t="s">
        <v>820</v>
      </c>
      <c r="I144" s="13" t="s">
        <v>34</v>
      </c>
      <c r="J144" s="13" t="s">
        <v>24</v>
      </c>
      <c r="K144" s="13" t="s">
        <v>814</v>
      </c>
      <c r="L144" s="13" t="s">
        <v>1519</v>
      </c>
      <c r="M144" s="14">
        <v>6138.79</v>
      </c>
      <c r="N144" s="55"/>
      <c r="O144" s="15">
        <v>44867</v>
      </c>
      <c r="P144" s="13"/>
      <c r="Q144" s="13" t="s">
        <v>328</v>
      </c>
      <c r="R144" s="16" t="s">
        <v>526</v>
      </c>
    </row>
    <row r="145" spans="1:18" ht="26" x14ac:dyDescent="0.35">
      <c r="A145" s="33">
        <v>1410199244</v>
      </c>
      <c r="B145" s="18"/>
      <c r="C145" s="19" t="s">
        <v>816</v>
      </c>
      <c r="D145" s="19" t="s">
        <v>817</v>
      </c>
      <c r="E145" s="19" t="s">
        <v>818</v>
      </c>
      <c r="F145" s="19">
        <v>508424</v>
      </c>
      <c r="G145" s="19" t="s">
        <v>819</v>
      </c>
      <c r="H145" s="19" t="s">
        <v>820</v>
      </c>
      <c r="I145" s="19" t="s">
        <v>34</v>
      </c>
      <c r="J145" s="19" t="s">
        <v>24</v>
      </c>
      <c r="K145" s="19" t="s">
        <v>814</v>
      </c>
      <c r="L145" s="19" t="s">
        <v>1519</v>
      </c>
      <c r="M145" s="20">
        <v>6138.79</v>
      </c>
      <c r="N145" s="54"/>
      <c r="O145" s="21">
        <v>44887</v>
      </c>
      <c r="P145" s="19"/>
      <c r="Q145" s="19" t="s">
        <v>328</v>
      </c>
      <c r="R145" s="22" t="s">
        <v>526</v>
      </c>
    </row>
    <row r="146" spans="1:18" ht="38.5" x14ac:dyDescent="0.35">
      <c r="A146" s="17">
        <v>1410196238</v>
      </c>
      <c r="B146" s="18"/>
      <c r="C146" s="19" t="s">
        <v>377</v>
      </c>
      <c r="D146" s="19" t="s">
        <v>110</v>
      </c>
      <c r="E146" s="19" t="s">
        <v>111</v>
      </c>
      <c r="F146" s="19">
        <v>802053</v>
      </c>
      <c r="G146" s="19" t="s">
        <v>378</v>
      </c>
      <c r="H146" s="19" t="s">
        <v>243</v>
      </c>
      <c r="I146" s="19" t="s">
        <v>34</v>
      </c>
      <c r="J146" s="19">
        <v>8001313</v>
      </c>
      <c r="K146" s="19" t="s">
        <v>379</v>
      </c>
      <c r="L146" s="19" t="s">
        <v>1373</v>
      </c>
      <c r="M146" s="20">
        <v>6113</v>
      </c>
      <c r="N146" s="54"/>
      <c r="O146" s="21">
        <v>44816</v>
      </c>
      <c r="P146" s="19"/>
      <c r="Q146" s="19" t="s">
        <v>171</v>
      </c>
      <c r="R146" s="22" t="s">
        <v>526</v>
      </c>
    </row>
    <row r="147" spans="1:18" ht="26" x14ac:dyDescent="0.35">
      <c r="A147" s="17">
        <v>1410197001</v>
      </c>
      <c r="B147" s="18"/>
      <c r="C147" s="19" t="s">
        <v>900</v>
      </c>
      <c r="D147" s="19" t="s">
        <v>541</v>
      </c>
      <c r="E147" s="19" t="s">
        <v>901</v>
      </c>
      <c r="F147" s="19">
        <v>508421</v>
      </c>
      <c r="G147" s="19" t="s">
        <v>902</v>
      </c>
      <c r="H147" s="19" t="s">
        <v>903</v>
      </c>
      <c r="I147" s="19" t="s">
        <v>34</v>
      </c>
      <c r="J147" s="19" t="s">
        <v>24</v>
      </c>
      <c r="K147" s="19" t="s">
        <v>904</v>
      </c>
      <c r="L147" s="19" t="s">
        <v>1401</v>
      </c>
      <c r="M147" s="20">
        <v>6094</v>
      </c>
      <c r="N147" s="54"/>
      <c r="O147" s="21">
        <v>44826</v>
      </c>
      <c r="P147" s="19"/>
      <c r="Q147" s="19" t="s">
        <v>171</v>
      </c>
      <c r="R147" s="22" t="s">
        <v>526</v>
      </c>
    </row>
    <row r="148" spans="1:18" ht="26" x14ac:dyDescent="0.35">
      <c r="A148" s="11">
        <v>1410199156</v>
      </c>
      <c r="B148" s="12"/>
      <c r="C148" s="13" t="s">
        <v>1545</v>
      </c>
      <c r="D148" s="13" t="s">
        <v>1546</v>
      </c>
      <c r="E148" s="13" t="s">
        <v>1242</v>
      </c>
      <c r="F148" s="13">
        <v>608544</v>
      </c>
      <c r="G148" s="13" t="s">
        <v>1547</v>
      </c>
      <c r="H148" s="13" t="s">
        <v>1289</v>
      </c>
      <c r="I148" s="13" t="s">
        <v>34</v>
      </c>
      <c r="J148" s="13"/>
      <c r="K148" s="29" t="s">
        <v>1548</v>
      </c>
      <c r="L148" s="13" t="s">
        <v>1549</v>
      </c>
      <c r="M148" s="14">
        <v>6067</v>
      </c>
      <c r="N148" s="55"/>
      <c r="O148" s="15">
        <v>44882</v>
      </c>
      <c r="P148" s="13"/>
      <c r="Q148" s="13" t="s">
        <v>328</v>
      </c>
      <c r="R148" s="16" t="s">
        <v>526</v>
      </c>
    </row>
    <row r="149" spans="1:18" ht="38.5" x14ac:dyDescent="0.35">
      <c r="A149" s="17">
        <v>57056</v>
      </c>
      <c r="B149" s="18"/>
      <c r="C149" s="19" t="s">
        <v>377</v>
      </c>
      <c r="D149" s="19" t="s">
        <v>110</v>
      </c>
      <c r="E149" s="19" t="s">
        <v>111</v>
      </c>
      <c r="F149" s="19">
        <v>802053</v>
      </c>
      <c r="G149" s="19" t="s">
        <v>378</v>
      </c>
      <c r="H149" s="19" t="s">
        <v>243</v>
      </c>
      <c r="I149" s="19" t="s">
        <v>34</v>
      </c>
      <c r="J149" s="19">
        <v>8001313</v>
      </c>
      <c r="K149" s="19" t="s">
        <v>379</v>
      </c>
      <c r="L149" s="19" t="s">
        <v>1626</v>
      </c>
      <c r="M149" s="20">
        <v>6060</v>
      </c>
      <c r="N149" s="54"/>
      <c r="O149" s="21">
        <v>44902</v>
      </c>
      <c r="P149" s="19"/>
      <c r="Q149" s="19" t="s">
        <v>328</v>
      </c>
      <c r="R149" s="22" t="s">
        <v>526</v>
      </c>
    </row>
    <row r="150" spans="1:18" ht="63.5" x14ac:dyDescent="0.35">
      <c r="A150" s="17">
        <v>1410180407</v>
      </c>
      <c r="B150" s="18"/>
      <c r="C150" s="19" t="s">
        <v>156</v>
      </c>
      <c r="D150" s="19" t="s">
        <v>73</v>
      </c>
      <c r="E150" s="19" t="s">
        <v>74</v>
      </c>
      <c r="F150" s="19">
        <v>309729</v>
      </c>
      <c r="G150" s="19" t="s">
        <v>157</v>
      </c>
      <c r="H150" s="19" t="s">
        <v>133</v>
      </c>
      <c r="I150" s="19" t="s">
        <v>34</v>
      </c>
      <c r="J150" s="19">
        <v>3600189475</v>
      </c>
      <c r="K150" s="19" t="s">
        <v>158</v>
      </c>
      <c r="L150" s="19" t="s">
        <v>341</v>
      </c>
      <c r="M150" s="20">
        <v>5902</v>
      </c>
      <c r="N150" s="54"/>
      <c r="O150" s="21">
        <v>44484</v>
      </c>
      <c r="P150" s="19"/>
      <c r="Q150" s="19" t="s">
        <v>328</v>
      </c>
      <c r="R150" s="22" t="s">
        <v>28</v>
      </c>
    </row>
    <row r="151" spans="1:18" ht="38.5" x14ac:dyDescent="0.35">
      <c r="A151" s="11">
        <v>1410188571</v>
      </c>
      <c r="B151" s="12"/>
      <c r="C151" s="13" t="s">
        <v>565</v>
      </c>
      <c r="D151" s="13" t="s">
        <v>73</v>
      </c>
      <c r="E151" s="13" t="s">
        <v>74</v>
      </c>
      <c r="F151" s="13">
        <v>309741</v>
      </c>
      <c r="G151" s="13" t="s">
        <v>566</v>
      </c>
      <c r="H151" s="13" t="s">
        <v>76</v>
      </c>
      <c r="I151" s="13" t="s">
        <v>34</v>
      </c>
      <c r="J151" s="13">
        <v>3600234100</v>
      </c>
      <c r="K151" s="13" t="s">
        <v>158</v>
      </c>
      <c r="L151" s="13" t="s">
        <v>567</v>
      </c>
      <c r="M151" s="14">
        <v>5878</v>
      </c>
      <c r="N151" s="55"/>
      <c r="O151" s="15">
        <v>44652</v>
      </c>
      <c r="P151" s="13"/>
      <c r="Q151" s="13" t="s">
        <v>27</v>
      </c>
      <c r="R151" s="16" t="s">
        <v>526</v>
      </c>
    </row>
    <row r="152" spans="1:18" ht="26" x14ac:dyDescent="0.35">
      <c r="A152" s="11">
        <v>1410196183</v>
      </c>
      <c r="B152" s="12"/>
      <c r="C152" s="13" t="s">
        <v>208</v>
      </c>
      <c r="D152" s="13" t="s">
        <v>73</v>
      </c>
      <c r="E152" s="13" t="s">
        <v>74</v>
      </c>
      <c r="F152" s="13">
        <v>309663</v>
      </c>
      <c r="G152" s="13" t="s">
        <v>209</v>
      </c>
      <c r="H152" s="13" t="s">
        <v>133</v>
      </c>
      <c r="I152" s="13" t="s">
        <v>34</v>
      </c>
      <c r="J152" s="13" t="s">
        <v>24</v>
      </c>
      <c r="K152" s="13" t="s">
        <v>210</v>
      </c>
      <c r="L152" s="13" t="s">
        <v>1356</v>
      </c>
      <c r="M152" s="14">
        <v>5862.46</v>
      </c>
      <c r="N152" s="55"/>
      <c r="O152" s="15">
        <v>44813</v>
      </c>
      <c r="P152" s="13"/>
      <c r="Q152" s="13" t="s">
        <v>171</v>
      </c>
      <c r="R152" s="16" t="s">
        <v>526</v>
      </c>
    </row>
    <row r="153" spans="1:18" ht="38.5" x14ac:dyDescent="0.35">
      <c r="A153" s="11">
        <v>1410192863</v>
      </c>
      <c r="B153" s="12"/>
      <c r="C153" s="13" t="s">
        <v>501</v>
      </c>
      <c r="D153" s="13" t="s">
        <v>19</v>
      </c>
      <c r="E153" s="13" t="s">
        <v>181</v>
      </c>
      <c r="F153" s="13">
        <v>608820</v>
      </c>
      <c r="G153" s="13" t="s">
        <v>502</v>
      </c>
      <c r="H153" s="13" t="s">
        <v>503</v>
      </c>
      <c r="I153" s="13" t="s">
        <v>34</v>
      </c>
      <c r="J153" s="13" t="s">
        <v>24</v>
      </c>
      <c r="K153" s="13" t="s">
        <v>65</v>
      </c>
      <c r="L153" s="13" t="s">
        <v>307</v>
      </c>
      <c r="M153" s="14">
        <v>5842</v>
      </c>
      <c r="N153" s="55"/>
      <c r="O153" s="15">
        <v>44755</v>
      </c>
      <c r="P153" s="13"/>
      <c r="Q153" s="13" t="s">
        <v>171</v>
      </c>
      <c r="R153" s="16" t="s">
        <v>526</v>
      </c>
    </row>
    <row r="154" spans="1:18" ht="38.5" x14ac:dyDescent="0.35">
      <c r="A154" s="11">
        <v>1410188745</v>
      </c>
      <c r="B154" s="12"/>
      <c r="C154" s="13" t="s">
        <v>631</v>
      </c>
      <c r="D154" s="13" t="s">
        <v>541</v>
      </c>
      <c r="E154" s="13" t="s">
        <v>542</v>
      </c>
      <c r="F154" s="13">
        <v>508348</v>
      </c>
      <c r="G154" s="13" t="s">
        <v>632</v>
      </c>
      <c r="H154" s="13" t="s">
        <v>544</v>
      </c>
      <c r="I154" s="13" t="s">
        <v>23</v>
      </c>
      <c r="J154" s="13" t="s">
        <v>24</v>
      </c>
      <c r="K154" s="13" t="s">
        <v>633</v>
      </c>
      <c r="L154" s="13" t="s">
        <v>634</v>
      </c>
      <c r="M154" s="14">
        <v>5784</v>
      </c>
      <c r="N154" s="55"/>
      <c r="O154" s="15">
        <v>44658</v>
      </c>
      <c r="P154" s="13"/>
      <c r="Q154" s="13" t="s">
        <v>27</v>
      </c>
      <c r="R154" s="16" t="s">
        <v>526</v>
      </c>
    </row>
    <row r="155" spans="1:18" ht="26" x14ac:dyDescent="0.35">
      <c r="A155" s="11">
        <v>1410190889</v>
      </c>
      <c r="B155" s="12"/>
      <c r="C155" s="13" t="s">
        <v>831</v>
      </c>
      <c r="D155" s="13" t="s">
        <v>832</v>
      </c>
      <c r="E155" s="13" t="s">
        <v>536</v>
      </c>
      <c r="F155" s="13">
        <v>309869</v>
      </c>
      <c r="G155" s="13" t="s">
        <v>833</v>
      </c>
      <c r="H155" s="13" t="s">
        <v>834</v>
      </c>
      <c r="I155" s="13" t="s">
        <v>34</v>
      </c>
      <c r="J155" s="13" t="s">
        <v>24</v>
      </c>
      <c r="K155" s="13" t="s">
        <v>835</v>
      </c>
      <c r="L155" s="13" t="s">
        <v>1054</v>
      </c>
      <c r="M155" s="14">
        <v>5782</v>
      </c>
      <c r="N155" s="55"/>
      <c r="O155" s="15">
        <v>44728</v>
      </c>
      <c r="P155" s="13"/>
      <c r="Q155" s="13" t="s">
        <v>27</v>
      </c>
      <c r="R155" s="16" t="s">
        <v>526</v>
      </c>
    </row>
    <row r="156" spans="1:18" ht="38.5" x14ac:dyDescent="0.35">
      <c r="A156" s="11">
        <v>1410190140</v>
      </c>
      <c r="B156" s="12"/>
      <c r="C156" s="13" t="s">
        <v>869</v>
      </c>
      <c r="D156" s="13" t="s">
        <v>19</v>
      </c>
      <c r="E156" s="13" t="s">
        <v>794</v>
      </c>
      <c r="F156" s="13">
        <v>608856</v>
      </c>
      <c r="G156" s="13" t="s">
        <v>870</v>
      </c>
      <c r="H156" s="13" t="s">
        <v>871</v>
      </c>
      <c r="I156" s="13" t="s">
        <v>34</v>
      </c>
      <c r="J156" s="13" t="s">
        <v>24</v>
      </c>
      <c r="K156" s="13" t="s">
        <v>872</v>
      </c>
      <c r="L156" s="13" t="s">
        <v>873</v>
      </c>
      <c r="M156" s="14">
        <v>5763.6</v>
      </c>
      <c r="N156" s="55"/>
      <c r="O156" s="15">
        <v>44700</v>
      </c>
      <c r="P156" s="13"/>
      <c r="Q156" s="13" t="s">
        <v>27</v>
      </c>
      <c r="R156" s="16" t="s">
        <v>526</v>
      </c>
    </row>
    <row r="157" spans="1:18" ht="26" x14ac:dyDescent="0.35">
      <c r="A157" s="11">
        <v>1410196127</v>
      </c>
      <c r="B157" s="12"/>
      <c r="C157" s="13" t="s">
        <v>1317</v>
      </c>
      <c r="D157" s="13" t="s">
        <v>1318</v>
      </c>
      <c r="E157" s="13" t="s">
        <v>1318</v>
      </c>
      <c r="F157" s="13">
        <v>309852</v>
      </c>
      <c r="G157" s="13" t="s">
        <v>1319</v>
      </c>
      <c r="H157" s="13" t="s">
        <v>1320</v>
      </c>
      <c r="I157" s="13" t="s">
        <v>880</v>
      </c>
      <c r="J157" s="13" t="s">
        <v>1321</v>
      </c>
      <c r="K157" s="13" t="s">
        <v>1322</v>
      </c>
      <c r="L157" s="13" t="s">
        <v>1037</v>
      </c>
      <c r="M157" s="14">
        <v>5728.31</v>
      </c>
      <c r="N157" s="55"/>
      <c r="O157" s="15">
        <v>44810</v>
      </c>
      <c r="P157" s="13"/>
      <c r="Q157" s="13" t="s">
        <v>171</v>
      </c>
      <c r="R157" s="16" t="s">
        <v>526</v>
      </c>
    </row>
    <row r="158" spans="1:18" ht="76" x14ac:dyDescent="0.35">
      <c r="A158" s="11">
        <v>1410179903</v>
      </c>
      <c r="B158" s="12"/>
      <c r="C158" s="13" t="s">
        <v>313</v>
      </c>
      <c r="D158" s="13" t="s">
        <v>38</v>
      </c>
      <c r="E158" s="13" t="s">
        <v>45</v>
      </c>
      <c r="F158" s="13">
        <v>608351</v>
      </c>
      <c r="G158" s="13" t="s">
        <v>314</v>
      </c>
      <c r="H158" s="13" t="s">
        <v>315</v>
      </c>
      <c r="I158" s="13" t="s">
        <v>34</v>
      </c>
      <c r="J158" s="13" t="s">
        <v>24</v>
      </c>
      <c r="K158" s="13" t="s">
        <v>281</v>
      </c>
      <c r="L158" s="13" t="s">
        <v>316</v>
      </c>
      <c r="M158" s="14">
        <v>5703.34</v>
      </c>
      <c r="N158" s="55"/>
      <c r="O158" s="15">
        <v>44463</v>
      </c>
      <c r="P158" s="13"/>
      <c r="Q158" s="13" t="s">
        <v>171</v>
      </c>
      <c r="R158" s="16" t="s">
        <v>28</v>
      </c>
    </row>
    <row r="159" spans="1:18" ht="26" x14ac:dyDescent="0.35">
      <c r="A159" s="11">
        <v>1410190459</v>
      </c>
      <c r="B159" s="12"/>
      <c r="C159" s="13" t="s">
        <v>478</v>
      </c>
      <c r="D159" s="13" t="s">
        <v>73</v>
      </c>
      <c r="E159" s="13" t="s">
        <v>74</v>
      </c>
      <c r="F159" s="13">
        <v>309738</v>
      </c>
      <c r="G159" s="13" t="s">
        <v>479</v>
      </c>
      <c r="H159" s="13" t="s">
        <v>133</v>
      </c>
      <c r="I159" s="13" t="s">
        <v>34</v>
      </c>
      <c r="J159" s="13">
        <v>10622</v>
      </c>
      <c r="K159" s="13" t="s">
        <v>480</v>
      </c>
      <c r="L159" s="13" t="s">
        <v>966</v>
      </c>
      <c r="M159" s="14">
        <v>5695.03</v>
      </c>
      <c r="N159" s="55"/>
      <c r="O159" s="15">
        <v>44713</v>
      </c>
      <c r="P159" s="13"/>
      <c r="Q159" s="13" t="s">
        <v>27</v>
      </c>
      <c r="R159" s="16" t="s">
        <v>526</v>
      </c>
    </row>
    <row r="160" spans="1:18" ht="38.5" x14ac:dyDescent="0.35">
      <c r="A160" s="17">
        <v>1410190847</v>
      </c>
      <c r="B160" s="18"/>
      <c r="C160" s="19" t="s">
        <v>531</v>
      </c>
      <c r="D160" s="19" t="s">
        <v>38</v>
      </c>
      <c r="E160" s="19" t="s">
        <v>92</v>
      </c>
      <c r="F160" s="19">
        <v>802138</v>
      </c>
      <c r="G160" s="19" t="s">
        <v>532</v>
      </c>
      <c r="H160" s="19" t="s">
        <v>249</v>
      </c>
      <c r="I160" s="19" t="s">
        <v>34</v>
      </c>
      <c r="J160" s="19" t="s">
        <v>24</v>
      </c>
      <c r="K160" s="19" t="s">
        <v>65</v>
      </c>
      <c r="L160" s="19" t="s">
        <v>1079</v>
      </c>
      <c r="M160" s="20">
        <v>5676.24</v>
      </c>
      <c r="N160" s="54"/>
      <c r="O160" s="21">
        <v>44734</v>
      </c>
      <c r="P160" s="19"/>
      <c r="Q160" s="19" t="s">
        <v>27</v>
      </c>
      <c r="R160" s="22" t="s">
        <v>526</v>
      </c>
    </row>
    <row r="161" spans="1:18" ht="38.5" x14ac:dyDescent="0.35">
      <c r="A161" s="17">
        <v>1410189127</v>
      </c>
      <c r="B161" s="18"/>
      <c r="C161" s="19" t="s">
        <v>501</v>
      </c>
      <c r="D161" s="19" t="s">
        <v>740</v>
      </c>
      <c r="E161" s="19" t="s">
        <v>181</v>
      </c>
      <c r="F161" s="19">
        <v>608820</v>
      </c>
      <c r="G161" s="19" t="s">
        <v>502</v>
      </c>
      <c r="H161" s="19" t="s">
        <v>503</v>
      </c>
      <c r="I161" s="19" t="s">
        <v>34</v>
      </c>
      <c r="J161" s="19" t="s">
        <v>24</v>
      </c>
      <c r="K161" s="19" t="s">
        <v>623</v>
      </c>
      <c r="L161" s="19" t="s">
        <v>307</v>
      </c>
      <c r="M161" s="20">
        <v>5676</v>
      </c>
      <c r="N161" s="54"/>
      <c r="O161" s="21">
        <v>44682</v>
      </c>
      <c r="P161" s="19"/>
      <c r="Q161" s="19" t="s">
        <v>27</v>
      </c>
      <c r="R161" s="22" t="s">
        <v>526</v>
      </c>
    </row>
    <row r="162" spans="1:18" ht="51" x14ac:dyDescent="0.35">
      <c r="A162" s="17">
        <v>1410184937</v>
      </c>
      <c r="B162" s="18"/>
      <c r="C162" s="19" t="s">
        <v>156</v>
      </c>
      <c r="D162" s="19" t="s">
        <v>73</v>
      </c>
      <c r="E162" s="19" t="s">
        <v>74</v>
      </c>
      <c r="F162" s="19">
        <v>309729</v>
      </c>
      <c r="G162" s="19" t="s">
        <v>157</v>
      </c>
      <c r="H162" s="19" t="s">
        <v>133</v>
      </c>
      <c r="I162" s="19" t="s">
        <v>34</v>
      </c>
      <c r="J162" s="19">
        <v>3600189475</v>
      </c>
      <c r="K162" s="19" t="s">
        <v>158</v>
      </c>
      <c r="L162" s="19" t="s">
        <v>462</v>
      </c>
      <c r="M162" s="20">
        <v>5600</v>
      </c>
      <c r="N162" s="54"/>
      <c r="O162" s="21">
        <v>44579</v>
      </c>
      <c r="P162" s="19"/>
      <c r="Q162" s="19" t="s">
        <v>447</v>
      </c>
      <c r="R162" s="22" t="s">
        <v>28</v>
      </c>
    </row>
    <row r="163" spans="1:18" ht="38.5" x14ac:dyDescent="0.35">
      <c r="A163" s="11">
        <v>1410186647</v>
      </c>
      <c r="B163" s="12"/>
      <c r="C163" s="13" t="s">
        <v>37</v>
      </c>
      <c r="D163" s="13" t="s">
        <v>38</v>
      </c>
      <c r="E163" s="13" t="s">
        <v>39</v>
      </c>
      <c r="F163" s="13">
        <v>608668</v>
      </c>
      <c r="G163" s="13" t="s">
        <v>40</v>
      </c>
      <c r="H163" s="13" t="s">
        <v>41</v>
      </c>
      <c r="I163" s="13" t="s">
        <v>34</v>
      </c>
      <c r="J163" s="13" t="s">
        <v>24</v>
      </c>
      <c r="K163" s="13" t="s">
        <v>396</v>
      </c>
      <c r="L163" s="13" t="s">
        <v>510</v>
      </c>
      <c r="M163" s="14">
        <v>5516.5</v>
      </c>
      <c r="N163" s="55"/>
      <c r="O163" s="15">
        <v>44620</v>
      </c>
      <c r="P163" s="13"/>
      <c r="Q163" s="13" t="s">
        <v>447</v>
      </c>
      <c r="R163" s="16" t="s">
        <v>28</v>
      </c>
    </row>
    <row r="164" spans="1:18" ht="63.5" x14ac:dyDescent="0.35">
      <c r="A164" s="11">
        <v>1410200004</v>
      </c>
      <c r="B164" s="12"/>
      <c r="C164" s="13" t="s">
        <v>1589</v>
      </c>
      <c r="D164" s="13" t="s">
        <v>110</v>
      </c>
      <c r="E164" s="13" t="s">
        <v>111</v>
      </c>
      <c r="F164" s="13">
        <v>802516</v>
      </c>
      <c r="G164" s="13" t="s">
        <v>1590</v>
      </c>
      <c r="H164" s="13" t="s">
        <v>141</v>
      </c>
      <c r="I164" s="13" t="s">
        <v>1543</v>
      </c>
      <c r="J164" s="13" t="s">
        <v>1591</v>
      </c>
      <c r="K164" s="13" t="s">
        <v>1592</v>
      </c>
      <c r="L164" s="13" t="s">
        <v>1593</v>
      </c>
      <c r="M164" s="14">
        <v>5511.96</v>
      </c>
      <c r="N164" s="55"/>
      <c r="O164" s="15">
        <v>44896</v>
      </c>
      <c r="P164" s="13"/>
      <c r="Q164" s="13" t="s">
        <v>328</v>
      </c>
      <c r="R164" s="16" t="s">
        <v>526</v>
      </c>
    </row>
    <row r="165" spans="1:18" ht="38.5" x14ac:dyDescent="0.35">
      <c r="A165" s="17">
        <v>1410176270</v>
      </c>
      <c r="B165" s="18"/>
      <c r="C165" s="19" t="s">
        <v>186</v>
      </c>
      <c r="D165" s="19" t="s">
        <v>73</v>
      </c>
      <c r="E165" s="19" t="s">
        <v>74</v>
      </c>
      <c r="F165" s="19">
        <v>309723</v>
      </c>
      <c r="G165" s="19" t="s">
        <v>187</v>
      </c>
      <c r="H165" s="19" t="s">
        <v>76</v>
      </c>
      <c r="I165" s="19" t="s">
        <v>34</v>
      </c>
      <c r="J165" s="19">
        <v>3600137268</v>
      </c>
      <c r="K165" s="19" t="s">
        <v>174</v>
      </c>
      <c r="L165" s="19" t="s">
        <v>188</v>
      </c>
      <c r="M165" s="20">
        <v>5494</v>
      </c>
      <c r="N165" s="54"/>
      <c r="O165" s="21">
        <v>44384</v>
      </c>
      <c r="P165" s="19"/>
      <c r="Q165" s="19" t="s">
        <v>171</v>
      </c>
      <c r="R165" s="22" t="s">
        <v>28</v>
      </c>
    </row>
    <row r="166" spans="1:18" ht="26" x14ac:dyDescent="0.35">
      <c r="A166" s="17">
        <v>1410198385</v>
      </c>
      <c r="B166" s="18"/>
      <c r="C166" s="19" t="s">
        <v>1491</v>
      </c>
      <c r="D166" s="19" t="s">
        <v>619</v>
      </c>
      <c r="E166" s="19" t="s">
        <v>1492</v>
      </c>
      <c r="F166" s="19">
        <v>310004</v>
      </c>
      <c r="G166" s="19" t="s">
        <v>1493</v>
      </c>
      <c r="H166" s="19" t="s">
        <v>1494</v>
      </c>
      <c r="I166" s="19" t="s">
        <v>880</v>
      </c>
      <c r="J166" s="19" t="s">
        <v>24</v>
      </c>
      <c r="K166" s="19" t="s">
        <v>25</v>
      </c>
      <c r="L166" s="19" t="s">
        <v>1495</v>
      </c>
      <c r="M166" s="20">
        <v>5490</v>
      </c>
      <c r="N166" s="54"/>
      <c r="O166" s="21">
        <v>44858</v>
      </c>
      <c r="P166" s="19"/>
      <c r="Q166" s="19" t="s">
        <v>328</v>
      </c>
      <c r="R166" s="22" t="s">
        <v>526</v>
      </c>
    </row>
    <row r="167" spans="1:18" ht="38.5" x14ac:dyDescent="0.35">
      <c r="A167" s="11">
        <v>1410190695</v>
      </c>
      <c r="B167" s="12"/>
      <c r="C167" s="13" t="s">
        <v>874</v>
      </c>
      <c r="D167" s="13" t="s">
        <v>19</v>
      </c>
      <c r="E167" s="13" t="s">
        <v>794</v>
      </c>
      <c r="F167" s="13">
        <v>608859</v>
      </c>
      <c r="G167" s="13" t="s">
        <v>875</v>
      </c>
      <c r="H167" s="13" t="s">
        <v>871</v>
      </c>
      <c r="I167" s="13" t="s">
        <v>34</v>
      </c>
      <c r="J167" s="13" t="s">
        <v>24</v>
      </c>
      <c r="K167" s="13" t="s">
        <v>876</v>
      </c>
      <c r="L167" s="13" t="s">
        <v>1062</v>
      </c>
      <c r="M167" s="14">
        <v>5443.2</v>
      </c>
      <c r="N167" s="55"/>
      <c r="O167" s="15">
        <v>44729</v>
      </c>
      <c r="P167" s="13"/>
      <c r="Q167" s="13" t="s">
        <v>27</v>
      </c>
      <c r="R167" s="16" t="s">
        <v>526</v>
      </c>
    </row>
    <row r="168" spans="1:18" ht="38.5" x14ac:dyDescent="0.35">
      <c r="A168" s="11">
        <v>1410183189</v>
      </c>
      <c r="B168" s="12"/>
      <c r="C168" s="13" t="s">
        <v>426</v>
      </c>
      <c r="D168" s="13" t="s">
        <v>73</v>
      </c>
      <c r="E168" s="13" t="s">
        <v>74</v>
      </c>
      <c r="F168" s="13">
        <v>309735</v>
      </c>
      <c r="G168" s="13" t="s">
        <v>427</v>
      </c>
      <c r="H168" s="13" t="s">
        <v>76</v>
      </c>
      <c r="I168" s="13" t="s">
        <v>34</v>
      </c>
      <c r="J168" s="13">
        <v>3600221254</v>
      </c>
      <c r="K168" s="13" t="s">
        <v>428</v>
      </c>
      <c r="L168" s="13" t="s">
        <v>429</v>
      </c>
      <c r="M168" s="14">
        <v>5427</v>
      </c>
      <c r="N168" s="55"/>
      <c r="O168" s="15">
        <v>44544</v>
      </c>
      <c r="P168" s="13"/>
      <c r="Q168" s="13" t="s">
        <v>328</v>
      </c>
      <c r="R168" s="16" t="s">
        <v>28</v>
      </c>
    </row>
    <row r="169" spans="1:18" ht="26" x14ac:dyDescent="0.35">
      <c r="A169" s="17">
        <v>1410198573</v>
      </c>
      <c r="B169" s="18"/>
      <c r="C169" s="19" t="s">
        <v>843</v>
      </c>
      <c r="D169" s="19" t="s">
        <v>541</v>
      </c>
      <c r="E169" s="19" t="s">
        <v>844</v>
      </c>
      <c r="F169" s="19">
        <v>508418</v>
      </c>
      <c r="G169" s="19" t="s">
        <v>845</v>
      </c>
      <c r="H169" s="19" t="s">
        <v>669</v>
      </c>
      <c r="I169" s="19" t="s">
        <v>23</v>
      </c>
      <c r="J169" s="19" t="s">
        <v>1521</v>
      </c>
      <c r="K169" s="19" t="s">
        <v>693</v>
      </c>
      <c r="L169" s="19" t="s">
        <v>199</v>
      </c>
      <c r="M169" s="20">
        <v>5360</v>
      </c>
      <c r="N169" s="54"/>
      <c r="O169" s="21">
        <v>44867</v>
      </c>
      <c r="P169" s="19"/>
      <c r="Q169" s="19" t="s">
        <v>328</v>
      </c>
      <c r="R169" s="22" t="s">
        <v>526</v>
      </c>
    </row>
    <row r="170" spans="1:18" ht="38.5" x14ac:dyDescent="0.35">
      <c r="A170" s="17">
        <v>1410186527</v>
      </c>
      <c r="B170" s="18"/>
      <c r="C170" s="19" t="s">
        <v>44</v>
      </c>
      <c r="D170" s="19" t="s">
        <v>38</v>
      </c>
      <c r="E170" s="19" t="s">
        <v>45</v>
      </c>
      <c r="F170" s="19">
        <v>608629</v>
      </c>
      <c r="G170" s="19" t="s">
        <v>46</v>
      </c>
      <c r="H170" s="19" t="s">
        <v>47</v>
      </c>
      <c r="I170" s="19" t="s">
        <v>34</v>
      </c>
      <c r="J170" s="19" t="s">
        <v>24</v>
      </c>
      <c r="K170" s="19" t="s">
        <v>48</v>
      </c>
      <c r="L170" s="19" t="s">
        <v>496</v>
      </c>
      <c r="M170" s="20">
        <v>5298.84</v>
      </c>
      <c r="N170" s="54"/>
      <c r="O170" s="21">
        <v>44613</v>
      </c>
      <c r="P170" s="19"/>
      <c r="Q170" s="19" t="s">
        <v>447</v>
      </c>
      <c r="R170" s="22" t="s">
        <v>28</v>
      </c>
    </row>
    <row r="171" spans="1:18" ht="38.5" x14ac:dyDescent="0.35">
      <c r="A171" s="11">
        <v>1410190370</v>
      </c>
      <c r="B171" s="12"/>
      <c r="C171" s="13" t="s">
        <v>116</v>
      </c>
      <c r="D171" s="13" t="s">
        <v>110</v>
      </c>
      <c r="E171" s="13" t="s">
        <v>111</v>
      </c>
      <c r="F171" s="13">
        <v>608636</v>
      </c>
      <c r="G171" s="13" t="s">
        <v>117</v>
      </c>
      <c r="H171" s="13" t="s">
        <v>118</v>
      </c>
      <c r="I171" s="13" t="s">
        <v>34</v>
      </c>
      <c r="J171" s="13" t="s">
        <v>24</v>
      </c>
      <c r="K171" s="13" t="s">
        <v>119</v>
      </c>
      <c r="L171" s="13" t="s">
        <v>307</v>
      </c>
      <c r="M171" s="14">
        <v>5234.5600000000004</v>
      </c>
      <c r="N171" s="55"/>
      <c r="O171" s="15">
        <v>44713</v>
      </c>
      <c r="P171" s="13"/>
      <c r="Q171" s="13" t="s">
        <v>27</v>
      </c>
      <c r="R171" s="16" t="s">
        <v>526</v>
      </c>
    </row>
    <row r="172" spans="1:18" ht="26" x14ac:dyDescent="0.35">
      <c r="A172" s="17">
        <v>1410192830</v>
      </c>
      <c r="B172" s="18"/>
      <c r="C172" s="19" t="s">
        <v>1156</v>
      </c>
      <c r="D172" s="19" t="s">
        <v>30</v>
      </c>
      <c r="E172" s="19" t="s">
        <v>548</v>
      </c>
      <c r="F172" s="19">
        <v>802163</v>
      </c>
      <c r="G172" s="19" t="s">
        <v>1157</v>
      </c>
      <c r="H172" s="19" t="s">
        <v>33</v>
      </c>
      <c r="I172" s="19" t="s">
        <v>23</v>
      </c>
      <c r="J172" s="19" t="s">
        <v>1158</v>
      </c>
      <c r="K172" s="19" t="s">
        <v>1159</v>
      </c>
      <c r="L172" s="19" t="s">
        <v>1160</v>
      </c>
      <c r="M172" s="20">
        <v>5232.16</v>
      </c>
      <c r="N172" s="54"/>
      <c r="O172" s="21">
        <v>44754</v>
      </c>
      <c r="P172" s="19"/>
      <c r="Q172" s="19" t="s">
        <v>171</v>
      </c>
      <c r="R172" s="22" t="s">
        <v>526</v>
      </c>
    </row>
    <row r="173" spans="1:18" x14ac:dyDescent="0.35">
      <c r="A173" s="11">
        <v>1410190367</v>
      </c>
      <c r="B173" s="12"/>
      <c r="C173" s="13" t="s">
        <v>37</v>
      </c>
      <c r="D173" s="13" t="s">
        <v>38</v>
      </c>
      <c r="E173" s="13" t="s">
        <v>39</v>
      </c>
      <c r="F173" s="13">
        <v>608668</v>
      </c>
      <c r="G173" s="13" t="s">
        <v>40</v>
      </c>
      <c r="H173" s="13" t="s">
        <v>41</v>
      </c>
      <c r="I173" s="13" t="s">
        <v>34</v>
      </c>
      <c r="J173" s="13" t="s">
        <v>24</v>
      </c>
      <c r="K173" s="13" t="s">
        <v>396</v>
      </c>
      <c r="L173" s="13" t="s">
        <v>307</v>
      </c>
      <c r="M173" s="14">
        <v>5162.05</v>
      </c>
      <c r="N173" s="55"/>
      <c r="O173" s="15">
        <v>44713</v>
      </c>
      <c r="P173" s="13"/>
      <c r="Q173" s="13" t="s">
        <v>27</v>
      </c>
      <c r="R173" s="16" t="s">
        <v>526</v>
      </c>
    </row>
    <row r="174" spans="1:18" ht="38.5" x14ac:dyDescent="0.35">
      <c r="A174" s="17">
        <v>1410186874</v>
      </c>
      <c r="B174" s="18"/>
      <c r="C174" s="19" t="s">
        <v>377</v>
      </c>
      <c r="D174" s="19" t="s">
        <v>110</v>
      </c>
      <c r="E174" s="19" t="s">
        <v>111</v>
      </c>
      <c r="F174" s="19">
        <v>802053</v>
      </c>
      <c r="G174" s="19" t="s">
        <v>378</v>
      </c>
      <c r="H174" s="19" t="s">
        <v>243</v>
      </c>
      <c r="I174" s="19" t="s">
        <v>34</v>
      </c>
      <c r="J174" s="19">
        <v>8001313</v>
      </c>
      <c r="K174" s="19" t="s">
        <v>379</v>
      </c>
      <c r="L174" s="19" t="s">
        <v>513</v>
      </c>
      <c r="M174" s="20">
        <v>5146</v>
      </c>
      <c r="N174" s="54"/>
      <c r="O174" s="21">
        <v>44622</v>
      </c>
      <c r="P174" s="19"/>
      <c r="Q174" s="19" t="s">
        <v>447</v>
      </c>
      <c r="R174" s="22" t="s">
        <v>28</v>
      </c>
    </row>
    <row r="175" spans="1:18" ht="26" x14ac:dyDescent="0.35">
      <c r="A175" s="17">
        <v>1410190711</v>
      </c>
      <c r="B175" s="18"/>
      <c r="C175" s="19" t="s">
        <v>962</v>
      </c>
      <c r="D175" s="19" t="s">
        <v>38</v>
      </c>
      <c r="E175" s="19" t="s">
        <v>92</v>
      </c>
      <c r="F175" s="19">
        <v>608651</v>
      </c>
      <c r="G175" s="19" t="s">
        <v>963</v>
      </c>
      <c r="H175" s="19" t="s">
        <v>964</v>
      </c>
      <c r="I175" s="19" t="s">
        <v>34</v>
      </c>
      <c r="J175" s="19" t="s">
        <v>24</v>
      </c>
      <c r="K175" s="19" t="s">
        <v>70</v>
      </c>
      <c r="L175" s="19" t="s">
        <v>307</v>
      </c>
      <c r="M175" s="20">
        <v>5081.3999999999996</v>
      </c>
      <c r="N175" s="54"/>
      <c r="O175" s="21">
        <v>44729</v>
      </c>
      <c r="P175" s="19"/>
      <c r="Q175" s="19" t="s">
        <v>27</v>
      </c>
      <c r="R175" s="22" t="s">
        <v>526</v>
      </c>
    </row>
    <row r="176" spans="1:18" ht="38.5" x14ac:dyDescent="0.35">
      <c r="A176" s="11">
        <v>56637</v>
      </c>
      <c r="B176" s="12"/>
      <c r="C176" s="13" t="s">
        <v>1563</v>
      </c>
      <c r="D176" s="13" t="s">
        <v>19</v>
      </c>
      <c r="E176" s="13" t="s">
        <v>92</v>
      </c>
      <c r="F176" s="13">
        <v>608858</v>
      </c>
      <c r="G176" s="13" t="s">
        <v>1564</v>
      </c>
      <c r="H176" s="13" t="s">
        <v>1565</v>
      </c>
      <c r="I176" s="13" t="s">
        <v>34</v>
      </c>
      <c r="J176" s="13"/>
      <c r="K176" s="13" t="s">
        <v>1566</v>
      </c>
      <c r="L176" s="13" t="s">
        <v>1567</v>
      </c>
      <c r="M176" s="14">
        <v>5040.13</v>
      </c>
      <c r="N176" s="55"/>
      <c r="O176" s="15">
        <v>44887</v>
      </c>
      <c r="P176" s="13"/>
      <c r="Q176" s="13" t="s">
        <v>328</v>
      </c>
      <c r="R176" s="16" t="s">
        <v>526</v>
      </c>
    </row>
    <row r="177" spans="1:18" ht="26" x14ac:dyDescent="0.35">
      <c r="A177" s="11" t="s">
        <v>967</v>
      </c>
      <c r="B177" s="12"/>
      <c r="C177" s="13" t="s">
        <v>1343</v>
      </c>
      <c r="D177" s="13" t="s">
        <v>969</v>
      </c>
      <c r="E177" s="13" t="s">
        <v>970</v>
      </c>
      <c r="F177" s="13">
        <v>403640</v>
      </c>
      <c r="G177" s="13" t="s">
        <v>971</v>
      </c>
      <c r="H177" s="13" t="s">
        <v>972</v>
      </c>
      <c r="I177" s="13" t="s">
        <v>23</v>
      </c>
      <c r="J177" s="13" t="s">
        <v>24</v>
      </c>
      <c r="K177" s="13" t="s">
        <v>1344</v>
      </c>
      <c r="L177" s="13" t="s">
        <v>199</v>
      </c>
      <c r="M177" s="14">
        <v>4994.22</v>
      </c>
      <c r="N177" s="55"/>
      <c r="O177" s="15">
        <v>44813</v>
      </c>
      <c r="P177" s="13"/>
      <c r="Q177" s="13" t="s">
        <v>171</v>
      </c>
      <c r="R177" s="16" t="s">
        <v>526</v>
      </c>
    </row>
    <row r="178" spans="1:18" ht="26" x14ac:dyDescent="0.35">
      <c r="A178" s="17">
        <v>1410196184</v>
      </c>
      <c r="B178" s="18"/>
      <c r="C178" s="19" t="s">
        <v>208</v>
      </c>
      <c r="D178" s="19" t="s">
        <v>73</v>
      </c>
      <c r="E178" s="19" t="s">
        <v>74</v>
      </c>
      <c r="F178" s="19">
        <v>309663</v>
      </c>
      <c r="G178" s="19" t="s">
        <v>209</v>
      </c>
      <c r="H178" s="19" t="s">
        <v>133</v>
      </c>
      <c r="I178" s="19" t="s">
        <v>34</v>
      </c>
      <c r="J178" s="19" t="s">
        <v>24</v>
      </c>
      <c r="K178" s="19" t="s">
        <v>210</v>
      </c>
      <c r="L178" s="19" t="s">
        <v>1357</v>
      </c>
      <c r="M178" s="20">
        <v>4982.22</v>
      </c>
      <c r="N178" s="54"/>
      <c r="O178" s="21">
        <v>44813</v>
      </c>
      <c r="P178" s="19"/>
      <c r="Q178" s="19" t="s">
        <v>171</v>
      </c>
      <c r="R178" s="22" t="s">
        <v>526</v>
      </c>
    </row>
    <row r="179" spans="1:18" x14ac:dyDescent="0.35">
      <c r="A179" s="17">
        <v>1410188780</v>
      </c>
      <c r="B179" s="18"/>
      <c r="C179" s="19" t="s">
        <v>667</v>
      </c>
      <c r="D179" s="19" t="s">
        <v>541</v>
      </c>
      <c r="E179" s="19" t="s">
        <v>636</v>
      </c>
      <c r="F179" s="19">
        <v>508436</v>
      </c>
      <c r="G179" s="19" t="s">
        <v>668</v>
      </c>
      <c r="H179" s="19" t="s">
        <v>669</v>
      </c>
      <c r="I179" s="19" t="s">
        <v>34</v>
      </c>
      <c r="J179" s="19" t="s">
        <v>24</v>
      </c>
      <c r="K179" s="19" t="s">
        <v>670</v>
      </c>
      <c r="L179" s="19" t="s">
        <v>671</v>
      </c>
      <c r="M179" s="20">
        <v>4942</v>
      </c>
      <c r="N179" s="54"/>
      <c r="O179" s="21">
        <v>44662</v>
      </c>
      <c r="P179" s="19"/>
      <c r="Q179" s="19" t="s">
        <v>27</v>
      </c>
      <c r="R179" s="22" t="s">
        <v>526</v>
      </c>
    </row>
    <row r="180" spans="1:18" ht="38.5" x14ac:dyDescent="0.35">
      <c r="A180" s="17">
        <v>1410190879</v>
      </c>
      <c r="B180" s="18"/>
      <c r="C180" s="19" t="s">
        <v>1095</v>
      </c>
      <c r="D180" s="19" t="s">
        <v>19</v>
      </c>
      <c r="E180" s="19" t="s">
        <v>1016</v>
      </c>
      <c r="F180" s="19">
        <v>608861</v>
      </c>
      <c r="G180" s="19" t="s">
        <v>1096</v>
      </c>
      <c r="H180" s="19" t="s">
        <v>336</v>
      </c>
      <c r="I180" s="19" t="s">
        <v>34</v>
      </c>
      <c r="J180" s="19" t="s">
        <v>24</v>
      </c>
      <c r="K180" s="19" t="s">
        <v>1097</v>
      </c>
      <c r="L180" s="19" t="s">
        <v>1098</v>
      </c>
      <c r="M180" s="20">
        <v>4906.8100000000004</v>
      </c>
      <c r="N180" s="54"/>
      <c r="O180" s="21">
        <v>44735</v>
      </c>
      <c r="P180" s="19"/>
      <c r="Q180" s="19" t="s">
        <v>27</v>
      </c>
      <c r="R180" s="22" t="s">
        <v>526</v>
      </c>
    </row>
    <row r="181" spans="1:18" ht="76" x14ac:dyDescent="0.35">
      <c r="A181" s="17">
        <v>1410177783</v>
      </c>
      <c r="B181" s="18"/>
      <c r="C181" s="19" t="s">
        <v>208</v>
      </c>
      <c r="D181" s="19" t="s">
        <v>73</v>
      </c>
      <c r="E181" s="19" t="s">
        <v>74</v>
      </c>
      <c r="F181" s="19">
        <v>309663</v>
      </c>
      <c r="G181" s="19" t="s">
        <v>209</v>
      </c>
      <c r="H181" s="19" t="s">
        <v>133</v>
      </c>
      <c r="I181" s="19" t="s">
        <v>34</v>
      </c>
      <c r="J181" s="19" t="s">
        <v>24</v>
      </c>
      <c r="K181" s="19" t="s">
        <v>210</v>
      </c>
      <c r="L181" s="19" t="s">
        <v>233</v>
      </c>
      <c r="M181" s="20">
        <v>4848</v>
      </c>
      <c r="N181" s="54"/>
      <c r="O181" s="21">
        <v>44419</v>
      </c>
      <c r="P181" s="19"/>
      <c r="Q181" s="19" t="s">
        <v>171</v>
      </c>
      <c r="R181" s="22" t="s">
        <v>28</v>
      </c>
    </row>
    <row r="182" spans="1:18" ht="51" x14ac:dyDescent="0.35">
      <c r="A182" s="17">
        <v>1410192791</v>
      </c>
      <c r="B182" s="18"/>
      <c r="C182" s="19" t="s">
        <v>1149</v>
      </c>
      <c r="D182" s="19" t="s">
        <v>969</v>
      </c>
      <c r="E182" s="19" t="s">
        <v>970</v>
      </c>
      <c r="F182" s="19">
        <v>802185</v>
      </c>
      <c r="G182" s="19" t="s">
        <v>1150</v>
      </c>
      <c r="H182" s="19" t="s">
        <v>1151</v>
      </c>
      <c r="I182" s="19" t="s">
        <v>23</v>
      </c>
      <c r="J182" s="19" t="s">
        <v>24</v>
      </c>
      <c r="K182" s="19" t="s">
        <v>735</v>
      </c>
      <c r="L182" s="19" t="s">
        <v>1152</v>
      </c>
      <c r="M182" s="20">
        <v>4847.3999999999996</v>
      </c>
      <c r="N182" s="54"/>
      <c r="O182" s="21">
        <v>44753</v>
      </c>
      <c r="P182" s="19"/>
      <c r="Q182" s="19" t="s">
        <v>171</v>
      </c>
      <c r="R182" s="22" t="s">
        <v>526</v>
      </c>
    </row>
    <row r="183" spans="1:18" ht="88.5" x14ac:dyDescent="0.35">
      <c r="A183" s="27">
        <v>1410188806</v>
      </c>
      <c r="B183" s="18"/>
      <c r="C183" s="19" t="s">
        <v>702</v>
      </c>
      <c r="D183" s="19" t="s">
        <v>619</v>
      </c>
      <c r="E183" s="19" t="s">
        <v>703</v>
      </c>
      <c r="F183" s="19">
        <v>309974</v>
      </c>
      <c r="G183" s="19" t="s">
        <v>704</v>
      </c>
      <c r="H183" s="19" t="s">
        <v>705</v>
      </c>
      <c r="I183" s="19" t="s">
        <v>34</v>
      </c>
      <c r="J183" s="19" t="s">
        <v>24</v>
      </c>
      <c r="K183" s="19" t="s">
        <v>706</v>
      </c>
      <c r="L183" s="19" t="s">
        <v>709</v>
      </c>
      <c r="M183" s="20">
        <v>4833.6000000000004</v>
      </c>
      <c r="N183" s="54"/>
      <c r="O183" s="21">
        <v>44663</v>
      </c>
      <c r="P183" s="19"/>
      <c r="Q183" s="19" t="s">
        <v>27</v>
      </c>
      <c r="R183" s="22" t="s">
        <v>526</v>
      </c>
    </row>
    <row r="184" spans="1:18" ht="26" x14ac:dyDescent="0.35">
      <c r="A184" s="11">
        <v>1410188610</v>
      </c>
      <c r="B184" s="12"/>
      <c r="C184" s="13" t="s">
        <v>448</v>
      </c>
      <c r="D184" s="13" t="s">
        <v>73</v>
      </c>
      <c r="E184" s="13" t="s">
        <v>74</v>
      </c>
      <c r="F184" s="13">
        <v>309732</v>
      </c>
      <c r="G184" s="13" t="s">
        <v>449</v>
      </c>
      <c r="H184" s="13" t="s">
        <v>133</v>
      </c>
      <c r="I184" s="13" t="s">
        <v>34</v>
      </c>
      <c r="J184" s="13" t="s">
        <v>24</v>
      </c>
      <c r="K184" s="13" t="s">
        <v>450</v>
      </c>
      <c r="L184" s="13" t="s">
        <v>527</v>
      </c>
      <c r="M184" s="14">
        <v>4797.13</v>
      </c>
      <c r="N184" s="55"/>
      <c r="O184" s="15">
        <v>44652</v>
      </c>
      <c r="P184" s="13"/>
      <c r="Q184" s="13" t="s">
        <v>27</v>
      </c>
      <c r="R184" s="16" t="s">
        <v>526</v>
      </c>
    </row>
    <row r="185" spans="1:18" ht="26" x14ac:dyDescent="0.35">
      <c r="A185" s="11">
        <v>1410189194</v>
      </c>
      <c r="B185" s="12"/>
      <c r="C185" s="13" t="s">
        <v>784</v>
      </c>
      <c r="D185" s="13" t="s">
        <v>619</v>
      </c>
      <c r="E185" s="13" t="s">
        <v>673</v>
      </c>
      <c r="F185" s="13">
        <v>310305</v>
      </c>
      <c r="G185" s="13" t="s">
        <v>785</v>
      </c>
      <c r="H185" s="13" t="s">
        <v>675</v>
      </c>
      <c r="I185" s="13" t="s">
        <v>34</v>
      </c>
      <c r="J185" s="13" t="s">
        <v>24</v>
      </c>
      <c r="K185" s="13" t="s">
        <v>786</v>
      </c>
      <c r="L185" s="13" t="s">
        <v>787</v>
      </c>
      <c r="M185" s="14">
        <v>4781.47</v>
      </c>
      <c r="N185" s="55"/>
      <c r="O185" s="15">
        <v>44685</v>
      </c>
      <c r="P185" s="13"/>
      <c r="Q185" s="13" t="s">
        <v>27</v>
      </c>
      <c r="R185" s="16" t="s">
        <v>526</v>
      </c>
    </row>
    <row r="186" spans="1:18" ht="51" x14ac:dyDescent="0.35">
      <c r="A186" s="17">
        <v>1410172155</v>
      </c>
      <c r="B186" s="18"/>
      <c r="C186" s="19" t="s">
        <v>37</v>
      </c>
      <c r="D186" s="19" t="s">
        <v>38</v>
      </c>
      <c r="E186" s="19" t="s">
        <v>39</v>
      </c>
      <c r="F186" s="19">
        <v>608668</v>
      </c>
      <c r="G186" s="19" t="s">
        <v>40</v>
      </c>
      <c r="H186" s="19" t="s">
        <v>41</v>
      </c>
      <c r="I186" s="19" t="s">
        <v>34</v>
      </c>
      <c r="J186" s="19" t="s">
        <v>24</v>
      </c>
      <c r="K186" s="19" t="s">
        <v>42</v>
      </c>
      <c r="L186" s="19" t="s">
        <v>52</v>
      </c>
      <c r="M186" s="20">
        <v>4774.3999999999996</v>
      </c>
      <c r="N186" s="54"/>
      <c r="O186" s="21">
        <v>44314</v>
      </c>
      <c r="P186" s="19"/>
      <c r="Q186" s="19" t="s">
        <v>27</v>
      </c>
      <c r="R186" s="22" t="s">
        <v>28</v>
      </c>
    </row>
    <row r="187" spans="1:18" x14ac:dyDescent="0.35">
      <c r="A187" s="11">
        <v>1410190892</v>
      </c>
      <c r="B187" s="12"/>
      <c r="C187" s="13" t="s">
        <v>1105</v>
      </c>
      <c r="D187" s="13" t="s">
        <v>661</v>
      </c>
      <c r="E187" s="13" t="s">
        <v>1101</v>
      </c>
      <c r="F187" s="13">
        <v>508433</v>
      </c>
      <c r="G187" s="13" t="s">
        <v>1106</v>
      </c>
      <c r="H187" s="13" t="s">
        <v>891</v>
      </c>
      <c r="I187" s="13" t="s">
        <v>34</v>
      </c>
      <c r="J187" s="13" t="s">
        <v>24</v>
      </c>
      <c r="K187" s="13" t="s">
        <v>35</v>
      </c>
      <c r="L187" s="13" t="s">
        <v>1107</v>
      </c>
      <c r="M187" s="14">
        <v>4660.47</v>
      </c>
      <c r="N187" s="55"/>
      <c r="O187" s="15">
        <v>44735</v>
      </c>
      <c r="P187" s="13"/>
      <c r="Q187" s="13" t="s">
        <v>27</v>
      </c>
      <c r="R187" s="16" t="s">
        <v>526</v>
      </c>
    </row>
    <row r="188" spans="1:18" x14ac:dyDescent="0.35">
      <c r="A188" s="11">
        <v>1410193721</v>
      </c>
      <c r="B188" s="12"/>
      <c r="C188" s="13" t="s">
        <v>1105</v>
      </c>
      <c r="D188" s="13" t="s">
        <v>661</v>
      </c>
      <c r="E188" s="13" t="s">
        <v>1101</v>
      </c>
      <c r="F188" s="13">
        <v>508433</v>
      </c>
      <c r="G188" s="13" t="s">
        <v>1106</v>
      </c>
      <c r="H188" s="13" t="s">
        <v>891</v>
      </c>
      <c r="I188" s="13" t="s">
        <v>34</v>
      </c>
      <c r="J188" s="13" t="s">
        <v>24</v>
      </c>
      <c r="K188" s="13" t="s">
        <v>35</v>
      </c>
      <c r="L188" s="13" t="s">
        <v>1107</v>
      </c>
      <c r="M188" s="14">
        <v>4644.22</v>
      </c>
      <c r="N188" s="55"/>
      <c r="O188" s="15">
        <v>44774</v>
      </c>
      <c r="P188" s="13"/>
      <c r="Q188" s="13" t="s">
        <v>171</v>
      </c>
      <c r="R188" s="16" t="s">
        <v>526</v>
      </c>
    </row>
    <row r="189" spans="1:18" ht="38.5" x14ac:dyDescent="0.35">
      <c r="A189" s="11">
        <v>1410189154</v>
      </c>
      <c r="B189" s="12"/>
      <c r="C189" s="13" t="s">
        <v>773</v>
      </c>
      <c r="D189" s="13" t="s">
        <v>619</v>
      </c>
      <c r="E189" s="13" t="s">
        <v>673</v>
      </c>
      <c r="F189" s="13">
        <v>310024</v>
      </c>
      <c r="G189" s="13" t="s">
        <v>774</v>
      </c>
      <c r="H189" s="13" t="s">
        <v>675</v>
      </c>
      <c r="I189" s="13" t="s">
        <v>34</v>
      </c>
      <c r="J189" s="13" t="s">
        <v>24</v>
      </c>
      <c r="K189" s="13" t="s">
        <v>775</v>
      </c>
      <c r="L189" s="13" t="s">
        <v>776</v>
      </c>
      <c r="M189" s="14">
        <v>4626.3999999999996</v>
      </c>
      <c r="N189" s="55"/>
      <c r="O189" s="15">
        <v>44682</v>
      </c>
      <c r="P189" s="13"/>
      <c r="Q189" s="13" t="s">
        <v>27</v>
      </c>
      <c r="R189" s="16" t="s">
        <v>526</v>
      </c>
    </row>
    <row r="190" spans="1:18" ht="38.5" x14ac:dyDescent="0.35">
      <c r="A190" s="11">
        <v>1410196153</v>
      </c>
      <c r="B190" s="12"/>
      <c r="C190" s="13" t="s">
        <v>1340</v>
      </c>
      <c r="D190" s="13" t="s">
        <v>19</v>
      </c>
      <c r="E190" s="13" t="s">
        <v>794</v>
      </c>
      <c r="F190" s="13">
        <v>608792</v>
      </c>
      <c r="G190" s="13" t="s">
        <v>1341</v>
      </c>
      <c r="H190" s="13" t="s">
        <v>1342</v>
      </c>
      <c r="I190" s="13" t="s">
        <v>34</v>
      </c>
      <c r="J190" s="13" t="s">
        <v>24</v>
      </c>
      <c r="K190" s="13" t="s">
        <v>1264</v>
      </c>
      <c r="L190" s="13" t="s">
        <v>1183</v>
      </c>
      <c r="M190" s="14">
        <v>4595</v>
      </c>
      <c r="N190" s="55"/>
      <c r="O190" s="15">
        <v>44812</v>
      </c>
      <c r="P190" s="13"/>
      <c r="Q190" s="13" t="s">
        <v>171</v>
      </c>
      <c r="R190" s="16" t="s">
        <v>526</v>
      </c>
    </row>
    <row r="191" spans="1:18" ht="26" x14ac:dyDescent="0.35">
      <c r="A191" s="11">
        <v>1410197922</v>
      </c>
      <c r="B191" s="12"/>
      <c r="C191" s="13">
        <v>1199.248</v>
      </c>
      <c r="D191" s="13" t="s">
        <v>535</v>
      </c>
      <c r="E191" s="13" t="s">
        <v>535</v>
      </c>
      <c r="F191" s="13">
        <v>508380</v>
      </c>
      <c r="G191" s="13" t="s">
        <v>537</v>
      </c>
      <c r="H191" s="13" t="s">
        <v>538</v>
      </c>
      <c r="I191" s="13" t="s">
        <v>34</v>
      </c>
      <c r="J191" s="13" t="s">
        <v>24</v>
      </c>
      <c r="K191" s="13" t="s">
        <v>1124</v>
      </c>
      <c r="L191" s="13" t="s">
        <v>1481</v>
      </c>
      <c r="M191" s="14">
        <v>4554</v>
      </c>
      <c r="N191" s="55"/>
      <c r="O191" s="15">
        <v>44855</v>
      </c>
      <c r="P191" s="13"/>
      <c r="Q191" s="13" t="s">
        <v>328</v>
      </c>
      <c r="R191" s="16" t="s">
        <v>526</v>
      </c>
    </row>
    <row r="192" spans="1:18" ht="51" x14ac:dyDescent="0.35">
      <c r="A192" s="17">
        <v>1410181634</v>
      </c>
      <c r="B192" s="18"/>
      <c r="C192" s="19" t="s">
        <v>252</v>
      </c>
      <c r="D192" s="19" t="s">
        <v>38</v>
      </c>
      <c r="E192" s="19" t="s">
        <v>139</v>
      </c>
      <c r="F192" s="19">
        <v>804048</v>
      </c>
      <c r="G192" s="19" t="s">
        <v>253</v>
      </c>
      <c r="H192" s="19" t="s">
        <v>254</v>
      </c>
      <c r="I192" s="19" t="s">
        <v>23</v>
      </c>
      <c r="J192" s="19" t="s">
        <v>255</v>
      </c>
      <c r="K192" s="19" t="s">
        <v>25</v>
      </c>
      <c r="L192" s="19" t="s">
        <v>369</v>
      </c>
      <c r="M192" s="20">
        <v>4486.38</v>
      </c>
      <c r="N192" s="54"/>
      <c r="O192" s="21">
        <v>44508</v>
      </c>
      <c r="P192" s="19"/>
      <c r="Q192" s="19" t="s">
        <v>328</v>
      </c>
      <c r="R192" s="22" t="s">
        <v>28</v>
      </c>
    </row>
    <row r="193" spans="1:18" ht="26" x14ac:dyDescent="0.35">
      <c r="A193" s="17">
        <v>1410193724</v>
      </c>
      <c r="B193" s="18"/>
      <c r="C193" s="19" t="s">
        <v>816</v>
      </c>
      <c r="D193" s="19" t="s">
        <v>817</v>
      </c>
      <c r="E193" s="19" t="s">
        <v>818</v>
      </c>
      <c r="F193" s="19">
        <v>508424</v>
      </c>
      <c r="G193" s="19" t="s">
        <v>819</v>
      </c>
      <c r="H193" s="19" t="s">
        <v>820</v>
      </c>
      <c r="I193" s="19" t="s">
        <v>34</v>
      </c>
      <c r="J193" s="19" t="s">
        <v>24</v>
      </c>
      <c r="K193" s="19" t="s">
        <v>814</v>
      </c>
      <c r="L193" s="19" t="s">
        <v>1237</v>
      </c>
      <c r="M193" s="20">
        <v>4471.63</v>
      </c>
      <c r="N193" s="54"/>
      <c r="O193" s="21">
        <v>44774</v>
      </c>
      <c r="P193" s="19"/>
      <c r="Q193" s="19" t="s">
        <v>171</v>
      </c>
      <c r="R193" s="22" t="s">
        <v>526</v>
      </c>
    </row>
    <row r="194" spans="1:18" ht="38.5" x14ac:dyDescent="0.35">
      <c r="A194" s="17">
        <v>1410172852</v>
      </c>
      <c r="B194" s="18"/>
      <c r="C194" s="19" t="s">
        <v>61</v>
      </c>
      <c r="D194" s="19" t="s">
        <v>38</v>
      </c>
      <c r="E194" s="19" t="s">
        <v>62</v>
      </c>
      <c r="F194" s="19">
        <v>608687</v>
      </c>
      <c r="G194" s="19" t="s">
        <v>63</v>
      </c>
      <c r="H194" s="19" t="s">
        <v>64</v>
      </c>
      <c r="I194" s="19" t="s">
        <v>34</v>
      </c>
      <c r="J194" s="19" t="s">
        <v>24</v>
      </c>
      <c r="K194" s="19" t="s">
        <v>65</v>
      </c>
      <c r="L194" s="19" t="s">
        <v>66</v>
      </c>
      <c r="M194" s="20">
        <v>4469</v>
      </c>
      <c r="N194" s="54"/>
      <c r="O194" s="21">
        <v>44327</v>
      </c>
      <c r="P194" s="19"/>
      <c r="Q194" s="19" t="s">
        <v>27</v>
      </c>
      <c r="R194" s="22" t="s">
        <v>28</v>
      </c>
    </row>
    <row r="195" spans="1:18" ht="26" x14ac:dyDescent="0.35">
      <c r="A195" s="17">
        <v>1410189181</v>
      </c>
      <c r="B195" s="18"/>
      <c r="C195" s="19" t="s">
        <v>781</v>
      </c>
      <c r="D195" s="19" t="s">
        <v>38</v>
      </c>
      <c r="E195" s="19" t="s">
        <v>81</v>
      </c>
      <c r="F195" s="19">
        <v>608624</v>
      </c>
      <c r="G195" s="19" t="s">
        <v>782</v>
      </c>
      <c r="H195" s="19" t="s">
        <v>206</v>
      </c>
      <c r="I195" s="19" t="s">
        <v>34</v>
      </c>
      <c r="J195" s="19" t="s">
        <v>24</v>
      </c>
      <c r="K195" s="19" t="s">
        <v>250</v>
      </c>
      <c r="L195" s="19" t="s">
        <v>783</v>
      </c>
      <c r="M195" s="20">
        <v>4406</v>
      </c>
      <c r="N195" s="54"/>
      <c r="O195" s="21">
        <v>44826</v>
      </c>
      <c r="P195" s="19"/>
      <c r="Q195" s="19" t="s">
        <v>171</v>
      </c>
      <c r="R195" s="22" t="s">
        <v>526</v>
      </c>
    </row>
    <row r="196" spans="1:18" ht="26" x14ac:dyDescent="0.35">
      <c r="A196" s="17">
        <v>1410189209</v>
      </c>
      <c r="B196" s="18"/>
      <c r="C196" s="19" t="s">
        <v>788</v>
      </c>
      <c r="D196" s="19" t="s">
        <v>619</v>
      </c>
      <c r="E196" s="19" t="s">
        <v>789</v>
      </c>
      <c r="F196" s="19">
        <v>310309</v>
      </c>
      <c r="G196" s="19" t="s">
        <v>790</v>
      </c>
      <c r="H196" s="19" t="s">
        <v>791</v>
      </c>
      <c r="I196" s="19" t="s">
        <v>34</v>
      </c>
      <c r="J196" s="19" t="s">
        <v>24</v>
      </c>
      <c r="K196" s="19" t="s">
        <v>174</v>
      </c>
      <c r="L196" s="19" t="s">
        <v>792</v>
      </c>
      <c r="M196" s="20">
        <v>4406</v>
      </c>
      <c r="N196" s="54"/>
      <c r="O196" s="21">
        <v>44826</v>
      </c>
      <c r="P196" s="19"/>
      <c r="Q196" s="19" t="s">
        <v>171</v>
      </c>
      <c r="R196" s="22" t="s">
        <v>526</v>
      </c>
    </row>
    <row r="197" spans="1:18" ht="38.5" x14ac:dyDescent="0.35">
      <c r="A197" s="11">
        <v>1410184284</v>
      </c>
      <c r="B197" s="12"/>
      <c r="C197" s="13" t="s">
        <v>37</v>
      </c>
      <c r="D197" s="13" t="s">
        <v>38</v>
      </c>
      <c r="E197" s="13" t="s">
        <v>39</v>
      </c>
      <c r="F197" s="13">
        <v>608668</v>
      </c>
      <c r="G197" s="13" t="s">
        <v>40</v>
      </c>
      <c r="H197" s="13" t="s">
        <v>41</v>
      </c>
      <c r="I197" s="13" t="s">
        <v>34</v>
      </c>
      <c r="J197" s="13" t="s">
        <v>24</v>
      </c>
      <c r="K197" s="13" t="s">
        <v>396</v>
      </c>
      <c r="L197" s="13" t="s">
        <v>458</v>
      </c>
      <c r="M197" s="14">
        <v>4375.8</v>
      </c>
      <c r="N197" s="55"/>
      <c r="O197" s="15">
        <v>44573</v>
      </c>
      <c r="P197" s="13"/>
      <c r="Q197" s="13" t="s">
        <v>447</v>
      </c>
      <c r="R197" s="16" t="s">
        <v>28</v>
      </c>
    </row>
    <row r="198" spans="1:18" ht="38.5" x14ac:dyDescent="0.35">
      <c r="A198" s="17">
        <v>1410197017</v>
      </c>
      <c r="B198" s="18"/>
      <c r="C198" s="19" t="s">
        <v>1399</v>
      </c>
      <c r="D198" s="19" t="s">
        <v>19</v>
      </c>
      <c r="E198" s="19" t="s">
        <v>690</v>
      </c>
      <c r="F198" s="19">
        <v>608839</v>
      </c>
      <c r="G198" s="19" t="s">
        <v>1379</v>
      </c>
      <c r="H198" s="19" t="s">
        <v>742</v>
      </c>
      <c r="I198" s="19" t="s">
        <v>34</v>
      </c>
      <c r="J198" s="19" t="s">
        <v>24</v>
      </c>
      <c r="K198" s="19" t="s">
        <v>134</v>
      </c>
      <c r="L198" s="19" t="s">
        <v>1380</v>
      </c>
      <c r="M198" s="20">
        <v>4373.8599999999997</v>
      </c>
      <c r="N198" s="54"/>
      <c r="O198" s="21">
        <v>44826</v>
      </c>
      <c r="P198" s="19"/>
      <c r="Q198" s="19" t="s">
        <v>171</v>
      </c>
      <c r="R198" s="22" t="s">
        <v>526</v>
      </c>
    </row>
    <row r="199" spans="1:18" ht="51" x14ac:dyDescent="0.35">
      <c r="A199" s="17">
        <v>1410178871</v>
      </c>
      <c r="B199" s="18"/>
      <c r="C199" s="19" t="s">
        <v>278</v>
      </c>
      <c r="D199" s="19" t="s">
        <v>38</v>
      </c>
      <c r="E199" s="19" t="s">
        <v>81</v>
      </c>
      <c r="F199" s="19">
        <v>608350</v>
      </c>
      <c r="G199" s="19" t="s">
        <v>279</v>
      </c>
      <c r="H199" s="19" t="s">
        <v>280</v>
      </c>
      <c r="I199" s="19" t="s">
        <v>34</v>
      </c>
      <c r="J199" s="19" t="s">
        <v>24</v>
      </c>
      <c r="K199" s="19" t="s">
        <v>281</v>
      </c>
      <c r="L199" s="19" t="s">
        <v>282</v>
      </c>
      <c r="M199" s="20">
        <v>4367.09</v>
      </c>
      <c r="N199" s="54"/>
      <c r="O199" s="21">
        <v>44442</v>
      </c>
      <c r="P199" s="19"/>
      <c r="Q199" s="19" t="s">
        <v>171</v>
      </c>
      <c r="R199" s="22" t="s">
        <v>28</v>
      </c>
    </row>
    <row r="200" spans="1:18" ht="76" x14ac:dyDescent="0.35">
      <c r="A200" s="28">
        <v>1410188805</v>
      </c>
      <c r="B200" s="12"/>
      <c r="C200" s="13" t="s">
        <v>702</v>
      </c>
      <c r="D200" s="13" t="s">
        <v>619</v>
      </c>
      <c r="E200" s="13" t="s">
        <v>703</v>
      </c>
      <c r="F200" s="13">
        <v>309974</v>
      </c>
      <c r="G200" s="13" t="s">
        <v>704</v>
      </c>
      <c r="H200" s="13" t="s">
        <v>705</v>
      </c>
      <c r="I200" s="13" t="s">
        <v>34</v>
      </c>
      <c r="J200" s="13" t="s">
        <v>24</v>
      </c>
      <c r="K200" s="13" t="s">
        <v>706</v>
      </c>
      <c r="L200" s="13" t="s">
        <v>708</v>
      </c>
      <c r="M200" s="14">
        <v>4356</v>
      </c>
      <c r="N200" s="55"/>
      <c r="O200" s="15">
        <v>44663</v>
      </c>
      <c r="P200" s="13"/>
      <c r="Q200" s="13" t="s">
        <v>27</v>
      </c>
      <c r="R200" s="16" t="s">
        <v>526</v>
      </c>
    </row>
    <row r="201" spans="1:18" ht="26" x14ac:dyDescent="0.35">
      <c r="A201" s="11">
        <v>1410200052</v>
      </c>
      <c r="B201" s="12"/>
      <c r="C201" s="13" t="s">
        <v>1196</v>
      </c>
      <c r="D201" s="13" t="s">
        <v>38</v>
      </c>
      <c r="E201" s="13" t="s">
        <v>139</v>
      </c>
      <c r="F201" s="13">
        <v>606168</v>
      </c>
      <c r="G201" s="13" t="s">
        <v>1197</v>
      </c>
      <c r="H201" s="13" t="s">
        <v>202</v>
      </c>
      <c r="I201" s="13" t="s">
        <v>34</v>
      </c>
      <c r="J201" s="13" t="s">
        <v>24</v>
      </c>
      <c r="K201" s="13" t="s">
        <v>297</v>
      </c>
      <c r="L201" s="13" t="s">
        <v>1611</v>
      </c>
      <c r="M201" s="14">
        <v>4346</v>
      </c>
      <c r="N201" s="55"/>
      <c r="O201" s="15">
        <v>44897</v>
      </c>
      <c r="P201" s="13"/>
      <c r="Q201" s="13" t="s">
        <v>328</v>
      </c>
      <c r="R201" s="16" t="s">
        <v>526</v>
      </c>
    </row>
    <row r="202" spans="1:18" ht="26" x14ac:dyDescent="0.35">
      <c r="A202" s="17">
        <v>307039</v>
      </c>
      <c r="B202" s="18"/>
      <c r="C202" s="19" t="s">
        <v>1250</v>
      </c>
      <c r="D202" s="19" t="s">
        <v>1251</v>
      </c>
      <c r="E202" s="19" t="s">
        <v>1252</v>
      </c>
      <c r="F202" s="19">
        <v>307039</v>
      </c>
      <c r="G202" s="19" t="s">
        <v>1253</v>
      </c>
      <c r="H202" s="19" t="s">
        <v>1254</v>
      </c>
      <c r="I202" s="19" t="s">
        <v>880</v>
      </c>
      <c r="J202" s="19">
        <v>4501068257</v>
      </c>
      <c r="K202" s="19" t="s">
        <v>1147</v>
      </c>
      <c r="L202" s="19" t="s">
        <v>1255</v>
      </c>
      <c r="M202" s="20">
        <v>4331</v>
      </c>
      <c r="N202" s="54"/>
      <c r="O202" s="21">
        <v>44774</v>
      </c>
      <c r="P202" s="19"/>
      <c r="Q202" s="19" t="s">
        <v>171</v>
      </c>
      <c r="R202" s="22" t="s">
        <v>526</v>
      </c>
    </row>
    <row r="203" spans="1:18" ht="26" x14ac:dyDescent="0.35">
      <c r="A203" s="11">
        <v>1410193683</v>
      </c>
      <c r="B203" s="12"/>
      <c r="C203" s="13" t="s">
        <v>1216</v>
      </c>
      <c r="D203" s="13" t="s">
        <v>619</v>
      </c>
      <c r="E203" s="13" t="s">
        <v>673</v>
      </c>
      <c r="F203" s="13">
        <v>310018</v>
      </c>
      <c r="G203" s="13" t="s">
        <v>674</v>
      </c>
      <c r="H203" s="13" t="s">
        <v>1217</v>
      </c>
      <c r="I203" s="13" t="s">
        <v>34</v>
      </c>
      <c r="J203" s="13" t="s">
        <v>24</v>
      </c>
      <c r="K203" s="13" t="s">
        <v>1124</v>
      </c>
      <c r="L203" s="13" t="s">
        <v>1183</v>
      </c>
      <c r="M203" s="14">
        <v>4267.6400000000003</v>
      </c>
      <c r="N203" s="55"/>
      <c r="O203" s="15">
        <v>44764</v>
      </c>
      <c r="P203" s="13"/>
      <c r="Q203" s="13" t="s">
        <v>171</v>
      </c>
      <c r="R203" s="16" t="s">
        <v>526</v>
      </c>
    </row>
    <row r="204" spans="1:18" ht="38.5" x14ac:dyDescent="0.35">
      <c r="A204" s="11">
        <v>1410200072</v>
      </c>
      <c r="B204" s="12"/>
      <c r="C204" s="13" t="s">
        <v>1617</v>
      </c>
      <c r="D204" s="13" t="s">
        <v>19</v>
      </c>
      <c r="E204" s="13" t="s">
        <v>20</v>
      </c>
      <c r="F204" s="13"/>
      <c r="G204" s="13" t="s">
        <v>1618</v>
      </c>
      <c r="H204" s="13"/>
      <c r="I204" s="13" t="s">
        <v>1560</v>
      </c>
      <c r="J204" s="13" t="s">
        <v>1619</v>
      </c>
      <c r="K204" s="13" t="s">
        <v>1620</v>
      </c>
      <c r="L204" s="13" t="s">
        <v>1621</v>
      </c>
      <c r="M204" s="14">
        <v>4205</v>
      </c>
      <c r="N204" s="55"/>
      <c r="O204" s="15">
        <v>44900</v>
      </c>
      <c r="P204" s="13"/>
      <c r="Q204" s="13" t="s">
        <v>328</v>
      </c>
      <c r="R204" s="16" t="s">
        <v>526</v>
      </c>
    </row>
    <row r="205" spans="1:18" ht="26" x14ac:dyDescent="0.35">
      <c r="A205" s="11">
        <v>1410176239</v>
      </c>
      <c r="B205" s="12"/>
      <c r="C205" s="13" t="s">
        <v>172</v>
      </c>
      <c r="D205" s="13" t="s">
        <v>73</v>
      </c>
      <c r="E205" s="13" t="s">
        <v>74</v>
      </c>
      <c r="F205" s="13">
        <v>309540</v>
      </c>
      <c r="G205" s="13" t="s">
        <v>173</v>
      </c>
      <c r="H205" s="13" t="s">
        <v>133</v>
      </c>
      <c r="I205" s="13" t="s">
        <v>34</v>
      </c>
      <c r="J205" s="13">
        <v>3600080811</v>
      </c>
      <c r="K205" s="13" t="s">
        <v>174</v>
      </c>
      <c r="L205" s="13" t="s">
        <v>175</v>
      </c>
      <c r="M205" s="14">
        <v>4087</v>
      </c>
      <c r="N205" s="55"/>
      <c r="O205" s="15">
        <v>44383</v>
      </c>
      <c r="P205" s="13"/>
      <c r="Q205" s="13" t="s">
        <v>171</v>
      </c>
      <c r="R205" s="16" t="s">
        <v>28</v>
      </c>
    </row>
    <row r="206" spans="1:18" x14ac:dyDescent="0.35">
      <c r="A206" s="11">
        <v>1410197778</v>
      </c>
      <c r="B206" s="12"/>
      <c r="C206" s="13" t="s">
        <v>1105</v>
      </c>
      <c r="D206" s="13" t="s">
        <v>661</v>
      </c>
      <c r="E206" s="13" t="s">
        <v>1101</v>
      </c>
      <c r="F206" s="13">
        <v>508433</v>
      </c>
      <c r="G206" s="13" t="s">
        <v>1106</v>
      </c>
      <c r="H206" s="13" t="s">
        <v>891</v>
      </c>
      <c r="I206" s="13" t="s">
        <v>34</v>
      </c>
      <c r="J206" s="13" t="s">
        <v>24</v>
      </c>
      <c r="K206" s="13" t="s">
        <v>35</v>
      </c>
      <c r="L206" s="13" t="s">
        <v>1108</v>
      </c>
      <c r="M206" s="14">
        <v>4059.5</v>
      </c>
      <c r="N206" s="55"/>
      <c r="O206" s="15">
        <v>44851</v>
      </c>
      <c r="P206" s="13"/>
      <c r="Q206" s="13" t="s">
        <v>328</v>
      </c>
      <c r="R206" s="16" t="s">
        <v>526</v>
      </c>
    </row>
    <row r="207" spans="1:18" ht="38.5" x14ac:dyDescent="0.35">
      <c r="A207" s="11">
        <v>1410189128</v>
      </c>
      <c r="B207" s="12"/>
      <c r="C207" s="13" t="s">
        <v>44</v>
      </c>
      <c r="D207" s="13" t="s">
        <v>38</v>
      </c>
      <c r="E207" s="13" t="s">
        <v>45</v>
      </c>
      <c r="F207" s="13">
        <v>608629</v>
      </c>
      <c r="G207" s="13" t="s">
        <v>46</v>
      </c>
      <c r="H207" s="13" t="s">
        <v>47</v>
      </c>
      <c r="I207" s="13" t="s">
        <v>34</v>
      </c>
      <c r="J207" s="13" t="s">
        <v>24</v>
      </c>
      <c r="K207" s="13" t="s">
        <v>77</v>
      </c>
      <c r="L207" s="13" t="s">
        <v>307</v>
      </c>
      <c r="M207" s="14">
        <v>4051.77</v>
      </c>
      <c r="N207" s="55"/>
      <c r="O207" s="15">
        <v>44682</v>
      </c>
      <c r="P207" s="13"/>
      <c r="Q207" s="13" t="s">
        <v>27</v>
      </c>
      <c r="R207" s="16" t="s">
        <v>526</v>
      </c>
    </row>
    <row r="208" spans="1:18" ht="38.5" x14ac:dyDescent="0.35">
      <c r="A208" s="11">
        <v>1410190135</v>
      </c>
      <c r="B208" s="12"/>
      <c r="C208" s="13" t="s">
        <v>864</v>
      </c>
      <c r="D208" s="13" t="s">
        <v>110</v>
      </c>
      <c r="E208" s="13" t="s">
        <v>111</v>
      </c>
      <c r="F208" s="13">
        <v>606161</v>
      </c>
      <c r="G208" s="13" t="s">
        <v>715</v>
      </c>
      <c r="H208" s="13" t="s">
        <v>865</v>
      </c>
      <c r="I208" s="13" t="s">
        <v>34</v>
      </c>
      <c r="J208" s="13" t="s">
        <v>24</v>
      </c>
      <c r="K208" s="13" t="s">
        <v>866</v>
      </c>
      <c r="L208" s="13" t="s">
        <v>867</v>
      </c>
      <c r="M208" s="14">
        <v>4049.7</v>
      </c>
      <c r="N208" s="55"/>
      <c r="O208" s="15">
        <v>44699</v>
      </c>
      <c r="P208" s="13"/>
      <c r="Q208" s="13" t="s">
        <v>27</v>
      </c>
      <c r="R208" s="16" t="s">
        <v>526</v>
      </c>
    </row>
    <row r="209" spans="1:18" ht="26" x14ac:dyDescent="0.35">
      <c r="A209" s="11">
        <v>1410198417</v>
      </c>
      <c r="B209" s="12"/>
      <c r="C209" s="13" t="s">
        <v>1496</v>
      </c>
      <c r="D209" s="13" t="s">
        <v>619</v>
      </c>
      <c r="E209" s="13" t="s">
        <v>1492</v>
      </c>
      <c r="F209" s="13">
        <v>309937</v>
      </c>
      <c r="G209" s="13" t="s">
        <v>1497</v>
      </c>
      <c r="H209" s="13" t="s">
        <v>1060</v>
      </c>
      <c r="I209" s="13" t="s">
        <v>34</v>
      </c>
      <c r="J209" s="13" t="s">
        <v>24</v>
      </c>
      <c r="K209" s="13" t="s">
        <v>1498</v>
      </c>
      <c r="L209" s="13" t="s">
        <v>1037</v>
      </c>
      <c r="M209" s="14">
        <v>4016.13</v>
      </c>
      <c r="N209" s="55"/>
      <c r="O209" s="15">
        <v>44859</v>
      </c>
      <c r="P209" s="13"/>
      <c r="Q209" s="13" t="s">
        <v>328</v>
      </c>
      <c r="R209" s="16" t="s">
        <v>526</v>
      </c>
    </row>
    <row r="210" spans="1:18" ht="26" x14ac:dyDescent="0.35">
      <c r="A210" s="11">
        <v>1410188611</v>
      </c>
      <c r="B210" s="12"/>
      <c r="C210" s="13" t="s">
        <v>448</v>
      </c>
      <c r="D210" s="13" t="s">
        <v>73</v>
      </c>
      <c r="E210" s="13" t="s">
        <v>74</v>
      </c>
      <c r="F210" s="13">
        <v>309732</v>
      </c>
      <c r="G210" s="13" t="s">
        <v>449</v>
      </c>
      <c r="H210" s="13" t="s">
        <v>133</v>
      </c>
      <c r="I210" s="13" t="s">
        <v>34</v>
      </c>
      <c r="J210" s="13" t="s">
        <v>24</v>
      </c>
      <c r="K210" s="13" t="s">
        <v>450</v>
      </c>
      <c r="L210" s="13" t="s">
        <v>525</v>
      </c>
      <c r="M210" s="14">
        <v>3997.08</v>
      </c>
      <c r="N210" s="55"/>
      <c r="O210" s="15">
        <v>44652</v>
      </c>
      <c r="P210" s="13"/>
      <c r="Q210" s="13" t="s">
        <v>27</v>
      </c>
      <c r="R210" s="16" t="s">
        <v>526</v>
      </c>
    </row>
    <row r="211" spans="1:18" ht="26" x14ac:dyDescent="0.35">
      <c r="A211" s="11">
        <v>1410190880</v>
      </c>
      <c r="B211" s="12"/>
      <c r="C211" s="13" t="s">
        <v>1074</v>
      </c>
      <c r="D211" s="13" t="s">
        <v>597</v>
      </c>
      <c r="E211" s="13" t="s">
        <v>598</v>
      </c>
      <c r="F211" s="13">
        <v>309875</v>
      </c>
      <c r="G211" s="13" t="s">
        <v>1075</v>
      </c>
      <c r="H211" s="13" t="s">
        <v>684</v>
      </c>
      <c r="I211" s="13" t="s">
        <v>23</v>
      </c>
      <c r="J211" s="13" t="s">
        <v>1099</v>
      </c>
      <c r="K211" s="13" t="s">
        <v>403</v>
      </c>
      <c r="L211" s="13" t="s">
        <v>909</v>
      </c>
      <c r="M211" s="14">
        <v>3980</v>
      </c>
      <c r="N211" s="55"/>
      <c r="O211" s="15">
        <v>44735</v>
      </c>
      <c r="P211" s="13"/>
      <c r="Q211" s="13" t="s">
        <v>27</v>
      </c>
      <c r="R211" s="16" t="s">
        <v>526</v>
      </c>
    </row>
    <row r="212" spans="1:18" ht="38.5" x14ac:dyDescent="0.35">
      <c r="A212" s="17">
        <v>1410189211</v>
      </c>
      <c r="B212" s="18"/>
      <c r="C212" s="19" t="s">
        <v>798</v>
      </c>
      <c r="D212" s="19" t="s">
        <v>619</v>
      </c>
      <c r="E212" s="19" t="s">
        <v>673</v>
      </c>
      <c r="F212" s="19">
        <v>310308</v>
      </c>
      <c r="G212" s="19" t="s">
        <v>799</v>
      </c>
      <c r="H212" s="19" t="s">
        <v>675</v>
      </c>
      <c r="I212" s="19" t="s">
        <v>34</v>
      </c>
      <c r="J212" s="19" t="s">
        <v>24</v>
      </c>
      <c r="K212" s="19" t="s">
        <v>65</v>
      </c>
      <c r="L212" s="19" t="s">
        <v>800</v>
      </c>
      <c r="M212" s="20">
        <v>3955.42</v>
      </c>
      <c r="N212" s="54"/>
      <c r="O212" s="21">
        <v>44686</v>
      </c>
      <c r="P212" s="19"/>
      <c r="Q212" s="19" t="s">
        <v>27</v>
      </c>
      <c r="R212" s="22" t="s">
        <v>526</v>
      </c>
    </row>
    <row r="213" spans="1:18" ht="76" x14ac:dyDescent="0.35">
      <c r="A213" s="17">
        <v>1410179126</v>
      </c>
      <c r="B213" s="18"/>
      <c r="C213" s="19" t="s">
        <v>301</v>
      </c>
      <c r="D213" s="19" t="s">
        <v>19</v>
      </c>
      <c r="E213" s="19" t="s">
        <v>181</v>
      </c>
      <c r="F213" s="19">
        <v>608824</v>
      </c>
      <c r="G213" s="19" t="s">
        <v>302</v>
      </c>
      <c r="H213" s="19" t="s">
        <v>303</v>
      </c>
      <c r="I213" s="19" t="s">
        <v>34</v>
      </c>
      <c r="J213" s="19" t="s">
        <v>24</v>
      </c>
      <c r="K213" s="19" t="s">
        <v>304</v>
      </c>
      <c r="L213" s="19" t="s">
        <v>305</v>
      </c>
      <c r="M213" s="20">
        <v>3932.12</v>
      </c>
      <c r="N213" s="54"/>
      <c r="O213" s="21">
        <v>44454</v>
      </c>
      <c r="P213" s="19"/>
      <c r="Q213" s="19" t="s">
        <v>171</v>
      </c>
      <c r="R213" s="22" t="s">
        <v>28</v>
      </c>
    </row>
    <row r="214" spans="1:18" ht="63.5" x14ac:dyDescent="0.35">
      <c r="A214" s="28">
        <v>1410188807</v>
      </c>
      <c r="B214" s="12"/>
      <c r="C214" s="13" t="s">
        <v>702</v>
      </c>
      <c r="D214" s="13" t="s">
        <v>619</v>
      </c>
      <c r="E214" s="13" t="s">
        <v>703</v>
      </c>
      <c r="F214" s="13">
        <v>309974</v>
      </c>
      <c r="G214" s="13" t="s">
        <v>704</v>
      </c>
      <c r="H214" s="13" t="s">
        <v>705</v>
      </c>
      <c r="I214" s="13" t="s">
        <v>34</v>
      </c>
      <c r="J214" s="13" t="s">
        <v>24</v>
      </c>
      <c r="K214" s="13" t="s">
        <v>706</v>
      </c>
      <c r="L214" s="13" t="s">
        <v>710</v>
      </c>
      <c r="M214" s="14">
        <v>3901.2</v>
      </c>
      <c r="N214" s="55"/>
      <c r="O214" s="15">
        <v>44663</v>
      </c>
      <c r="P214" s="13"/>
      <c r="Q214" s="13" t="s">
        <v>27</v>
      </c>
      <c r="R214" s="16" t="s">
        <v>526</v>
      </c>
    </row>
    <row r="215" spans="1:18" ht="38.5" x14ac:dyDescent="0.35">
      <c r="A215" s="11">
        <v>1410193675</v>
      </c>
      <c r="B215" s="12"/>
      <c r="C215" s="13" t="s">
        <v>116</v>
      </c>
      <c r="D215" s="13" t="s">
        <v>110</v>
      </c>
      <c r="E215" s="13" t="s">
        <v>111</v>
      </c>
      <c r="F215" s="13">
        <v>608636</v>
      </c>
      <c r="G215" s="13" t="s">
        <v>117</v>
      </c>
      <c r="H215" s="13" t="s">
        <v>118</v>
      </c>
      <c r="I215" s="13" t="s">
        <v>34</v>
      </c>
      <c r="J215" s="13" t="s">
        <v>24</v>
      </c>
      <c r="K215" s="13" t="s">
        <v>119</v>
      </c>
      <c r="L215" s="13" t="s">
        <v>307</v>
      </c>
      <c r="M215" s="14">
        <v>3893.87</v>
      </c>
      <c r="N215" s="55"/>
      <c r="O215" s="15">
        <v>44763</v>
      </c>
      <c r="P215" s="13"/>
      <c r="Q215" s="13" t="s">
        <v>171</v>
      </c>
      <c r="R215" s="16" t="s">
        <v>526</v>
      </c>
    </row>
    <row r="216" spans="1:18" ht="51" x14ac:dyDescent="0.35">
      <c r="A216" s="17">
        <v>1410173268</v>
      </c>
      <c r="B216" s="18"/>
      <c r="C216" s="19" t="s">
        <v>97</v>
      </c>
      <c r="D216" s="19" t="s">
        <v>38</v>
      </c>
      <c r="E216" s="19" t="s">
        <v>98</v>
      </c>
      <c r="F216" s="19">
        <v>608659</v>
      </c>
      <c r="G216" s="19" t="s">
        <v>99</v>
      </c>
      <c r="H216" s="19" t="s">
        <v>100</v>
      </c>
      <c r="I216" s="19" t="s">
        <v>34</v>
      </c>
      <c r="J216" s="19" t="s">
        <v>24</v>
      </c>
      <c r="K216" s="19" t="s">
        <v>101</v>
      </c>
      <c r="L216" s="19" t="s">
        <v>115</v>
      </c>
      <c r="M216" s="20">
        <v>3892</v>
      </c>
      <c r="N216" s="54"/>
      <c r="O216" s="21">
        <v>44350</v>
      </c>
      <c r="P216" s="19"/>
      <c r="Q216" s="19" t="s">
        <v>27</v>
      </c>
      <c r="R216" s="22" t="s">
        <v>28</v>
      </c>
    </row>
    <row r="217" spans="1:18" ht="26" x14ac:dyDescent="0.35">
      <c r="A217" s="11">
        <v>1410189974</v>
      </c>
      <c r="B217" s="12"/>
      <c r="C217" s="13" t="s">
        <v>208</v>
      </c>
      <c r="D217" s="13" t="s">
        <v>73</v>
      </c>
      <c r="E217" s="13" t="s">
        <v>74</v>
      </c>
      <c r="F217" s="13">
        <v>309663</v>
      </c>
      <c r="G217" s="13" t="s">
        <v>209</v>
      </c>
      <c r="H217" s="13" t="s">
        <v>133</v>
      </c>
      <c r="I217" s="13" t="s">
        <v>34</v>
      </c>
      <c r="J217" s="13" t="s">
        <v>24</v>
      </c>
      <c r="K217" s="13" t="s">
        <v>210</v>
      </c>
      <c r="L217" s="13" t="s">
        <v>842</v>
      </c>
      <c r="M217" s="14">
        <v>3876.52</v>
      </c>
      <c r="N217" s="55"/>
      <c r="O217" s="15">
        <v>44693</v>
      </c>
      <c r="P217" s="13"/>
      <c r="Q217" s="13" t="s">
        <v>27</v>
      </c>
      <c r="R217" s="16" t="s">
        <v>526</v>
      </c>
    </row>
    <row r="218" spans="1:18" ht="26" x14ac:dyDescent="0.35">
      <c r="A218" s="17">
        <v>1410197147</v>
      </c>
      <c r="B218" s="18"/>
      <c r="C218" s="19" t="s">
        <v>1417</v>
      </c>
      <c r="D218" s="19" t="s">
        <v>38</v>
      </c>
      <c r="E218" s="19" t="s">
        <v>39</v>
      </c>
      <c r="F218" s="19">
        <v>606175</v>
      </c>
      <c r="G218" s="19" t="s">
        <v>1418</v>
      </c>
      <c r="H218" s="19" t="s">
        <v>69</v>
      </c>
      <c r="I218" s="19" t="s">
        <v>34</v>
      </c>
      <c r="J218" s="19" t="s">
        <v>24</v>
      </c>
      <c r="K218" s="19" t="s">
        <v>1022</v>
      </c>
      <c r="L218" s="19" t="s">
        <v>1419</v>
      </c>
      <c r="M218" s="20">
        <v>3830.56</v>
      </c>
      <c r="N218" s="54"/>
      <c r="O218" s="21">
        <v>44837</v>
      </c>
      <c r="P218" s="19"/>
      <c r="Q218" s="19" t="s">
        <v>328</v>
      </c>
      <c r="R218" s="22" t="s">
        <v>526</v>
      </c>
    </row>
    <row r="219" spans="1:18" ht="38.5" x14ac:dyDescent="0.35">
      <c r="A219" s="17">
        <v>1410186528</v>
      </c>
      <c r="B219" s="18"/>
      <c r="C219" s="19" t="s">
        <v>44</v>
      </c>
      <c r="D219" s="19" t="s">
        <v>38</v>
      </c>
      <c r="E219" s="19" t="s">
        <v>45</v>
      </c>
      <c r="F219" s="19">
        <v>608629</v>
      </c>
      <c r="G219" s="19" t="s">
        <v>46</v>
      </c>
      <c r="H219" s="19" t="s">
        <v>47</v>
      </c>
      <c r="I219" s="19" t="s">
        <v>34</v>
      </c>
      <c r="J219" s="19" t="s">
        <v>24</v>
      </c>
      <c r="K219" s="19" t="s">
        <v>48</v>
      </c>
      <c r="L219" s="19" t="s">
        <v>500</v>
      </c>
      <c r="M219" s="20">
        <v>3824.02</v>
      </c>
      <c r="N219" s="54"/>
      <c r="O219" s="21">
        <v>44613</v>
      </c>
      <c r="P219" s="19"/>
      <c r="Q219" s="19" t="s">
        <v>447</v>
      </c>
      <c r="R219" s="22" t="s">
        <v>28</v>
      </c>
    </row>
    <row r="220" spans="1:18" ht="38.5" x14ac:dyDescent="0.35">
      <c r="A220" s="17">
        <v>1410185782</v>
      </c>
      <c r="B220" s="18"/>
      <c r="C220" s="19" t="s">
        <v>18</v>
      </c>
      <c r="D220" s="19" t="s">
        <v>19</v>
      </c>
      <c r="E220" s="19" t="s">
        <v>20</v>
      </c>
      <c r="F220" s="19">
        <v>608805</v>
      </c>
      <c r="G220" s="19" t="s">
        <v>21</v>
      </c>
      <c r="H220" s="19" t="s">
        <v>22</v>
      </c>
      <c r="I220" s="19" t="s">
        <v>23</v>
      </c>
      <c r="J220" s="19" t="s">
        <v>24</v>
      </c>
      <c r="K220" s="19" t="s">
        <v>25</v>
      </c>
      <c r="L220" s="19" t="s">
        <v>492</v>
      </c>
      <c r="M220" s="20">
        <v>3807</v>
      </c>
      <c r="N220" s="54"/>
      <c r="O220" s="21">
        <v>44606</v>
      </c>
      <c r="P220" s="19"/>
      <c r="Q220" s="19" t="s">
        <v>447</v>
      </c>
      <c r="R220" s="22" t="s">
        <v>28</v>
      </c>
    </row>
    <row r="221" spans="1:18" ht="26" x14ac:dyDescent="0.35">
      <c r="A221" s="17">
        <v>1410189747</v>
      </c>
      <c r="B221" s="18"/>
      <c r="C221" s="19" t="s">
        <v>816</v>
      </c>
      <c r="D221" s="19" t="s">
        <v>817</v>
      </c>
      <c r="E221" s="19" t="s">
        <v>818</v>
      </c>
      <c r="F221" s="19">
        <v>508424</v>
      </c>
      <c r="G221" s="19" t="s">
        <v>819</v>
      </c>
      <c r="H221" s="19" t="s">
        <v>820</v>
      </c>
      <c r="I221" s="19" t="s">
        <v>34</v>
      </c>
      <c r="J221" s="19" t="s">
        <v>24</v>
      </c>
      <c r="K221" s="19" t="s">
        <v>814</v>
      </c>
      <c r="L221" s="19" t="s">
        <v>671</v>
      </c>
      <c r="M221" s="20">
        <v>3799.29</v>
      </c>
      <c r="N221" s="54"/>
      <c r="O221" s="21">
        <v>44687</v>
      </c>
      <c r="P221" s="19"/>
      <c r="Q221" s="19" t="s">
        <v>27</v>
      </c>
      <c r="R221" s="22" t="s">
        <v>526</v>
      </c>
    </row>
    <row r="222" spans="1:18" ht="26" x14ac:dyDescent="0.35">
      <c r="A222" s="17">
        <v>1410199157</v>
      </c>
      <c r="B222" s="18"/>
      <c r="C222" s="19" t="s">
        <v>1545</v>
      </c>
      <c r="D222" s="19" t="s">
        <v>1546</v>
      </c>
      <c r="E222" s="19" t="s">
        <v>1242</v>
      </c>
      <c r="F222" s="19">
        <v>608544</v>
      </c>
      <c r="G222" s="19" t="s">
        <v>1547</v>
      </c>
      <c r="H222" s="19" t="s">
        <v>1289</v>
      </c>
      <c r="I222" s="19" t="s">
        <v>34</v>
      </c>
      <c r="J222" s="19"/>
      <c r="K222" s="30" t="s">
        <v>1548</v>
      </c>
      <c r="L222" s="19" t="s">
        <v>1037</v>
      </c>
      <c r="M222" s="20">
        <v>3727</v>
      </c>
      <c r="N222" s="54"/>
      <c r="O222" s="21">
        <v>44882</v>
      </c>
      <c r="P222" s="19"/>
      <c r="Q222" s="19" t="s">
        <v>328</v>
      </c>
      <c r="R222" s="22" t="s">
        <v>526</v>
      </c>
    </row>
    <row r="223" spans="1:18" ht="38.5" x14ac:dyDescent="0.35">
      <c r="A223" s="17">
        <v>1410178420</v>
      </c>
      <c r="B223" s="18"/>
      <c r="C223" s="19" t="s">
        <v>37</v>
      </c>
      <c r="D223" s="19" t="s">
        <v>38</v>
      </c>
      <c r="E223" s="19" t="s">
        <v>39</v>
      </c>
      <c r="F223" s="19">
        <v>608668</v>
      </c>
      <c r="G223" s="19" t="s">
        <v>40</v>
      </c>
      <c r="H223" s="19" t="s">
        <v>41</v>
      </c>
      <c r="I223" s="19" t="s">
        <v>34</v>
      </c>
      <c r="J223" s="19" t="s">
        <v>24</v>
      </c>
      <c r="K223" s="19" t="s">
        <v>42</v>
      </c>
      <c r="L223" s="19" t="s">
        <v>246</v>
      </c>
      <c r="M223" s="20">
        <v>3723.85</v>
      </c>
      <c r="N223" s="54"/>
      <c r="O223" s="21">
        <v>44426</v>
      </c>
      <c r="P223" s="19"/>
      <c r="Q223" s="19" t="s">
        <v>171</v>
      </c>
      <c r="R223" s="22" t="s">
        <v>28</v>
      </c>
    </row>
    <row r="224" spans="1:18" ht="51" x14ac:dyDescent="0.35">
      <c r="A224" s="11">
        <v>1410181809</v>
      </c>
      <c r="B224" s="12"/>
      <c r="C224" s="13" t="s">
        <v>377</v>
      </c>
      <c r="D224" s="13" t="s">
        <v>110</v>
      </c>
      <c r="E224" s="13" t="s">
        <v>111</v>
      </c>
      <c r="F224" s="13">
        <v>802053</v>
      </c>
      <c r="G224" s="13" t="s">
        <v>378</v>
      </c>
      <c r="H224" s="13" t="s">
        <v>243</v>
      </c>
      <c r="I224" s="13" t="s">
        <v>34</v>
      </c>
      <c r="J224" s="13">
        <v>8001313</v>
      </c>
      <c r="K224" s="13" t="s">
        <v>379</v>
      </c>
      <c r="L224" s="13" t="s">
        <v>380</v>
      </c>
      <c r="M224" s="14">
        <v>3702</v>
      </c>
      <c r="N224" s="55"/>
      <c r="O224" s="15">
        <v>44512</v>
      </c>
      <c r="P224" s="13"/>
      <c r="Q224" s="13" t="s">
        <v>328</v>
      </c>
      <c r="R224" s="16" t="s">
        <v>28</v>
      </c>
    </row>
    <row r="225" spans="1:18" ht="26" x14ac:dyDescent="0.35">
      <c r="A225" s="17">
        <v>1410188746</v>
      </c>
      <c r="B225" s="18"/>
      <c r="C225" s="19" t="s">
        <v>557</v>
      </c>
      <c r="D225" s="19" t="s">
        <v>541</v>
      </c>
      <c r="E225" s="19" t="s">
        <v>542</v>
      </c>
      <c r="F225" s="19">
        <v>508425</v>
      </c>
      <c r="G225" s="19" t="s">
        <v>558</v>
      </c>
      <c r="H225" s="19" t="s">
        <v>559</v>
      </c>
      <c r="I225" s="19" t="s">
        <v>23</v>
      </c>
      <c r="J225" s="19" t="s">
        <v>24</v>
      </c>
      <c r="K225" s="19" t="s">
        <v>560</v>
      </c>
      <c r="L225" s="19" t="s">
        <v>561</v>
      </c>
      <c r="M225" s="20">
        <v>3690</v>
      </c>
      <c r="N225" s="54"/>
      <c r="O225" s="21">
        <v>44658</v>
      </c>
      <c r="P225" s="19"/>
      <c r="Q225" s="19" t="s">
        <v>27</v>
      </c>
      <c r="R225" s="22" t="s">
        <v>526</v>
      </c>
    </row>
    <row r="226" spans="1:18" ht="26" x14ac:dyDescent="0.35">
      <c r="A226" s="11">
        <v>1410188726</v>
      </c>
      <c r="B226" s="12"/>
      <c r="C226" s="13" t="s">
        <v>618</v>
      </c>
      <c r="D226" s="13" t="s">
        <v>619</v>
      </c>
      <c r="E226" s="13" t="s">
        <v>620</v>
      </c>
      <c r="F226" s="13">
        <v>310028</v>
      </c>
      <c r="G226" s="13" t="s">
        <v>621</v>
      </c>
      <c r="H226" s="13" t="s">
        <v>622</v>
      </c>
      <c r="I226" s="13" t="s">
        <v>34</v>
      </c>
      <c r="J226" s="13" t="s">
        <v>24</v>
      </c>
      <c r="K226" s="13" t="s">
        <v>623</v>
      </c>
      <c r="L226" s="13" t="s">
        <v>624</v>
      </c>
      <c r="M226" s="14">
        <v>3687.04</v>
      </c>
      <c r="N226" s="55"/>
      <c r="O226" s="15">
        <v>44657</v>
      </c>
      <c r="P226" s="13"/>
      <c r="Q226" s="13" t="s">
        <v>27</v>
      </c>
      <c r="R226" s="16" t="s">
        <v>526</v>
      </c>
    </row>
    <row r="227" spans="1:18" ht="38.5" x14ac:dyDescent="0.35">
      <c r="A227" s="11">
        <v>1410193698</v>
      </c>
      <c r="B227" s="12"/>
      <c r="C227" s="13" t="s">
        <v>1218</v>
      </c>
      <c r="D227" s="13" t="s">
        <v>619</v>
      </c>
      <c r="E227" s="13" t="s">
        <v>1219</v>
      </c>
      <c r="F227" s="13">
        <v>310311</v>
      </c>
      <c r="G227" s="13" t="s">
        <v>1220</v>
      </c>
      <c r="H227" s="13" t="s">
        <v>1221</v>
      </c>
      <c r="I227" s="13" t="s">
        <v>34</v>
      </c>
      <c r="J227" s="13" t="s">
        <v>24</v>
      </c>
      <c r="K227" s="13" t="s">
        <v>1222</v>
      </c>
      <c r="L227" s="13" t="s">
        <v>1223</v>
      </c>
      <c r="M227" s="14">
        <v>3678</v>
      </c>
      <c r="N227" s="55"/>
      <c r="O227" s="15">
        <v>44764</v>
      </c>
      <c r="P227" s="13"/>
      <c r="Q227" s="13" t="s">
        <v>171</v>
      </c>
      <c r="R227" s="16" t="s">
        <v>526</v>
      </c>
    </row>
    <row r="228" spans="1:18" ht="26" x14ac:dyDescent="0.35">
      <c r="A228" s="11">
        <v>1410197736</v>
      </c>
      <c r="B228" s="12"/>
      <c r="C228" s="13" t="s">
        <v>1462</v>
      </c>
      <c r="D228" s="13" t="s">
        <v>1318</v>
      </c>
      <c r="E228" s="13" t="s">
        <v>1318</v>
      </c>
      <c r="F228" s="13">
        <v>309879</v>
      </c>
      <c r="G228" s="13" t="s">
        <v>1463</v>
      </c>
      <c r="H228" s="13" t="s">
        <v>1464</v>
      </c>
      <c r="I228" s="13" t="s">
        <v>880</v>
      </c>
      <c r="J228" s="13" t="s">
        <v>881</v>
      </c>
      <c r="K228" s="13" t="s">
        <v>1465</v>
      </c>
      <c r="L228" s="13" t="s">
        <v>199</v>
      </c>
      <c r="M228" s="14">
        <v>3597.93</v>
      </c>
      <c r="N228" s="55"/>
      <c r="O228" s="15">
        <v>44848</v>
      </c>
      <c r="P228" s="13"/>
      <c r="Q228" s="13" t="s">
        <v>328</v>
      </c>
      <c r="R228" s="16" t="s">
        <v>526</v>
      </c>
    </row>
    <row r="229" spans="1:18" ht="38.5" x14ac:dyDescent="0.35">
      <c r="A229" s="11">
        <v>1410199239</v>
      </c>
      <c r="B229" s="12"/>
      <c r="C229" s="13" t="s">
        <v>751</v>
      </c>
      <c r="D229" s="13" t="s">
        <v>38</v>
      </c>
      <c r="E229" s="13" t="s">
        <v>81</v>
      </c>
      <c r="F229" s="13">
        <v>608621</v>
      </c>
      <c r="G229" s="13" t="s">
        <v>752</v>
      </c>
      <c r="H229" s="13" t="s">
        <v>83</v>
      </c>
      <c r="I229" s="13" t="s">
        <v>34</v>
      </c>
      <c r="J229" s="13" t="s">
        <v>24</v>
      </c>
      <c r="K229" s="13" t="s">
        <v>753</v>
      </c>
      <c r="L229" s="13" t="s">
        <v>1555</v>
      </c>
      <c r="M229" s="14">
        <v>3530.54</v>
      </c>
      <c r="N229" s="55"/>
      <c r="O229" s="15">
        <v>44886</v>
      </c>
      <c r="P229" s="13"/>
      <c r="Q229" s="13" t="s">
        <v>328</v>
      </c>
      <c r="R229" s="16" t="s">
        <v>526</v>
      </c>
    </row>
    <row r="230" spans="1:18" ht="26" x14ac:dyDescent="0.35">
      <c r="A230" s="17">
        <v>56462</v>
      </c>
      <c r="B230" s="18"/>
      <c r="C230" s="19" t="s">
        <v>1537</v>
      </c>
      <c r="D230" s="19" t="s">
        <v>655</v>
      </c>
      <c r="E230" s="19" t="s">
        <v>655</v>
      </c>
      <c r="F230" s="19">
        <v>109559</v>
      </c>
      <c r="G230" s="19" t="s">
        <v>1538</v>
      </c>
      <c r="H230" s="19" t="s">
        <v>1539</v>
      </c>
      <c r="I230" s="19" t="s">
        <v>23</v>
      </c>
      <c r="J230" s="19">
        <v>9403</v>
      </c>
      <c r="K230" s="19" t="s">
        <v>1540</v>
      </c>
      <c r="L230" s="19" t="s">
        <v>687</v>
      </c>
      <c r="M230" s="20">
        <v>3520</v>
      </c>
      <c r="N230" s="54"/>
      <c r="O230" s="21">
        <v>44881</v>
      </c>
      <c r="P230" s="19"/>
      <c r="Q230" s="19" t="s">
        <v>328</v>
      </c>
      <c r="R230" s="22" t="s">
        <v>526</v>
      </c>
    </row>
    <row r="231" spans="1:18" ht="26" x14ac:dyDescent="0.35">
      <c r="A231" s="11">
        <v>1410188802</v>
      </c>
      <c r="B231" s="12"/>
      <c r="C231" s="13" t="s">
        <v>696</v>
      </c>
      <c r="D231" s="13" t="s">
        <v>541</v>
      </c>
      <c r="E231" s="13" t="s">
        <v>542</v>
      </c>
      <c r="F231" s="13">
        <v>508370</v>
      </c>
      <c r="G231" s="13" t="s">
        <v>697</v>
      </c>
      <c r="H231" s="13" t="s">
        <v>698</v>
      </c>
      <c r="I231" s="13" t="s">
        <v>23</v>
      </c>
      <c r="J231" s="13" t="s">
        <v>24</v>
      </c>
      <c r="K231" s="13" t="s">
        <v>699</v>
      </c>
      <c r="L231" s="13" t="s">
        <v>701</v>
      </c>
      <c r="M231" s="14">
        <v>3485</v>
      </c>
      <c r="N231" s="55"/>
      <c r="O231" s="15">
        <v>44663</v>
      </c>
      <c r="P231" s="13"/>
      <c r="Q231" s="13" t="s">
        <v>27</v>
      </c>
      <c r="R231" s="16" t="s">
        <v>526</v>
      </c>
    </row>
    <row r="232" spans="1:18" ht="26" x14ac:dyDescent="0.35">
      <c r="A232" s="11">
        <v>1410188779</v>
      </c>
      <c r="B232" s="12"/>
      <c r="C232" s="13" t="s">
        <v>664</v>
      </c>
      <c r="D232" s="13" t="s">
        <v>661</v>
      </c>
      <c r="E232" s="13" t="s">
        <v>536</v>
      </c>
      <c r="F232" s="13">
        <v>508356</v>
      </c>
      <c r="G232" s="13" t="s">
        <v>665</v>
      </c>
      <c r="H232" s="13" t="s">
        <v>402</v>
      </c>
      <c r="I232" s="13" t="s">
        <v>34</v>
      </c>
      <c r="J232" s="13" t="s">
        <v>24</v>
      </c>
      <c r="K232" s="13" t="s">
        <v>666</v>
      </c>
      <c r="L232" s="13" t="s">
        <v>199</v>
      </c>
      <c r="M232" s="14">
        <v>3415</v>
      </c>
      <c r="N232" s="55"/>
      <c r="O232" s="15">
        <v>44662</v>
      </c>
      <c r="P232" s="13"/>
      <c r="Q232" s="13" t="s">
        <v>27</v>
      </c>
      <c r="R232" s="16" t="s">
        <v>526</v>
      </c>
    </row>
    <row r="233" spans="1:18" ht="38.5" x14ac:dyDescent="0.35">
      <c r="A233" s="17">
        <v>1410197157</v>
      </c>
      <c r="B233" s="18"/>
      <c r="C233" s="19" t="s">
        <v>1420</v>
      </c>
      <c r="D233" s="19" t="s">
        <v>19</v>
      </c>
      <c r="E233" s="19" t="s">
        <v>181</v>
      </c>
      <c r="F233" s="19">
        <v>608772</v>
      </c>
      <c r="G233" s="19" t="s">
        <v>1421</v>
      </c>
      <c r="H233" s="19" t="s">
        <v>336</v>
      </c>
      <c r="I233" s="19" t="s">
        <v>23</v>
      </c>
      <c r="J233" s="19" t="s">
        <v>24</v>
      </c>
      <c r="K233" s="19" t="s">
        <v>1422</v>
      </c>
      <c r="L233" s="19" t="s">
        <v>1423</v>
      </c>
      <c r="M233" s="20">
        <v>3400</v>
      </c>
      <c r="N233" s="54"/>
      <c r="O233" s="21">
        <v>44837</v>
      </c>
      <c r="P233" s="19"/>
      <c r="Q233" s="19" t="s">
        <v>328</v>
      </c>
      <c r="R233" s="22" t="s">
        <v>526</v>
      </c>
    </row>
    <row r="234" spans="1:18" ht="26" x14ac:dyDescent="0.35">
      <c r="A234" s="17">
        <v>1410196164</v>
      </c>
      <c r="B234" s="18"/>
      <c r="C234" s="19" t="s">
        <v>313</v>
      </c>
      <c r="D234" s="19" t="s">
        <v>38</v>
      </c>
      <c r="E234" s="19" t="s">
        <v>45</v>
      </c>
      <c r="F234" s="19">
        <v>608351</v>
      </c>
      <c r="G234" s="19" t="s">
        <v>314</v>
      </c>
      <c r="H234" s="19" t="s">
        <v>315</v>
      </c>
      <c r="I234" s="19" t="s">
        <v>34</v>
      </c>
      <c r="J234" s="19" t="s">
        <v>24</v>
      </c>
      <c r="K234" s="19" t="s">
        <v>281</v>
      </c>
      <c r="L234" s="19" t="s">
        <v>307</v>
      </c>
      <c r="M234" s="20">
        <v>3391.42</v>
      </c>
      <c r="N234" s="54"/>
      <c r="O234" s="21">
        <v>44812</v>
      </c>
      <c r="P234" s="19"/>
      <c r="Q234" s="19" t="s">
        <v>171</v>
      </c>
      <c r="R234" s="22" t="s">
        <v>526</v>
      </c>
    </row>
    <row r="235" spans="1:18" ht="38.5" x14ac:dyDescent="0.35">
      <c r="A235" s="11">
        <v>1410197518</v>
      </c>
      <c r="B235" s="12"/>
      <c r="C235" s="13" t="s">
        <v>377</v>
      </c>
      <c r="D235" s="13" t="s">
        <v>110</v>
      </c>
      <c r="E235" s="13" t="s">
        <v>111</v>
      </c>
      <c r="F235" s="13">
        <v>802053</v>
      </c>
      <c r="G235" s="13" t="s">
        <v>378</v>
      </c>
      <c r="H235" s="13" t="s">
        <v>243</v>
      </c>
      <c r="I235" s="13" t="s">
        <v>34</v>
      </c>
      <c r="J235" s="13">
        <v>8001313</v>
      </c>
      <c r="K235" s="13" t="s">
        <v>379</v>
      </c>
      <c r="L235" s="13" t="s">
        <v>1428</v>
      </c>
      <c r="M235" s="14">
        <v>3378</v>
      </c>
      <c r="N235" s="55"/>
      <c r="O235" s="15">
        <v>44841</v>
      </c>
      <c r="P235" s="13"/>
      <c r="Q235" s="13" t="s">
        <v>328</v>
      </c>
      <c r="R235" s="16" t="s">
        <v>526</v>
      </c>
    </row>
    <row r="236" spans="1:18" ht="38.5" x14ac:dyDescent="0.35">
      <c r="A236" s="17" t="s">
        <v>1526</v>
      </c>
      <c r="B236" s="18"/>
      <c r="C236" s="19" t="s">
        <v>1534</v>
      </c>
      <c r="D236" s="19" t="s">
        <v>19</v>
      </c>
      <c r="E236" s="19" t="s">
        <v>690</v>
      </c>
      <c r="F236" s="19">
        <v>608798</v>
      </c>
      <c r="G236" s="19" t="s">
        <v>1535</v>
      </c>
      <c r="H236" s="19" t="s">
        <v>924</v>
      </c>
      <c r="I236" s="19" t="s">
        <v>34</v>
      </c>
      <c r="J236" s="19"/>
      <c r="K236" s="19" t="s">
        <v>1124</v>
      </c>
      <c r="L236" s="19" t="s">
        <v>1536</v>
      </c>
      <c r="M236" s="20">
        <v>3320.9</v>
      </c>
      <c r="N236" s="54"/>
      <c r="O236" s="21">
        <v>44880</v>
      </c>
      <c r="P236" s="19"/>
      <c r="Q236" s="19" t="s">
        <v>328</v>
      </c>
      <c r="R236" s="22" t="s">
        <v>526</v>
      </c>
    </row>
    <row r="237" spans="1:18" ht="38.5" x14ac:dyDescent="0.35">
      <c r="A237" s="17">
        <v>1410199054</v>
      </c>
      <c r="B237" s="18"/>
      <c r="C237" s="19" t="s">
        <v>1534</v>
      </c>
      <c r="D237" s="19" t="s">
        <v>19</v>
      </c>
      <c r="E237" s="19" t="s">
        <v>690</v>
      </c>
      <c r="F237" s="19">
        <v>608798</v>
      </c>
      <c r="G237" s="19" t="s">
        <v>1535</v>
      </c>
      <c r="H237" s="19" t="s">
        <v>924</v>
      </c>
      <c r="I237" s="19" t="s">
        <v>34</v>
      </c>
      <c r="J237" s="19"/>
      <c r="K237" s="19" t="s">
        <v>1561</v>
      </c>
      <c r="L237" s="19" t="s">
        <v>1562</v>
      </c>
      <c r="M237" s="20">
        <v>3320.9</v>
      </c>
      <c r="N237" s="54"/>
      <c r="O237" s="21">
        <v>44880</v>
      </c>
      <c r="P237" s="19"/>
      <c r="Q237" s="19" t="s">
        <v>328</v>
      </c>
      <c r="R237" s="22" t="s">
        <v>526</v>
      </c>
    </row>
    <row r="238" spans="1:18" ht="51" x14ac:dyDescent="0.35">
      <c r="A238" s="17">
        <v>1410185271</v>
      </c>
      <c r="B238" s="18"/>
      <c r="C238" s="19" t="s">
        <v>377</v>
      </c>
      <c r="D238" s="19" t="s">
        <v>110</v>
      </c>
      <c r="E238" s="19" t="s">
        <v>111</v>
      </c>
      <c r="F238" s="19">
        <v>802053</v>
      </c>
      <c r="G238" s="19" t="s">
        <v>378</v>
      </c>
      <c r="H238" s="19" t="s">
        <v>243</v>
      </c>
      <c r="I238" s="19" t="s">
        <v>34</v>
      </c>
      <c r="J238" s="19">
        <v>8001313</v>
      </c>
      <c r="K238" s="19" t="s">
        <v>379</v>
      </c>
      <c r="L238" s="19" t="s">
        <v>476</v>
      </c>
      <c r="M238" s="20">
        <v>3305</v>
      </c>
      <c r="N238" s="54"/>
      <c r="O238" s="21">
        <v>44594</v>
      </c>
      <c r="P238" s="19"/>
      <c r="Q238" s="19" t="s">
        <v>447</v>
      </c>
      <c r="R238" s="22" t="s">
        <v>28</v>
      </c>
    </row>
    <row r="239" spans="1:18" ht="26" x14ac:dyDescent="0.35">
      <c r="A239" s="11">
        <v>1410190461</v>
      </c>
      <c r="B239" s="12"/>
      <c r="C239" s="13" t="s">
        <v>29</v>
      </c>
      <c r="D239" s="13" t="s">
        <v>30</v>
      </c>
      <c r="E239" s="13" t="s">
        <v>31</v>
      </c>
      <c r="F239" s="13">
        <v>802173</v>
      </c>
      <c r="G239" s="13" t="s">
        <v>643</v>
      </c>
      <c r="H239" s="13" t="s">
        <v>33</v>
      </c>
      <c r="I239" s="13" t="s">
        <v>34</v>
      </c>
      <c r="J239" s="13" t="s">
        <v>24</v>
      </c>
      <c r="K239" s="13" t="s">
        <v>35</v>
      </c>
      <c r="L239" s="13" t="s">
        <v>995</v>
      </c>
      <c r="M239" s="14">
        <v>3296.14</v>
      </c>
      <c r="N239" s="55"/>
      <c r="O239" s="15">
        <v>44718</v>
      </c>
      <c r="P239" s="13"/>
      <c r="Q239" s="13" t="s">
        <v>27</v>
      </c>
      <c r="R239" s="16" t="s">
        <v>526</v>
      </c>
    </row>
    <row r="240" spans="1:18" ht="26" x14ac:dyDescent="0.35">
      <c r="A240" s="11">
        <v>1410197148</v>
      </c>
      <c r="B240" s="12"/>
      <c r="C240" s="13" t="s">
        <v>568</v>
      </c>
      <c r="D240" s="13" t="s">
        <v>73</v>
      </c>
      <c r="E240" s="13" t="s">
        <v>74</v>
      </c>
      <c r="F240" s="13">
        <v>309739</v>
      </c>
      <c r="G240" s="13" t="s">
        <v>569</v>
      </c>
      <c r="H240" s="13" t="s">
        <v>133</v>
      </c>
      <c r="I240" s="13" t="s">
        <v>34</v>
      </c>
      <c r="J240" s="13" t="s">
        <v>24</v>
      </c>
      <c r="K240" s="13" t="s">
        <v>570</v>
      </c>
      <c r="L240" s="13" t="s">
        <v>307</v>
      </c>
      <c r="M240" s="14">
        <v>3259.98</v>
      </c>
      <c r="N240" s="55"/>
      <c r="O240" s="15">
        <v>44837</v>
      </c>
      <c r="P240" s="13"/>
      <c r="Q240" s="13" t="s">
        <v>328</v>
      </c>
      <c r="R240" s="16" t="s">
        <v>526</v>
      </c>
    </row>
    <row r="241" spans="1:18" ht="26" x14ac:dyDescent="0.35">
      <c r="A241" s="11" t="s">
        <v>967</v>
      </c>
      <c r="B241" s="12"/>
      <c r="C241" s="13" t="s">
        <v>968</v>
      </c>
      <c r="D241" s="13" t="s">
        <v>969</v>
      </c>
      <c r="E241" s="13" t="s">
        <v>970</v>
      </c>
      <c r="F241" s="13">
        <v>403640</v>
      </c>
      <c r="G241" s="13" t="s">
        <v>971</v>
      </c>
      <c r="H241" s="13" t="s">
        <v>972</v>
      </c>
      <c r="I241" s="13" t="s">
        <v>23</v>
      </c>
      <c r="J241" s="13" t="s">
        <v>24</v>
      </c>
      <c r="K241" s="13" t="s">
        <v>973</v>
      </c>
      <c r="L241" s="13" t="s">
        <v>199</v>
      </c>
      <c r="M241" s="14">
        <v>3240.21</v>
      </c>
      <c r="N241" s="55"/>
      <c r="O241" s="15">
        <v>44866</v>
      </c>
      <c r="P241" s="13"/>
      <c r="Q241" s="13" t="s">
        <v>328</v>
      </c>
      <c r="R241" s="16" t="s">
        <v>526</v>
      </c>
    </row>
    <row r="242" spans="1:18" ht="26" x14ac:dyDescent="0.35">
      <c r="A242" s="17">
        <v>1410193676</v>
      </c>
      <c r="B242" s="18"/>
      <c r="C242" s="19" t="s">
        <v>1213</v>
      </c>
      <c r="D242" s="19" t="s">
        <v>38</v>
      </c>
      <c r="E242" s="19" t="s">
        <v>139</v>
      </c>
      <c r="F242" s="19">
        <v>606208</v>
      </c>
      <c r="G242" s="19" t="s">
        <v>1214</v>
      </c>
      <c r="H242" s="19" t="s">
        <v>202</v>
      </c>
      <c r="I242" s="19" t="s">
        <v>34</v>
      </c>
      <c r="J242" s="19" t="s">
        <v>24</v>
      </c>
      <c r="K242" s="19" t="s">
        <v>297</v>
      </c>
      <c r="L242" s="19" t="s">
        <v>1215</v>
      </c>
      <c r="M242" s="20">
        <v>3212</v>
      </c>
      <c r="N242" s="54"/>
      <c r="O242" s="21">
        <v>44763</v>
      </c>
      <c r="P242" s="19"/>
      <c r="Q242" s="19" t="s">
        <v>171</v>
      </c>
      <c r="R242" s="22" t="s">
        <v>526</v>
      </c>
    </row>
    <row r="243" spans="1:18" ht="38.5" x14ac:dyDescent="0.35">
      <c r="A243" s="17">
        <v>1410188573</v>
      </c>
      <c r="B243" s="18"/>
      <c r="C243" s="19" t="s">
        <v>568</v>
      </c>
      <c r="D243" s="19" t="s">
        <v>73</v>
      </c>
      <c r="E243" s="19" t="s">
        <v>74</v>
      </c>
      <c r="F243" s="19">
        <v>309739</v>
      </c>
      <c r="G243" s="19" t="s">
        <v>569</v>
      </c>
      <c r="H243" s="19" t="s">
        <v>133</v>
      </c>
      <c r="I243" s="19" t="s">
        <v>34</v>
      </c>
      <c r="J243" s="19" t="s">
        <v>24</v>
      </c>
      <c r="K243" s="19" t="s">
        <v>570</v>
      </c>
      <c r="L243" s="19" t="s">
        <v>571</v>
      </c>
      <c r="M243" s="20">
        <v>3172.2</v>
      </c>
      <c r="N243" s="54"/>
      <c r="O243" s="21">
        <v>44652</v>
      </c>
      <c r="P243" s="19"/>
      <c r="Q243" s="19" t="s">
        <v>27</v>
      </c>
      <c r="R243" s="22" t="s">
        <v>526</v>
      </c>
    </row>
    <row r="244" spans="1:18" ht="26" x14ac:dyDescent="0.35">
      <c r="A244" s="11">
        <v>1410199208</v>
      </c>
      <c r="B244" s="12"/>
      <c r="C244" s="13" t="s">
        <v>1241</v>
      </c>
      <c r="D244" s="13" t="s">
        <v>1015</v>
      </c>
      <c r="E244" s="13" t="s">
        <v>1015</v>
      </c>
      <c r="F244" s="13">
        <v>608539</v>
      </c>
      <c r="G244" s="13" t="s">
        <v>1243</v>
      </c>
      <c r="H244" s="13" t="s">
        <v>1552</v>
      </c>
      <c r="I244" s="13" t="s">
        <v>880</v>
      </c>
      <c r="J244" s="13" t="s">
        <v>24</v>
      </c>
      <c r="K244" s="13" t="s">
        <v>1245</v>
      </c>
      <c r="L244" s="13" t="s">
        <v>1183</v>
      </c>
      <c r="M244" s="14">
        <v>3159</v>
      </c>
      <c r="N244" s="55"/>
      <c r="O244" s="15">
        <v>44886</v>
      </c>
      <c r="P244" s="13"/>
      <c r="Q244" s="13" t="s">
        <v>328</v>
      </c>
      <c r="R244" s="16" t="s">
        <v>526</v>
      </c>
    </row>
    <row r="245" spans="1:18" ht="38.5" x14ac:dyDescent="0.35">
      <c r="A245" s="11">
        <v>1410196151</v>
      </c>
      <c r="B245" s="12"/>
      <c r="C245" s="13" t="s">
        <v>437</v>
      </c>
      <c r="D245" s="13" t="s">
        <v>38</v>
      </c>
      <c r="E245" s="13" t="s">
        <v>81</v>
      </c>
      <c r="F245" s="13">
        <v>606176</v>
      </c>
      <c r="G245" s="13" t="s">
        <v>438</v>
      </c>
      <c r="H245" s="13" t="s">
        <v>439</v>
      </c>
      <c r="I245" s="13" t="s">
        <v>34</v>
      </c>
      <c r="J245" s="13" t="s">
        <v>24</v>
      </c>
      <c r="K245" s="13" t="s">
        <v>250</v>
      </c>
      <c r="L245" s="13" t="s">
        <v>1332</v>
      </c>
      <c r="M245" s="14">
        <v>3141</v>
      </c>
      <c r="N245" s="55"/>
      <c r="O245" s="15">
        <v>44811</v>
      </c>
      <c r="P245" s="13"/>
      <c r="Q245" s="13" t="s">
        <v>171</v>
      </c>
      <c r="R245" s="16" t="s">
        <v>526</v>
      </c>
    </row>
    <row r="246" spans="1:18" ht="26" x14ac:dyDescent="0.35">
      <c r="A246" s="11">
        <v>1410190378</v>
      </c>
      <c r="B246" s="12"/>
      <c r="C246" s="13" t="s">
        <v>957</v>
      </c>
      <c r="D246" s="13" t="s">
        <v>541</v>
      </c>
      <c r="E246" s="13" t="s">
        <v>636</v>
      </c>
      <c r="F246" s="13">
        <v>508438</v>
      </c>
      <c r="G246" s="13" t="s">
        <v>958</v>
      </c>
      <c r="H246" s="13" t="s">
        <v>959</v>
      </c>
      <c r="I246" s="13" t="s">
        <v>34</v>
      </c>
      <c r="J246" s="13" t="s">
        <v>24</v>
      </c>
      <c r="K246" s="13" t="s">
        <v>960</v>
      </c>
      <c r="L246" s="13" t="s">
        <v>961</v>
      </c>
      <c r="M246" s="14">
        <v>3134.15</v>
      </c>
      <c r="N246" s="55"/>
      <c r="O246" s="15">
        <v>44713</v>
      </c>
      <c r="P246" s="13"/>
      <c r="Q246" s="13" t="s">
        <v>27</v>
      </c>
      <c r="R246" s="16" t="s">
        <v>526</v>
      </c>
    </row>
    <row r="247" spans="1:18" ht="26" x14ac:dyDescent="0.35">
      <c r="A247" s="17">
        <v>1410194669</v>
      </c>
      <c r="B247" s="18"/>
      <c r="C247" s="19" t="s">
        <v>831</v>
      </c>
      <c r="D247" s="19" t="s">
        <v>832</v>
      </c>
      <c r="E247" s="19" t="s">
        <v>536</v>
      </c>
      <c r="F247" s="19">
        <v>309869</v>
      </c>
      <c r="G247" s="19" t="s">
        <v>833</v>
      </c>
      <c r="H247" s="19" t="s">
        <v>834</v>
      </c>
      <c r="I247" s="19" t="s">
        <v>34</v>
      </c>
      <c r="J247" s="19" t="s">
        <v>24</v>
      </c>
      <c r="K247" s="19" t="s">
        <v>835</v>
      </c>
      <c r="L247" s="19" t="s">
        <v>1273</v>
      </c>
      <c r="M247" s="20">
        <v>3132</v>
      </c>
      <c r="N247" s="54"/>
      <c r="O247" s="21">
        <v>44778</v>
      </c>
      <c r="P247" s="19"/>
      <c r="Q247" s="19" t="s">
        <v>171</v>
      </c>
      <c r="R247" s="22" t="s">
        <v>526</v>
      </c>
    </row>
    <row r="248" spans="1:18" ht="26" x14ac:dyDescent="0.35">
      <c r="A248" s="17">
        <v>1410190168</v>
      </c>
      <c r="B248" s="18"/>
      <c r="C248" s="19" t="s">
        <v>878</v>
      </c>
      <c r="D248" s="19" t="s">
        <v>541</v>
      </c>
      <c r="E248" s="19" t="s">
        <v>636</v>
      </c>
      <c r="F248" s="19">
        <v>508386</v>
      </c>
      <c r="G248" s="19" t="s">
        <v>879</v>
      </c>
      <c r="H248" s="19" t="s">
        <v>669</v>
      </c>
      <c r="I248" s="19" t="s">
        <v>880</v>
      </c>
      <c r="J248" s="19" t="s">
        <v>884</v>
      </c>
      <c r="K248" s="19" t="s">
        <v>882</v>
      </c>
      <c r="L248" s="19" t="s">
        <v>199</v>
      </c>
      <c r="M248" s="20">
        <v>3128.17</v>
      </c>
      <c r="N248" s="54"/>
      <c r="O248" s="21">
        <v>44701</v>
      </c>
      <c r="P248" s="19"/>
      <c r="Q248" s="19" t="s">
        <v>27</v>
      </c>
      <c r="R248" s="22" t="s">
        <v>526</v>
      </c>
    </row>
    <row r="249" spans="1:18" ht="26" x14ac:dyDescent="0.35">
      <c r="A249" s="17">
        <v>54302</v>
      </c>
      <c r="B249" s="18"/>
      <c r="C249" s="19" t="s">
        <v>837</v>
      </c>
      <c r="D249" s="19" t="s">
        <v>619</v>
      </c>
      <c r="E249" s="19" t="s">
        <v>838</v>
      </c>
      <c r="F249" s="30">
        <v>310015</v>
      </c>
      <c r="G249" s="19" t="s">
        <v>839</v>
      </c>
      <c r="H249" s="19" t="s">
        <v>791</v>
      </c>
      <c r="I249" s="19" t="s">
        <v>34</v>
      </c>
      <c r="J249" s="19" t="s">
        <v>24</v>
      </c>
      <c r="K249" s="19" t="s">
        <v>763</v>
      </c>
      <c r="L249" s="19" t="s">
        <v>199</v>
      </c>
      <c r="M249" s="20">
        <v>3112</v>
      </c>
      <c r="N249" s="54"/>
      <c r="O249" s="21">
        <v>44840</v>
      </c>
      <c r="P249" s="19"/>
      <c r="Q249" s="19" t="s">
        <v>328</v>
      </c>
      <c r="R249" s="22" t="s">
        <v>526</v>
      </c>
    </row>
    <row r="250" spans="1:18" x14ac:dyDescent="0.35">
      <c r="A250" s="17">
        <v>1410189910</v>
      </c>
      <c r="B250" s="18"/>
      <c r="C250" s="19" t="s">
        <v>822</v>
      </c>
      <c r="D250" s="19" t="s">
        <v>597</v>
      </c>
      <c r="E250" s="19" t="s">
        <v>598</v>
      </c>
      <c r="F250" s="19">
        <v>802041</v>
      </c>
      <c r="G250" s="19" t="s">
        <v>823</v>
      </c>
      <c r="H250" s="19" t="s">
        <v>824</v>
      </c>
      <c r="I250" s="19" t="s">
        <v>34</v>
      </c>
      <c r="J250" s="19" t="s">
        <v>24</v>
      </c>
      <c r="K250" s="19" t="s">
        <v>70</v>
      </c>
      <c r="L250" s="19" t="s">
        <v>825</v>
      </c>
      <c r="M250" s="20">
        <v>3105</v>
      </c>
      <c r="N250" s="54"/>
      <c r="O250" s="21">
        <v>44692</v>
      </c>
      <c r="P250" s="19"/>
      <c r="Q250" s="19" t="s">
        <v>27</v>
      </c>
      <c r="R250" s="22" t="s">
        <v>526</v>
      </c>
    </row>
    <row r="251" spans="1:18" ht="38.5" x14ac:dyDescent="0.35">
      <c r="A251" s="11">
        <v>1410171604</v>
      </c>
      <c r="B251" s="12"/>
      <c r="C251" s="13" t="s">
        <v>18</v>
      </c>
      <c r="D251" s="13" t="s">
        <v>19</v>
      </c>
      <c r="E251" s="13" t="s">
        <v>20</v>
      </c>
      <c r="F251" s="13">
        <v>608805</v>
      </c>
      <c r="G251" s="13" t="s">
        <v>21</v>
      </c>
      <c r="H251" s="13" t="s">
        <v>22</v>
      </c>
      <c r="I251" s="13" t="s">
        <v>23</v>
      </c>
      <c r="J251" s="13" t="s">
        <v>24</v>
      </c>
      <c r="K251" s="13" t="s">
        <v>25</v>
      </c>
      <c r="L251" s="13" t="s">
        <v>26</v>
      </c>
      <c r="M251" s="14">
        <v>3078</v>
      </c>
      <c r="N251" s="55"/>
      <c r="O251" s="15">
        <v>44292</v>
      </c>
      <c r="P251" s="13"/>
      <c r="Q251" s="13" t="s">
        <v>27</v>
      </c>
      <c r="R251" s="16" t="s">
        <v>28</v>
      </c>
    </row>
    <row r="252" spans="1:18" ht="26" x14ac:dyDescent="0.35">
      <c r="A252" s="11">
        <v>1410199270</v>
      </c>
      <c r="B252" s="12"/>
      <c r="C252" s="13" t="s">
        <v>1558</v>
      </c>
      <c r="D252" s="13" t="s">
        <v>38</v>
      </c>
      <c r="E252" s="13" t="s">
        <v>81</v>
      </c>
      <c r="F252" s="13">
        <v>606226</v>
      </c>
      <c r="G252" s="13" t="s">
        <v>1559</v>
      </c>
      <c r="H252" s="13" t="s">
        <v>1167</v>
      </c>
      <c r="I252" s="13" t="s">
        <v>1560</v>
      </c>
      <c r="J252" s="13">
        <v>3600259543</v>
      </c>
      <c r="K252" s="13" t="s">
        <v>158</v>
      </c>
      <c r="L252" s="13" t="s">
        <v>754</v>
      </c>
      <c r="M252" s="14">
        <v>3075</v>
      </c>
      <c r="N252" s="55"/>
      <c r="O252" s="15">
        <v>44887</v>
      </c>
      <c r="P252" s="13"/>
      <c r="Q252" s="13" t="s">
        <v>328</v>
      </c>
      <c r="R252" s="16" t="s">
        <v>526</v>
      </c>
    </row>
    <row r="253" spans="1:18" ht="38.5" x14ac:dyDescent="0.35">
      <c r="A253" s="17">
        <v>1410182506</v>
      </c>
      <c r="B253" s="18"/>
      <c r="C253" s="19" t="s">
        <v>392</v>
      </c>
      <c r="D253" s="19" t="s">
        <v>110</v>
      </c>
      <c r="E253" s="19" t="s">
        <v>111</v>
      </c>
      <c r="F253" s="19">
        <v>802505</v>
      </c>
      <c r="G253" s="19" t="s">
        <v>393</v>
      </c>
      <c r="H253" s="19" t="s">
        <v>243</v>
      </c>
      <c r="I253" s="19" t="s">
        <v>34</v>
      </c>
      <c r="J253" s="19" t="s">
        <v>24</v>
      </c>
      <c r="K253" s="19" t="s">
        <v>95</v>
      </c>
      <c r="L253" s="19" t="s">
        <v>394</v>
      </c>
      <c r="M253" s="20">
        <v>3030.06</v>
      </c>
      <c r="N253" s="54"/>
      <c r="O253" s="21">
        <v>44522</v>
      </c>
      <c r="P253" s="19"/>
      <c r="Q253" s="19" t="s">
        <v>328</v>
      </c>
      <c r="R253" s="22" t="s">
        <v>28</v>
      </c>
    </row>
    <row r="254" spans="1:18" ht="38.5" x14ac:dyDescent="0.35">
      <c r="A254" s="11">
        <v>1410177602</v>
      </c>
      <c r="B254" s="12"/>
      <c r="C254" s="13" t="s">
        <v>216</v>
      </c>
      <c r="D254" s="13" t="s">
        <v>19</v>
      </c>
      <c r="E254" s="13" t="s">
        <v>20</v>
      </c>
      <c r="F254" s="13">
        <v>608832</v>
      </c>
      <c r="G254" s="13" t="s">
        <v>217</v>
      </c>
      <c r="H254" s="13" t="s">
        <v>218</v>
      </c>
      <c r="I254" s="13" t="s">
        <v>23</v>
      </c>
      <c r="J254" s="13" t="s">
        <v>24</v>
      </c>
      <c r="K254" s="13" t="s">
        <v>219</v>
      </c>
      <c r="L254" s="13" t="s">
        <v>165</v>
      </c>
      <c r="M254" s="14">
        <v>3000</v>
      </c>
      <c r="N254" s="55"/>
      <c r="O254" s="15">
        <v>44413</v>
      </c>
      <c r="P254" s="13"/>
      <c r="Q254" s="13" t="s">
        <v>171</v>
      </c>
      <c r="R254" s="16" t="s">
        <v>28</v>
      </c>
    </row>
    <row r="255" spans="1:18" ht="38.5" x14ac:dyDescent="0.35">
      <c r="A255" s="11">
        <v>1410185726</v>
      </c>
      <c r="B255" s="12"/>
      <c r="C255" s="13" t="s">
        <v>484</v>
      </c>
      <c r="D255" s="13" t="s">
        <v>38</v>
      </c>
      <c r="E255" s="13" t="s">
        <v>98</v>
      </c>
      <c r="F255" s="13">
        <v>606190</v>
      </c>
      <c r="G255" s="13" t="s">
        <v>485</v>
      </c>
      <c r="H255" s="13" t="s">
        <v>100</v>
      </c>
      <c r="I255" s="13" t="s">
        <v>23</v>
      </c>
      <c r="J255" s="13" t="s">
        <v>24</v>
      </c>
      <c r="K255" s="13" t="s">
        <v>263</v>
      </c>
      <c r="L255" s="13" t="s">
        <v>487</v>
      </c>
      <c r="M255" s="14">
        <v>3000</v>
      </c>
      <c r="N255" s="55"/>
      <c r="O255" s="15">
        <v>44603</v>
      </c>
      <c r="P255" s="13"/>
      <c r="Q255" s="13" t="s">
        <v>447</v>
      </c>
      <c r="R255" s="16" t="s">
        <v>28</v>
      </c>
    </row>
    <row r="256" spans="1:18" ht="38.5" x14ac:dyDescent="0.35">
      <c r="A256" s="17">
        <v>1410189749</v>
      </c>
      <c r="B256" s="18"/>
      <c r="C256" s="19" t="s">
        <v>807</v>
      </c>
      <c r="D256" s="19" t="s">
        <v>590</v>
      </c>
      <c r="E256" s="19" t="s">
        <v>802</v>
      </c>
      <c r="F256" s="19">
        <v>501083</v>
      </c>
      <c r="G256" s="19" t="s">
        <v>808</v>
      </c>
      <c r="H256" s="19" t="s">
        <v>804</v>
      </c>
      <c r="I256" s="19" t="s">
        <v>34</v>
      </c>
      <c r="J256" s="19" t="s">
        <v>24</v>
      </c>
      <c r="K256" s="19" t="s">
        <v>805</v>
      </c>
      <c r="L256" s="19" t="s">
        <v>806</v>
      </c>
      <c r="M256" s="20">
        <v>2917</v>
      </c>
      <c r="N256" s="54"/>
      <c r="O256" s="21">
        <v>44686</v>
      </c>
      <c r="P256" s="19"/>
      <c r="Q256" s="19" t="s">
        <v>27</v>
      </c>
      <c r="R256" s="22" t="s">
        <v>526</v>
      </c>
    </row>
    <row r="257" spans="1:18" ht="26" x14ac:dyDescent="0.35">
      <c r="A257" s="17">
        <v>1410194991</v>
      </c>
      <c r="B257" s="18"/>
      <c r="C257" s="19" t="s">
        <v>67</v>
      </c>
      <c r="D257" s="19" t="s">
        <v>38</v>
      </c>
      <c r="E257" s="19" t="s">
        <v>39</v>
      </c>
      <c r="F257" s="19">
        <v>608682</v>
      </c>
      <c r="G257" s="19" t="s">
        <v>68</v>
      </c>
      <c r="H257" s="19" t="s">
        <v>69</v>
      </c>
      <c r="I257" s="19" t="s">
        <v>34</v>
      </c>
      <c r="J257" s="19" t="s">
        <v>24</v>
      </c>
      <c r="K257" s="19" t="s">
        <v>70</v>
      </c>
      <c r="L257" s="19" t="s">
        <v>1282</v>
      </c>
      <c r="M257" s="20">
        <v>2897.5</v>
      </c>
      <c r="N257" s="54"/>
      <c r="O257" s="21">
        <v>44785</v>
      </c>
      <c r="P257" s="19"/>
      <c r="Q257" s="19" t="s">
        <v>171</v>
      </c>
      <c r="R257" s="22" t="s">
        <v>526</v>
      </c>
    </row>
    <row r="258" spans="1:18" ht="26" x14ac:dyDescent="0.35">
      <c r="A258" s="11">
        <v>1410188670</v>
      </c>
      <c r="B258" s="12"/>
      <c r="C258" s="13" t="s">
        <v>557</v>
      </c>
      <c r="D258" s="13" t="s">
        <v>541</v>
      </c>
      <c r="E258" s="13" t="s">
        <v>542</v>
      </c>
      <c r="F258" s="13">
        <v>508425</v>
      </c>
      <c r="G258" s="13" t="s">
        <v>558</v>
      </c>
      <c r="H258" s="13" t="s">
        <v>559</v>
      </c>
      <c r="I258" s="13" t="s">
        <v>23</v>
      </c>
      <c r="J258" s="13" t="s">
        <v>24</v>
      </c>
      <c r="K258" s="13" t="s">
        <v>560</v>
      </c>
      <c r="L258" s="13" t="s">
        <v>561</v>
      </c>
      <c r="M258" s="14">
        <v>2880</v>
      </c>
      <c r="N258" s="55"/>
      <c r="O258" s="15">
        <v>44652</v>
      </c>
      <c r="P258" s="13"/>
      <c r="Q258" s="13" t="s">
        <v>27</v>
      </c>
      <c r="R258" s="16" t="s">
        <v>526</v>
      </c>
    </row>
    <row r="259" spans="1:18" ht="63.5" x14ac:dyDescent="0.35">
      <c r="A259" s="11">
        <v>1410176463</v>
      </c>
      <c r="B259" s="12"/>
      <c r="C259" s="13" t="s">
        <v>145</v>
      </c>
      <c r="D259" s="13" t="s">
        <v>110</v>
      </c>
      <c r="E259" s="13" t="s">
        <v>111</v>
      </c>
      <c r="F259" s="13">
        <v>606156</v>
      </c>
      <c r="G259" s="13" t="s">
        <v>146</v>
      </c>
      <c r="H259" s="13" t="s">
        <v>118</v>
      </c>
      <c r="I259" s="13" t="s">
        <v>34</v>
      </c>
      <c r="J259" s="13" t="s">
        <v>24</v>
      </c>
      <c r="K259" s="13" t="s">
        <v>147</v>
      </c>
      <c r="L259" s="13" t="s">
        <v>194</v>
      </c>
      <c r="M259" s="14">
        <v>2841</v>
      </c>
      <c r="N259" s="55"/>
      <c r="O259" s="15">
        <v>44392</v>
      </c>
      <c r="P259" s="13"/>
      <c r="Q259" s="13" t="s">
        <v>171</v>
      </c>
      <c r="R259" s="16" t="s">
        <v>28</v>
      </c>
    </row>
    <row r="260" spans="1:18" ht="38.5" x14ac:dyDescent="0.35">
      <c r="A260" s="17">
        <v>1410192933</v>
      </c>
      <c r="B260" s="18"/>
      <c r="C260" s="19" t="s">
        <v>1181</v>
      </c>
      <c r="D260" s="19" t="s">
        <v>619</v>
      </c>
      <c r="E260" s="19" t="s">
        <v>673</v>
      </c>
      <c r="F260" s="19">
        <v>310019</v>
      </c>
      <c r="G260" s="19" t="s">
        <v>1182</v>
      </c>
      <c r="H260" s="19" t="s">
        <v>675</v>
      </c>
      <c r="I260" s="19" t="s">
        <v>34</v>
      </c>
      <c r="J260" s="19" t="s">
        <v>24</v>
      </c>
      <c r="K260" s="19" t="s">
        <v>65</v>
      </c>
      <c r="L260" s="19" t="s">
        <v>1183</v>
      </c>
      <c r="M260" s="20">
        <v>2830.65</v>
      </c>
      <c r="N260" s="54"/>
      <c r="O260" s="21">
        <v>44757</v>
      </c>
      <c r="P260" s="19"/>
      <c r="Q260" s="19" t="s">
        <v>171</v>
      </c>
      <c r="R260" s="22" t="s">
        <v>526</v>
      </c>
    </row>
    <row r="261" spans="1:18" ht="26" x14ac:dyDescent="0.35">
      <c r="A261" s="17">
        <v>1410188784</v>
      </c>
      <c r="B261" s="18"/>
      <c r="C261" s="19" t="s">
        <v>672</v>
      </c>
      <c r="D261" s="19" t="s">
        <v>619</v>
      </c>
      <c r="E261" s="19" t="s">
        <v>673</v>
      </c>
      <c r="F261" s="19">
        <v>310018</v>
      </c>
      <c r="G261" s="19" t="s">
        <v>674</v>
      </c>
      <c r="H261" s="19" t="s">
        <v>675</v>
      </c>
      <c r="I261" s="19" t="s">
        <v>34</v>
      </c>
      <c r="J261" s="19" t="s">
        <v>24</v>
      </c>
      <c r="K261" s="19" t="s">
        <v>676</v>
      </c>
      <c r="L261" s="19" t="s">
        <v>677</v>
      </c>
      <c r="M261" s="20">
        <v>2801.76</v>
      </c>
      <c r="N261" s="54"/>
      <c r="O261" s="21">
        <v>44662</v>
      </c>
      <c r="P261" s="19"/>
      <c r="Q261" s="19" t="s">
        <v>27</v>
      </c>
      <c r="R261" s="22" t="s">
        <v>526</v>
      </c>
    </row>
    <row r="262" spans="1:18" ht="26" x14ac:dyDescent="0.35">
      <c r="A262" s="11">
        <v>1410193742</v>
      </c>
      <c r="B262" s="12"/>
      <c r="C262" s="13" t="s">
        <v>1229</v>
      </c>
      <c r="D262" s="13" t="s">
        <v>832</v>
      </c>
      <c r="E262" s="13" t="s">
        <v>1230</v>
      </c>
      <c r="F262" s="13">
        <v>309871</v>
      </c>
      <c r="G262" s="13" t="s">
        <v>1231</v>
      </c>
      <c r="H262" s="13" t="s">
        <v>907</v>
      </c>
      <c r="I262" s="13" t="s">
        <v>34</v>
      </c>
      <c r="J262" s="13" t="s">
        <v>24</v>
      </c>
      <c r="K262" s="13" t="s">
        <v>1232</v>
      </c>
      <c r="L262" s="13" t="s">
        <v>1037</v>
      </c>
      <c r="M262" s="14">
        <v>2793.75</v>
      </c>
      <c r="N262" s="55"/>
      <c r="O262" s="15">
        <v>44774</v>
      </c>
      <c r="P262" s="13"/>
      <c r="Q262" s="13" t="s">
        <v>171</v>
      </c>
      <c r="R262" s="16" t="s">
        <v>526</v>
      </c>
    </row>
    <row r="263" spans="1:18" ht="38.5" x14ac:dyDescent="0.35">
      <c r="A263" s="32">
        <v>1410194611</v>
      </c>
      <c r="B263" s="12"/>
      <c r="C263" s="13" t="s">
        <v>1270</v>
      </c>
      <c r="D263" s="13" t="s">
        <v>19</v>
      </c>
      <c r="E263" s="13" t="s">
        <v>794</v>
      </c>
      <c r="F263" s="13">
        <v>608738</v>
      </c>
      <c r="G263" s="13" t="s">
        <v>1271</v>
      </c>
      <c r="H263" s="13" t="s">
        <v>871</v>
      </c>
      <c r="I263" s="13" t="s">
        <v>34</v>
      </c>
      <c r="J263" s="13" t="s">
        <v>24</v>
      </c>
      <c r="K263" s="29" t="s">
        <v>1272</v>
      </c>
      <c r="L263" s="13" t="s">
        <v>199</v>
      </c>
      <c r="M263" s="14">
        <v>2791.78</v>
      </c>
      <c r="N263" s="55"/>
      <c r="O263" s="15">
        <v>44778</v>
      </c>
      <c r="P263" s="13"/>
      <c r="Q263" s="13" t="s">
        <v>171</v>
      </c>
      <c r="R263" s="16" t="s">
        <v>526</v>
      </c>
    </row>
    <row r="264" spans="1:18" ht="26" x14ac:dyDescent="0.35">
      <c r="A264" s="11">
        <v>1410190848</v>
      </c>
      <c r="B264" s="12"/>
      <c r="C264" s="13" t="s">
        <v>1080</v>
      </c>
      <c r="D264" s="13" t="s">
        <v>597</v>
      </c>
      <c r="E264" s="13" t="s">
        <v>598</v>
      </c>
      <c r="F264" s="13">
        <v>309865</v>
      </c>
      <c r="G264" s="13" t="s">
        <v>1081</v>
      </c>
      <c r="H264" s="13" t="s">
        <v>1082</v>
      </c>
      <c r="I264" s="13" t="s">
        <v>34</v>
      </c>
      <c r="J264" s="13">
        <v>3600116232</v>
      </c>
      <c r="K264" s="13" t="s">
        <v>1083</v>
      </c>
      <c r="L264" s="13" t="s">
        <v>1084</v>
      </c>
      <c r="M264" s="14">
        <v>2771</v>
      </c>
      <c r="N264" s="55"/>
      <c r="O264" s="15">
        <v>44734</v>
      </c>
      <c r="P264" s="13"/>
      <c r="Q264" s="13" t="s">
        <v>27</v>
      </c>
      <c r="R264" s="16" t="s">
        <v>526</v>
      </c>
    </row>
    <row r="265" spans="1:18" ht="26" x14ac:dyDescent="0.35">
      <c r="A265" s="11">
        <v>1410195897</v>
      </c>
      <c r="B265" s="12"/>
      <c r="C265" s="13" t="s">
        <v>1196</v>
      </c>
      <c r="D265" s="13" t="s">
        <v>38</v>
      </c>
      <c r="E265" s="13" t="s">
        <v>139</v>
      </c>
      <c r="F265" s="13">
        <v>606168</v>
      </c>
      <c r="G265" s="13" t="s">
        <v>1197</v>
      </c>
      <c r="H265" s="13" t="s">
        <v>202</v>
      </c>
      <c r="I265" s="13" t="s">
        <v>34</v>
      </c>
      <c r="J265" s="13" t="s">
        <v>24</v>
      </c>
      <c r="K265" s="13" t="s">
        <v>297</v>
      </c>
      <c r="L265" s="13" t="s">
        <v>1316</v>
      </c>
      <c r="M265" s="14">
        <v>2752</v>
      </c>
      <c r="N265" s="55"/>
      <c r="O265" s="15">
        <v>44805</v>
      </c>
      <c r="P265" s="13"/>
      <c r="Q265" s="13" t="s">
        <v>171</v>
      </c>
      <c r="R265" s="16" t="s">
        <v>526</v>
      </c>
    </row>
    <row r="266" spans="1:18" ht="51" x14ac:dyDescent="0.35">
      <c r="A266" s="17">
        <v>1410184282</v>
      </c>
      <c r="B266" s="18"/>
      <c r="C266" s="19" t="s">
        <v>208</v>
      </c>
      <c r="D266" s="19" t="s">
        <v>73</v>
      </c>
      <c r="E266" s="19" t="s">
        <v>74</v>
      </c>
      <c r="F266" s="19">
        <v>309663</v>
      </c>
      <c r="G266" s="19" t="s">
        <v>209</v>
      </c>
      <c r="H266" s="19" t="s">
        <v>133</v>
      </c>
      <c r="I266" s="19" t="s">
        <v>34</v>
      </c>
      <c r="J266" s="19" t="s">
        <v>24</v>
      </c>
      <c r="K266" s="19" t="s">
        <v>210</v>
      </c>
      <c r="L266" s="19" t="s">
        <v>457</v>
      </c>
      <c r="M266" s="20">
        <v>2746.52</v>
      </c>
      <c r="N266" s="54"/>
      <c r="O266" s="21">
        <v>44572</v>
      </c>
      <c r="P266" s="19"/>
      <c r="Q266" s="19" t="s">
        <v>447</v>
      </c>
      <c r="R266" s="22" t="s">
        <v>28</v>
      </c>
    </row>
    <row r="267" spans="1:18" ht="26" x14ac:dyDescent="0.35">
      <c r="A267" s="11">
        <v>1410196373</v>
      </c>
      <c r="B267" s="12"/>
      <c r="C267" s="13" t="s">
        <v>1382</v>
      </c>
      <c r="D267" s="13" t="s">
        <v>541</v>
      </c>
      <c r="E267" s="13" t="s">
        <v>612</v>
      </c>
      <c r="F267" s="13">
        <v>508321</v>
      </c>
      <c r="G267" s="29" t="s">
        <v>1383</v>
      </c>
      <c r="H267" s="13" t="s">
        <v>1384</v>
      </c>
      <c r="I267" s="13" t="s">
        <v>34</v>
      </c>
      <c r="J267" s="13" t="s">
        <v>24</v>
      </c>
      <c r="K267" s="13" t="s">
        <v>1385</v>
      </c>
      <c r="L267" s="13" t="s">
        <v>1037</v>
      </c>
      <c r="M267" s="14">
        <v>2730</v>
      </c>
      <c r="N267" s="55"/>
      <c r="O267" s="15">
        <v>44820</v>
      </c>
      <c r="P267" s="13"/>
      <c r="Q267" s="13" t="s">
        <v>171</v>
      </c>
      <c r="R267" s="16" t="s">
        <v>526</v>
      </c>
    </row>
    <row r="268" spans="1:18" ht="63.5" x14ac:dyDescent="0.35">
      <c r="A268" s="11">
        <v>1410179015</v>
      </c>
      <c r="B268" s="12"/>
      <c r="C268" s="13" t="s">
        <v>291</v>
      </c>
      <c r="D268" s="13" t="s">
        <v>38</v>
      </c>
      <c r="E268" s="13" t="s">
        <v>92</v>
      </c>
      <c r="F268" s="13">
        <v>608638</v>
      </c>
      <c r="G268" s="13" t="s">
        <v>292</v>
      </c>
      <c r="H268" s="13" t="s">
        <v>249</v>
      </c>
      <c r="I268" s="13" t="s">
        <v>34</v>
      </c>
      <c r="J268" s="13" t="s">
        <v>24</v>
      </c>
      <c r="K268" s="13" t="s">
        <v>293</v>
      </c>
      <c r="L268" s="13" t="s">
        <v>294</v>
      </c>
      <c r="M268" s="14">
        <v>2678</v>
      </c>
      <c r="N268" s="55"/>
      <c r="O268" s="15">
        <v>44447</v>
      </c>
      <c r="P268" s="13"/>
      <c r="Q268" s="13" t="s">
        <v>171</v>
      </c>
      <c r="R268" s="16" t="s">
        <v>28</v>
      </c>
    </row>
    <row r="269" spans="1:18" ht="38.5" x14ac:dyDescent="0.35">
      <c r="A269" s="17">
        <v>1410188890</v>
      </c>
      <c r="B269" s="18"/>
      <c r="C269" s="19" t="s">
        <v>528</v>
      </c>
      <c r="D269" s="19" t="s">
        <v>73</v>
      </c>
      <c r="E269" s="19" t="s">
        <v>74</v>
      </c>
      <c r="F269" s="19">
        <v>309735</v>
      </c>
      <c r="G269" s="19" t="s">
        <v>529</v>
      </c>
      <c r="H269" s="19" t="s">
        <v>76</v>
      </c>
      <c r="I269" s="19" t="s">
        <v>34</v>
      </c>
      <c r="J269" s="19">
        <v>3600221254</v>
      </c>
      <c r="K269" s="19" t="s">
        <v>158</v>
      </c>
      <c r="L269" s="19" t="s">
        <v>717</v>
      </c>
      <c r="M269" s="20">
        <v>2665</v>
      </c>
      <c r="N269" s="54"/>
      <c r="O269" s="21">
        <v>44664</v>
      </c>
      <c r="P269" s="19"/>
      <c r="Q269" s="19" t="s">
        <v>27</v>
      </c>
      <c r="R269" s="22" t="s">
        <v>526</v>
      </c>
    </row>
    <row r="270" spans="1:18" ht="38.5" x14ac:dyDescent="0.35">
      <c r="A270" s="11">
        <v>1410173506</v>
      </c>
      <c r="B270" s="12"/>
      <c r="C270" s="13" t="s">
        <v>131</v>
      </c>
      <c r="D270" s="13" t="s">
        <v>73</v>
      </c>
      <c r="E270" s="13" t="s">
        <v>74</v>
      </c>
      <c r="F270" s="13">
        <v>309720</v>
      </c>
      <c r="G270" s="13" t="s">
        <v>132</v>
      </c>
      <c r="H270" s="13" t="s">
        <v>133</v>
      </c>
      <c r="I270" s="13" t="s">
        <v>34</v>
      </c>
      <c r="J270" s="13" t="s">
        <v>24</v>
      </c>
      <c r="K270" s="13" t="s">
        <v>134</v>
      </c>
      <c r="L270" s="13" t="s">
        <v>135</v>
      </c>
      <c r="M270" s="14">
        <v>2647.8</v>
      </c>
      <c r="N270" s="55"/>
      <c r="O270" s="15">
        <v>44361</v>
      </c>
      <c r="P270" s="13"/>
      <c r="Q270" s="13" t="s">
        <v>27</v>
      </c>
      <c r="R270" s="16" t="s">
        <v>28</v>
      </c>
    </row>
    <row r="271" spans="1:18" ht="26" x14ac:dyDescent="0.35">
      <c r="A271" s="17">
        <v>1410192866</v>
      </c>
      <c r="B271" s="18"/>
      <c r="C271" s="19" t="s">
        <v>200</v>
      </c>
      <c r="D271" s="19" t="s">
        <v>38</v>
      </c>
      <c r="E271" s="19" t="s">
        <v>139</v>
      </c>
      <c r="F271" s="19">
        <v>608673</v>
      </c>
      <c r="G271" s="19" t="s">
        <v>201</v>
      </c>
      <c r="H271" s="19" t="s">
        <v>202</v>
      </c>
      <c r="I271" s="19" t="s">
        <v>34</v>
      </c>
      <c r="J271" s="19" t="s">
        <v>24</v>
      </c>
      <c r="K271" s="19" t="s">
        <v>158</v>
      </c>
      <c r="L271" s="19" t="s">
        <v>307</v>
      </c>
      <c r="M271" s="20">
        <v>2607.56</v>
      </c>
      <c r="N271" s="54"/>
      <c r="O271" s="21">
        <v>44755</v>
      </c>
      <c r="P271" s="19"/>
      <c r="Q271" s="19" t="s">
        <v>171</v>
      </c>
      <c r="R271" s="22" t="s">
        <v>526</v>
      </c>
    </row>
    <row r="272" spans="1:18" ht="38.5" x14ac:dyDescent="0.35">
      <c r="A272" s="11">
        <v>1410196178</v>
      </c>
      <c r="B272" s="12"/>
      <c r="C272" s="13" t="s">
        <v>1349</v>
      </c>
      <c r="D272" s="13" t="s">
        <v>110</v>
      </c>
      <c r="E272" s="13" t="s">
        <v>111</v>
      </c>
      <c r="F272" s="13">
        <v>802508</v>
      </c>
      <c r="G272" s="13" t="s">
        <v>1350</v>
      </c>
      <c r="H272" s="13" t="s">
        <v>1351</v>
      </c>
      <c r="I272" s="13" t="s">
        <v>34</v>
      </c>
      <c r="J272" s="13" t="s">
        <v>1352</v>
      </c>
      <c r="K272" s="13" t="s">
        <v>866</v>
      </c>
      <c r="L272" s="13" t="s">
        <v>1306</v>
      </c>
      <c r="M272" s="14">
        <v>2602</v>
      </c>
      <c r="N272" s="55"/>
      <c r="O272" s="15">
        <v>44813</v>
      </c>
      <c r="P272" s="13"/>
      <c r="Q272" s="13" t="s">
        <v>171</v>
      </c>
      <c r="R272" s="16" t="s">
        <v>526</v>
      </c>
    </row>
    <row r="273" spans="1:18" ht="26" x14ac:dyDescent="0.35">
      <c r="A273" s="17" t="s">
        <v>967</v>
      </c>
      <c r="B273" s="18"/>
      <c r="C273" s="19" t="s">
        <v>968</v>
      </c>
      <c r="D273" s="19" t="s">
        <v>969</v>
      </c>
      <c r="E273" s="19" t="s">
        <v>970</v>
      </c>
      <c r="F273" s="19">
        <v>403640</v>
      </c>
      <c r="G273" s="19" t="s">
        <v>971</v>
      </c>
      <c r="H273" s="19" t="s">
        <v>972</v>
      </c>
      <c r="I273" s="19" t="s">
        <v>23</v>
      </c>
      <c r="J273" s="19" t="s">
        <v>24</v>
      </c>
      <c r="K273" s="19" t="s">
        <v>973</v>
      </c>
      <c r="L273" s="19" t="s">
        <v>199</v>
      </c>
      <c r="M273" s="20">
        <v>2567.0300000000002</v>
      </c>
      <c r="N273" s="54"/>
      <c r="O273" s="21">
        <v>44713</v>
      </c>
      <c r="P273" s="19"/>
      <c r="Q273" s="19" t="s">
        <v>27</v>
      </c>
      <c r="R273" s="22" t="s">
        <v>526</v>
      </c>
    </row>
    <row r="274" spans="1:18" ht="26" x14ac:dyDescent="0.35">
      <c r="A274" s="17" t="s">
        <v>967</v>
      </c>
      <c r="B274" s="18"/>
      <c r="C274" s="19" t="s">
        <v>968</v>
      </c>
      <c r="D274" s="19" t="s">
        <v>969</v>
      </c>
      <c r="E274" s="19" t="s">
        <v>970</v>
      </c>
      <c r="F274" s="19">
        <v>403640</v>
      </c>
      <c r="G274" s="19" t="s">
        <v>971</v>
      </c>
      <c r="H274" s="19" t="s">
        <v>972</v>
      </c>
      <c r="I274" s="19" t="s">
        <v>23</v>
      </c>
      <c r="J274" s="19" t="s">
        <v>24</v>
      </c>
      <c r="K274" s="19" t="s">
        <v>973</v>
      </c>
      <c r="L274" s="19" t="s">
        <v>199</v>
      </c>
      <c r="M274" s="20">
        <v>2567.0300000000002</v>
      </c>
      <c r="N274" s="54"/>
      <c r="O274" s="21">
        <v>44743</v>
      </c>
      <c r="P274" s="19"/>
      <c r="Q274" s="19" t="s">
        <v>27</v>
      </c>
      <c r="R274" s="22" t="s">
        <v>526</v>
      </c>
    </row>
    <row r="275" spans="1:18" ht="38.5" x14ac:dyDescent="0.35">
      <c r="A275" s="17">
        <v>1410181097</v>
      </c>
      <c r="B275" s="18"/>
      <c r="C275" s="19" t="s">
        <v>172</v>
      </c>
      <c r="D275" s="19" t="s">
        <v>73</v>
      </c>
      <c r="E275" s="19" t="s">
        <v>74</v>
      </c>
      <c r="F275" s="19">
        <v>309540</v>
      </c>
      <c r="G275" s="19" t="s">
        <v>173</v>
      </c>
      <c r="H275" s="19" t="s">
        <v>133</v>
      </c>
      <c r="I275" s="19" t="s">
        <v>34</v>
      </c>
      <c r="J275" s="19">
        <v>3600080811</v>
      </c>
      <c r="K275" s="19" t="s">
        <v>174</v>
      </c>
      <c r="L275" s="19" t="s">
        <v>358</v>
      </c>
      <c r="M275" s="20">
        <v>2551</v>
      </c>
      <c r="N275" s="54"/>
      <c r="O275" s="21">
        <v>44490</v>
      </c>
      <c r="P275" s="19"/>
      <c r="Q275" s="19" t="s">
        <v>328</v>
      </c>
      <c r="R275" s="22" t="s">
        <v>28</v>
      </c>
    </row>
    <row r="276" spans="1:18" ht="26" x14ac:dyDescent="0.35">
      <c r="A276" s="11">
        <v>1410190264</v>
      </c>
      <c r="B276" s="12"/>
      <c r="C276" s="13" t="s">
        <v>831</v>
      </c>
      <c r="D276" s="13" t="s">
        <v>832</v>
      </c>
      <c r="E276" s="13" t="s">
        <v>536</v>
      </c>
      <c r="F276" s="13">
        <v>309869</v>
      </c>
      <c r="G276" s="13" t="s">
        <v>833</v>
      </c>
      <c r="H276" s="13" t="s">
        <v>907</v>
      </c>
      <c r="I276" s="13" t="s">
        <v>34</v>
      </c>
      <c r="J276" s="13" t="s">
        <v>881</v>
      </c>
      <c r="K276" s="13" t="s">
        <v>910</v>
      </c>
      <c r="L276" s="13" t="s">
        <v>909</v>
      </c>
      <c r="M276" s="14">
        <v>2532</v>
      </c>
      <c r="N276" s="55"/>
      <c r="O276" s="15">
        <v>44704</v>
      </c>
      <c r="P276" s="13"/>
      <c r="Q276" s="13" t="s">
        <v>27</v>
      </c>
      <c r="R276" s="16" t="s">
        <v>526</v>
      </c>
    </row>
    <row r="277" spans="1:18" ht="26" x14ac:dyDescent="0.35">
      <c r="A277" s="32">
        <v>1410195057</v>
      </c>
      <c r="B277" s="12"/>
      <c r="C277" s="13" t="s">
        <v>1298</v>
      </c>
      <c r="D277" s="13" t="s">
        <v>1015</v>
      </c>
      <c r="E277" s="13" t="s">
        <v>1015</v>
      </c>
      <c r="F277" s="13">
        <v>608535</v>
      </c>
      <c r="G277" s="13" t="s">
        <v>1299</v>
      </c>
      <c r="H277" s="13" t="s">
        <v>1300</v>
      </c>
      <c r="I277" s="13" t="s">
        <v>23</v>
      </c>
      <c r="J277" s="13" t="s">
        <v>1301</v>
      </c>
      <c r="K277" s="13" t="s">
        <v>729</v>
      </c>
      <c r="L277" s="13" t="s">
        <v>199</v>
      </c>
      <c r="M277" s="14">
        <v>2520</v>
      </c>
      <c r="N277" s="55"/>
      <c r="O277" s="15">
        <v>44790</v>
      </c>
      <c r="P277" s="13"/>
      <c r="Q277" s="13" t="s">
        <v>171</v>
      </c>
      <c r="R277" s="16" t="s">
        <v>526</v>
      </c>
    </row>
    <row r="278" spans="1:18" ht="38.5" x14ac:dyDescent="0.35">
      <c r="A278" s="17">
        <v>1410176288</v>
      </c>
      <c r="B278" s="18"/>
      <c r="C278" s="19" t="s">
        <v>176</v>
      </c>
      <c r="D278" s="19" t="s">
        <v>30</v>
      </c>
      <c r="E278" s="19" t="s">
        <v>31</v>
      </c>
      <c r="F278" s="19">
        <v>802041</v>
      </c>
      <c r="G278" s="19" t="s">
        <v>177</v>
      </c>
      <c r="H278" s="19" t="s">
        <v>141</v>
      </c>
      <c r="I278" s="19" t="s">
        <v>23</v>
      </c>
      <c r="J278" s="19" t="s">
        <v>24</v>
      </c>
      <c r="K278" s="19" t="s">
        <v>178</v>
      </c>
      <c r="L278" s="19" t="s">
        <v>179</v>
      </c>
      <c r="M278" s="20">
        <v>2500</v>
      </c>
      <c r="N278" s="54"/>
      <c r="O278" s="21">
        <v>44384</v>
      </c>
      <c r="P278" s="19"/>
      <c r="Q278" s="19" t="s">
        <v>171</v>
      </c>
      <c r="R278" s="22" t="s">
        <v>28</v>
      </c>
    </row>
    <row r="279" spans="1:18" ht="63.5" x14ac:dyDescent="0.35">
      <c r="A279" s="11">
        <v>1410181096</v>
      </c>
      <c r="B279" s="12"/>
      <c r="C279" s="13" t="s">
        <v>355</v>
      </c>
      <c r="D279" s="13" t="s">
        <v>73</v>
      </c>
      <c r="E279" s="13" t="s">
        <v>74</v>
      </c>
      <c r="F279" s="13">
        <v>309647</v>
      </c>
      <c r="G279" s="13" t="s">
        <v>356</v>
      </c>
      <c r="H279" s="13" t="s">
        <v>76</v>
      </c>
      <c r="I279" s="13" t="s">
        <v>23</v>
      </c>
      <c r="J279" s="13" t="s">
        <v>24</v>
      </c>
      <c r="K279" s="13" t="s">
        <v>169</v>
      </c>
      <c r="L279" s="13" t="s">
        <v>357</v>
      </c>
      <c r="M279" s="14">
        <v>2500</v>
      </c>
      <c r="N279" s="55"/>
      <c r="O279" s="15">
        <v>44490</v>
      </c>
      <c r="P279" s="13"/>
      <c r="Q279" s="13" t="s">
        <v>328</v>
      </c>
      <c r="R279" s="16" t="s">
        <v>28</v>
      </c>
    </row>
    <row r="280" spans="1:18" ht="38.5" x14ac:dyDescent="0.35">
      <c r="A280" s="11">
        <v>1410190846</v>
      </c>
      <c r="B280" s="12"/>
      <c r="C280" s="13" t="s">
        <v>531</v>
      </c>
      <c r="D280" s="13" t="s">
        <v>38</v>
      </c>
      <c r="E280" s="13" t="s">
        <v>92</v>
      </c>
      <c r="F280" s="13">
        <v>802138</v>
      </c>
      <c r="G280" s="13" t="s">
        <v>532</v>
      </c>
      <c r="H280" s="13" t="s">
        <v>249</v>
      </c>
      <c r="I280" s="13" t="s">
        <v>34</v>
      </c>
      <c r="J280" s="13" t="s">
        <v>24</v>
      </c>
      <c r="K280" s="13" t="s">
        <v>65</v>
      </c>
      <c r="L280" s="13" t="s">
        <v>1078</v>
      </c>
      <c r="M280" s="14">
        <v>2497.3200000000002</v>
      </c>
      <c r="N280" s="55"/>
      <c r="O280" s="15">
        <v>44734</v>
      </c>
      <c r="P280" s="13"/>
      <c r="Q280" s="13" t="s">
        <v>27</v>
      </c>
      <c r="R280" s="16" t="s">
        <v>526</v>
      </c>
    </row>
    <row r="281" spans="1:18" ht="26" x14ac:dyDescent="0.35">
      <c r="A281" s="17">
        <v>1410200045</v>
      </c>
      <c r="B281" s="18"/>
      <c r="C281" s="19" t="s">
        <v>1246</v>
      </c>
      <c r="D281" s="19" t="s">
        <v>1015</v>
      </c>
      <c r="E281" s="19" t="s">
        <v>1242</v>
      </c>
      <c r="F281" s="19">
        <v>608474</v>
      </c>
      <c r="G281" s="19" t="s">
        <v>1247</v>
      </c>
      <c r="H281" s="19" t="s">
        <v>1244</v>
      </c>
      <c r="I281" s="19" t="s">
        <v>880</v>
      </c>
      <c r="J281" s="19" t="s">
        <v>1248</v>
      </c>
      <c r="K281" s="19" t="s">
        <v>1249</v>
      </c>
      <c r="L281" s="19" t="s">
        <v>1607</v>
      </c>
      <c r="M281" s="20">
        <v>2484</v>
      </c>
      <c r="N281" s="54"/>
      <c r="O281" s="21">
        <v>44897</v>
      </c>
      <c r="P281" s="19"/>
      <c r="Q281" s="19" t="s">
        <v>328</v>
      </c>
      <c r="R281" s="22" t="s">
        <v>526</v>
      </c>
    </row>
    <row r="282" spans="1:18" ht="38.5" x14ac:dyDescent="0.35">
      <c r="A282" s="17">
        <v>1410172896</v>
      </c>
      <c r="B282" s="18"/>
      <c r="C282" s="19" t="s">
        <v>80</v>
      </c>
      <c r="D282" s="19" t="s">
        <v>38</v>
      </c>
      <c r="E282" s="19" t="s">
        <v>81</v>
      </c>
      <c r="F282" s="19">
        <v>608637</v>
      </c>
      <c r="G282" s="19" t="s">
        <v>82</v>
      </c>
      <c r="H282" s="19" t="s">
        <v>83</v>
      </c>
      <c r="I282" s="19" t="s">
        <v>34</v>
      </c>
      <c r="J282" s="19" t="s">
        <v>24</v>
      </c>
      <c r="K282" s="19" t="s">
        <v>84</v>
      </c>
      <c r="L282" s="19" t="s">
        <v>85</v>
      </c>
      <c r="M282" s="20">
        <v>2459</v>
      </c>
      <c r="N282" s="54"/>
      <c r="O282" s="21">
        <v>44329</v>
      </c>
      <c r="P282" s="19"/>
      <c r="Q282" s="19" t="s">
        <v>27</v>
      </c>
      <c r="R282" s="22" t="s">
        <v>28</v>
      </c>
    </row>
    <row r="283" spans="1:18" ht="38.5" x14ac:dyDescent="0.35">
      <c r="A283" s="17">
        <v>1410186624</v>
      </c>
      <c r="B283" s="18"/>
      <c r="C283" s="19" t="s">
        <v>161</v>
      </c>
      <c r="D283" s="19" t="s">
        <v>19</v>
      </c>
      <c r="E283" s="19" t="s">
        <v>20</v>
      </c>
      <c r="F283" s="19">
        <v>608812</v>
      </c>
      <c r="G283" s="19" t="s">
        <v>162</v>
      </c>
      <c r="H283" s="19" t="s">
        <v>163</v>
      </c>
      <c r="I283" s="19" t="s">
        <v>23</v>
      </c>
      <c r="J283" s="19" t="s">
        <v>24</v>
      </c>
      <c r="K283" s="19" t="s">
        <v>164</v>
      </c>
      <c r="L283" s="19" t="s">
        <v>511</v>
      </c>
      <c r="M283" s="20">
        <v>2440</v>
      </c>
      <c r="N283" s="54"/>
      <c r="O283" s="21">
        <v>44620</v>
      </c>
      <c r="P283" s="19"/>
      <c r="Q283" s="19" t="s">
        <v>447</v>
      </c>
      <c r="R283" s="22" t="s">
        <v>28</v>
      </c>
    </row>
    <row r="284" spans="1:18" ht="38.5" x14ac:dyDescent="0.35">
      <c r="A284" s="11">
        <v>1410188700</v>
      </c>
      <c r="B284" s="12"/>
      <c r="C284" s="13" t="s">
        <v>589</v>
      </c>
      <c r="D284" s="13" t="s">
        <v>590</v>
      </c>
      <c r="E284" s="13" t="s">
        <v>591</v>
      </c>
      <c r="F284" s="13">
        <v>103267</v>
      </c>
      <c r="G284" s="13" t="s">
        <v>592</v>
      </c>
      <c r="H284" s="13" t="s">
        <v>593</v>
      </c>
      <c r="I284" s="13" t="s">
        <v>34</v>
      </c>
      <c r="J284" s="13" t="s">
        <v>24</v>
      </c>
      <c r="K284" s="13" t="s">
        <v>594</v>
      </c>
      <c r="L284" s="13" t="s">
        <v>595</v>
      </c>
      <c r="M284" s="14">
        <v>2437</v>
      </c>
      <c r="N284" s="55"/>
      <c r="O284" s="15">
        <v>44656</v>
      </c>
      <c r="P284" s="13"/>
      <c r="Q284" s="13" t="s">
        <v>27</v>
      </c>
      <c r="R284" s="16" t="s">
        <v>526</v>
      </c>
    </row>
    <row r="285" spans="1:18" ht="38.5" x14ac:dyDescent="0.35">
      <c r="A285" s="17">
        <v>1410190567</v>
      </c>
      <c r="B285" s="18"/>
      <c r="C285" s="19" t="s">
        <v>1006</v>
      </c>
      <c r="D285" s="19" t="s">
        <v>541</v>
      </c>
      <c r="E285" s="19" t="s">
        <v>636</v>
      </c>
      <c r="F285" s="19">
        <v>508427</v>
      </c>
      <c r="G285" s="19" t="s">
        <v>1007</v>
      </c>
      <c r="H285" s="19" t="s">
        <v>1008</v>
      </c>
      <c r="I285" s="19" t="s">
        <v>23</v>
      </c>
      <c r="J285" s="19" t="s">
        <v>24</v>
      </c>
      <c r="K285" s="19" t="s">
        <v>1009</v>
      </c>
      <c r="L285" s="19" t="s">
        <v>199</v>
      </c>
      <c r="M285" s="20">
        <v>2430</v>
      </c>
      <c r="N285" s="54"/>
      <c r="O285" s="21">
        <v>44722</v>
      </c>
      <c r="P285" s="19"/>
      <c r="Q285" s="19" t="s">
        <v>27</v>
      </c>
      <c r="R285" s="22" t="s">
        <v>526</v>
      </c>
    </row>
    <row r="286" spans="1:18" ht="26" x14ac:dyDescent="0.35">
      <c r="A286" s="11">
        <v>1410198572</v>
      </c>
      <c r="B286" s="12"/>
      <c r="C286" s="13" t="s">
        <v>557</v>
      </c>
      <c r="D286" s="13" t="s">
        <v>541</v>
      </c>
      <c r="E286" s="13" t="s">
        <v>542</v>
      </c>
      <c r="F286" s="13">
        <v>508425</v>
      </c>
      <c r="G286" s="13" t="s">
        <v>558</v>
      </c>
      <c r="H286" s="13" t="s">
        <v>559</v>
      </c>
      <c r="I286" s="13" t="s">
        <v>23</v>
      </c>
      <c r="J286" s="13" t="s">
        <v>24</v>
      </c>
      <c r="K286" s="13" t="s">
        <v>560</v>
      </c>
      <c r="L286" s="13" t="s">
        <v>1183</v>
      </c>
      <c r="M286" s="14">
        <v>2430</v>
      </c>
      <c r="N286" s="55"/>
      <c r="O286" s="15">
        <v>44867</v>
      </c>
      <c r="P286" s="13"/>
      <c r="Q286" s="13" t="s">
        <v>328</v>
      </c>
      <c r="R286" s="16" t="s">
        <v>526</v>
      </c>
    </row>
    <row r="287" spans="1:18" ht="51" x14ac:dyDescent="0.35">
      <c r="A287" s="11">
        <v>1410180470</v>
      </c>
      <c r="B287" s="12"/>
      <c r="C287" s="13" t="s">
        <v>116</v>
      </c>
      <c r="D287" s="13" t="s">
        <v>110</v>
      </c>
      <c r="E287" s="13" t="s">
        <v>111</v>
      </c>
      <c r="F287" s="13">
        <v>608636</v>
      </c>
      <c r="G287" s="13" t="s">
        <v>117</v>
      </c>
      <c r="H287" s="13" t="s">
        <v>118</v>
      </c>
      <c r="I287" s="13" t="s">
        <v>34</v>
      </c>
      <c r="J287" s="13" t="s">
        <v>24</v>
      </c>
      <c r="K287" s="13" t="s">
        <v>119</v>
      </c>
      <c r="L287" s="13" t="s">
        <v>353</v>
      </c>
      <c r="M287" s="14">
        <v>2428.11</v>
      </c>
      <c r="N287" s="55"/>
      <c r="O287" s="15">
        <v>44488</v>
      </c>
      <c r="P287" s="13"/>
      <c r="Q287" s="13" t="s">
        <v>328</v>
      </c>
      <c r="R287" s="16" t="s">
        <v>28</v>
      </c>
    </row>
    <row r="288" spans="1:18" ht="63.5" x14ac:dyDescent="0.35">
      <c r="A288" s="11">
        <v>1410182892</v>
      </c>
      <c r="B288" s="12"/>
      <c r="C288" s="13" t="s">
        <v>406</v>
      </c>
      <c r="D288" s="13" t="s">
        <v>38</v>
      </c>
      <c r="E288" s="13" t="s">
        <v>55</v>
      </c>
      <c r="F288" s="13">
        <v>606183</v>
      </c>
      <c r="G288" s="13" t="s">
        <v>407</v>
      </c>
      <c r="H288" s="13" t="s">
        <v>183</v>
      </c>
      <c r="I288" s="13" t="s">
        <v>23</v>
      </c>
      <c r="J288" s="13" t="s">
        <v>408</v>
      </c>
      <c r="K288" s="13" t="s">
        <v>238</v>
      </c>
      <c r="L288" s="13" t="s">
        <v>409</v>
      </c>
      <c r="M288" s="14">
        <v>2382</v>
      </c>
      <c r="N288" s="55"/>
      <c r="O288" s="15">
        <v>44531</v>
      </c>
      <c r="P288" s="13"/>
      <c r="Q288" s="13" t="s">
        <v>328</v>
      </c>
      <c r="R288" s="16" t="s">
        <v>28</v>
      </c>
    </row>
    <row r="289" spans="1:18" ht="38.5" x14ac:dyDescent="0.35">
      <c r="A289" s="11">
        <v>1410190380</v>
      </c>
      <c r="B289" s="12"/>
      <c r="C289" s="13" t="s">
        <v>927</v>
      </c>
      <c r="D289" s="13" t="s">
        <v>590</v>
      </c>
      <c r="E289" s="13" t="s">
        <v>810</v>
      </c>
      <c r="F289" s="13"/>
      <c r="G289" s="13" t="s">
        <v>928</v>
      </c>
      <c r="H289" s="13" t="s">
        <v>593</v>
      </c>
      <c r="I289" s="13" t="s">
        <v>34</v>
      </c>
      <c r="J289" s="13" t="s">
        <v>24</v>
      </c>
      <c r="K289" s="13" t="s">
        <v>929</v>
      </c>
      <c r="L289" s="13" t="s">
        <v>930</v>
      </c>
      <c r="M289" s="14">
        <v>2378</v>
      </c>
      <c r="N289" s="55"/>
      <c r="O289" s="15">
        <v>44711</v>
      </c>
      <c r="P289" s="13"/>
      <c r="Q289" s="13" t="s">
        <v>27</v>
      </c>
      <c r="R289" s="16" t="s">
        <v>526</v>
      </c>
    </row>
    <row r="290" spans="1:18" ht="26" x14ac:dyDescent="0.35">
      <c r="A290" s="17">
        <v>1410193586</v>
      </c>
      <c r="B290" s="18"/>
      <c r="C290" s="19" t="s">
        <v>1196</v>
      </c>
      <c r="D290" s="19" t="s">
        <v>38</v>
      </c>
      <c r="E290" s="19" t="s">
        <v>139</v>
      </c>
      <c r="F290" s="19">
        <v>606168</v>
      </c>
      <c r="G290" s="19" t="s">
        <v>1197</v>
      </c>
      <c r="H290" s="19" t="s">
        <v>202</v>
      </c>
      <c r="I290" s="19" t="s">
        <v>34</v>
      </c>
      <c r="J290" s="19" t="s">
        <v>24</v>
      </c>
      <c r="K290" s="19" t="s">
        <v>297</v>
      </c>
      <c r="L290" s="19" t="s">
        <v>1198</v>
      </c>
      <c r="M290" s="20">
        <v>2373</v>
      </c>
      <c r="N290" s="54"/>
      <c r="O290" s="21">
        <v>44762</v>
      </c>
      <c r="P290" s="19"/>
      <c r="Q290" s="19" t="s">
        <v>171</v>
      </c>
      <c r="R290" s="22" t="s">
        <v>526</v>
      </c>
    </row>
    <row r="291" spans="1:18" ht="38.5" x14ac:dyDescent="0.35">
      <c r="A291" s="17">
        <v>1410190359</v>
      </c>
      <c r="B291" s="18"/>
      <c r="C291" s="19" t="s">
        <v>938</v>
      </c>
      <c r="D291" s="19" t="s">
        <v>110</v>
      </c>
      <c r="E291" s="19" t="s">
        <v>111</v>
      </c>
      <c r="F291" s="19">
        <v>802502</v>
      </c>
      <c r="G291" s="19" t="s">
        <v>939</v>
      </c>
      <c r="H291" s="19" t="s">
        <v>243</v>
      </c>
      <c r="I291" s="19" t="s">
        <v>23</v>
      </c>
      <c r="J291" s="19" t="s">
        <v>940</v>
      </c>
      <c r="K291" s="19" t="s">
        <v>941</v>
      </c>
      <c r="L291" s="19" t="s">
        <v>942</v>
      </c>
      <c r="M291" s="20">
        <v>2349.36</v>
      </c>
      <c r="N291" s="54"/>
      <c r="O291" s="21">
        <v>44713</v>
      </c>
      <c r="P291" s="19"/>
      <c r="Q291" s="19" t="s">
        <v>27</v>
      </c>
      <c r="R291" s="22" t="s">
        <v>526</v>
      </c>
    </row>
    <row r="292" spans="1:18" ht="38.5" x14ac:dyDescent="0.35">
      <c r="A292" s="11">
        <v>1410178845</v>
      </c>
      <c r="B292" s="12"/>
      <c r="C292" s="13" t="s">
        <v>271</v>
      </c>
      <c r="D292" s="13" t="s">
        <v>73</v>
      </c>
      <c r="E292" s="13" t="s">
        <v>74</v>
      </c>
      <c r="F292" s="13">
        <v>309731</v>
      </c>
      <c r="G292" s="13" t="s">
        <v>272</v>
      </c>
      <c r="H292" s="13" t="s">
        <v>76</v>
      </c>
      <c r="I292" s="13" t="s">
        <v>34</v>
      </c>
      <c r="J292" s="13" t="s">
        <v>24</v>
      </c>
      <c r="K292" s="13" t="s">
        <v>88</v>
      </c>
      <c r="L292" s="13" t="s">
        <v>273</v>
      </c>
      <c r="M292" s="14">
        <v>2348.6</v>
      </c>
      <c r="N292" s="55"/>
      <c r="O292" s="15">
        <v>44441</v>
      </c>
      <c r="P292" s="13"/>
      <c r="Q292" s="13" t="s">
        <v>171</v>
      </c>
      <c r="R292" s="16" t="s">
        <v>28</v>
      </c>
    </row>
    <row r="293" spans="1:18" ht="38.5" x14ac:dyDescent="0.35">
      <c r="A293" s="17">
        <v>1410179075</v>
      </c>
      <c r="B293" s="18"/>
      <c r="C293" s="19" t="s">
        <v>271</v>
      </c>
      <c r="D293" s="19" t="s">
        <v>73</v>
      </c>
      <c r="E293" s="19" t="s">
        <v>74</v>
      </c>
      <c r="F293" s="19">
        <v>309731</v>
      </c>
      <c r="G293" s="19" t="s">
        <v>272</v>
      </c>
      <c r="H293" s="19" t="s">
        <v>76</v>
      </c>
      <c r="I293" s="19" t="s">
        <v>34</v>
      </c>
      <c r="J293" s="19" t="s">
        <v>24</v>
      </c>
      <c r="K293" s="19" t="s">
        <v>88</v>
      </c>
      <c r="L293" s="19" t="s">
        <v>273</v>
      </c>
      <c r="M293" s="20">
        <v>2348.6</v>
      </c>
      <c r="N293" s="54"/>
      <c r="O293" s="21">
        <v>44448</v>
      </c>
      <c r="P293" s="19"/>
      <c r="Q293" s="19" t="s">
        <v>171</v>
      </c>
      <c r="R293" s="22" t="s">
        <v>28</v>
      </c>
    </row>
    <row r="294" spans="1:18" ht="38.5" x14ac:dyDescent="0.35">
      <c r="A294" s="17">
        <v>1410190891</v>
      </c>
      <c r="B294" s="18"/>
      <c r="C294" s="19" t="s">
        <v>1100</v>
      </c>
      <c r="D294" s="19" t="s">
        <v>661</v>
      </c>
      <c r="E294" s="19" t="s">
        <v>1101</v>
      </c>
      <c r="F294" s="19">
        <v>508349</v>
      </c>
      <c r="G294" s="19" t="s">
        <v>1102</v>
      </c>
      <c r="H294" s="19" t="s">
        <v>891</v>
      </c>
      <c r="I294" s="19" t="s">
        <v>34</v>
      </c>
      <c r="J294" s="19" t="s">
        <v>24</v>
      </c>
      <c r="K294" s="19" t="s">
        <v>1103</v>
      </c>
      <c r="L294" s="19" t="s">
        <v>1104</v>
      </c>
      <c r="M294" s="20">
        <v>2331.62</v>
      </c>
      <c r="N294" s="54"/>
      <c r="O294" s="21">
        <v>44735</v>
      </c>
      <c r="P294" s="19"/>
      <c r="Q294" s="19" t="s">
        <v>27</v>
      </c>
      <c r="R294" s="22" t="s">
        <v>526</v>
      </c>
    </row>
    <row r="295" spans="1:18" ht="38.5" x14ac:dyDescent="0.35">
      <c r="A295" s="11"/>
      <c r="B295" s="12">
        <v>1490025209</v>
      </c>
      <c r="C295" s="13" t="s">
        <v>603</v>
      </c>
      <c r="D295" s="13" t="s">
        <v>578</v>
      </c>
      <c r="E295" s="13" t="s">
        <v>536</v>
      </c>
      <c r="F295" s="13">
        <v>208108</v>
      </c>
      <c r="G295" s="13" t="s">
        <v>604</v>
      </c>
      <c r="H295" s="13" t="s">
        <v>605</v>
      </c>
      <c r="I295" s="13" t="s">
        <v>23</v>
      </c>
      <c r="J295" s="13" t="s">
        <v>24</v>
      </c>
      <c r="K295" s="13" t="s">
        <v>606</v>
      </c>
      <c r="L295" s="13" t="s">
        <v>199</v>
      </c>
      <c r="M295" s="14">
        <v>2328.8000000000002</v>
      </c>
      <c r="N295" s="55"/>
      <c r="O295" s="15">
        <v>44656</v>
      </c>
      <c r="P295" s="13"/>
      <c r="Q295" s="13" t="s">
        <v>27</v>
      </c>
      <c r="R295" s="16" t="s">
        <v>526</v>
      </c>
    </row>
    <row r="296" spans="1:18" ht="26" x14ac:dyDescent="0.35">
      <c r="A296" s="17">
        <v>1410190375</v>
      </c>
      <c r="B296" s="18"/>
      <c r="C296" s="19" t="s">
        <v>953</v>
      </c>
      <c r="D296" s="19" t="s">
        <v>578</v>
      </c>
      <c r="E296" s="19" t="s">
        <v>954</v>
      </c>
      <c r="F296" s="19">
        <v>208108</v>
      </c>
      <c r="G296" s="19" t="s">
        <v>604</v>
      </c>
      <c r="H296" s="19" t="s">
        <v>605</v>
      </c>
      <c r="I296" s="19" t="s">
        <v>880</v>
      </c>
      <c r="J296" s="19" t="s">
        <v>955</v>
      </c>
      <c r="K296" s="19" t="s">
        <v>403</v>
      </c>
      <c r="L296" s="19" t="s">
        <v>199</v>
      </c>
      <c r="M296" s="20">
        <v>2328.8000000000002</v>
      </c>
      <c r="N296" s="54"/>
      <c r="O296" s="21">
        <v>44713</v>
      </c>
      <c r="P296" s="19"/>
      <c r="Q296" s="19" t="s">
        <v>27</v>
      </c>
      <c r="R296" s="22" t="s">
        <v>526</v>
      </c>
    </row>
    <row r="297" spans="1:18" ht="38.5" x14ac:dyDescent="0.35">
      <c r="A297" s="11">
        <v>1410198897</v>
      </c>
      <c r="B297" s="12"/>
      <c r="C297" s="13" t="s">
        <v>377</v>
      </c>
      <c r="D297" s="13" t="s">
        <v>110</v>
      </c>
      <c r="E297" s="13" t="s">
        <v>111</v>
      </c>
      <c r="F297" s="13">
        <v>802053</v>
      </c>
      <c r="G297" s="29" t="s">
        <v>378</v>
      </c>
      <c r="H297" s="13" t="s">
        <v>243</v>
      </c>
      <c r="I297" s="13" t="s">
        <v>34</v>
      </c>
      <c r="J297" s="13">
        <v>8001313</v>
      </c>
      <c r="K297" s="13" t="s">
        <v>379</v>
      </c>
      <c r="L297" s="13" t="s">
        <v>1428</v>
      </c>
      <c r="M297" s="14">
        <v>2259</v>
      </c>
      <c r="N297" s="55"/>
      <c r="O297" s="15">
        <v>44874</v>
      </c>
      <c r="P297" s="13"/>
      <c r="Q297" s="13" t="s">
        <v>328</v>
      </c>
      <c r="R297" s="16" t="s">
        <v>526</v>
      </c>
    </row>
    <row r="298" spans="1:18" ht="26" x14ac:dyDescent="0.35">
      <c r="A298" s="11">
        <v>1410190913</v>
      </c>
      <c r="B298" s="12"/>
      <c r="C298" s="13" t="s">
        <v>1132</v>
      </c>
      <c r="D298" s="13" t="s">
        <v>655</v>
      </c>
      <c r="E298" s="13" t="s">
        <v>655</v>
      </c>
      <c r="F298" s="13">
        <v>109556</v>
      </c>
      <c r="G298" s="29" t="s">
        <v>1133</v>
      </c>
      <c r="H298" s="13" t="s">
        <v>1134</v>
      </c>
      <c r="I298" s="13" t="s">
        <v>23</v>
      </c>
      <c r="J298" s="13" t="s">
        <v>24</v>
      </c>
      <c r="K298" s="13" t="s">
        <v>1135</v>
      </c>
      <c r="L298" s="13" t="s">
        <v>1136</v>
      </c>
      <c r="M298" s="14">
        <v>2255</v>
      </c>
      <c r="N298" s="55"/>
      <c r="O298" s="15">
        <v>44743</v>
      </c>
      <c r="P298" s="13"/>
      <c r="Q298" s="13" t="s">
        <v>171</v>
      </c>
      <c r="R298" s="16" t="s">
        <v>526</v>
      </c>
    </row>
    <row r="299" spans="1:18" ht="38.5" x14ac:dyDescent="0.35">
      <c r="A299" s="11">
        <v>1410184119</v>
      </c>
      <c r="B299" s="12"/>
      <c r="C299" s="13" t="s">
        <v>377</v>
      </c>
      <c r="D299" s="13" t="s">
        <v>110</v>
      </c>
      <c r="E299" s="13" t="s">
        <v>111</v>
      </c>
      <c r="F299" s="13">
        <v>802053</v>
      </c>
      <c r="G299" s="13" t="s">
        <v>378</v>
      </c>
      <c r="H299" s="13" t="s">
        <v>243</v>
      </c>
      <c r="I299" s="13" t="s">
        <v>34</v>
      </c>
      <c r="J299" s="13">
        <v>8001313</v>
      </c>
      <c r="K299" s="13" t="s">
        <v>379</v>
      </c>
      <c r="L299" s="13" t="s">
        <v>452</v>
      </c>
      <c r="M299" s="14">
        <v>2245</v>
      </c>
      <c r="N299" s="55"/>
      <c r="O299" s="15">
        <v>44567</v>
      </c>
      <c r="P299" s="13"/>
      <c r="Q299" s="13" t="s">
        <v>447</v>
      </c>
      <c r="R299" s="16" t="s">
        <v>28</v>
      </c>
    </row>
    <row r="300" spans="1:18" ht="38.5" x14ac:dyDescent="0.35">
      <c r="A300" s="17" t="s">
        <v>1526</v>
      </c>
      <c r="B300" s="18"/>
      <c r="C300" s="19" t="s">
        <v>932</v>
      </c>
      <c r="D300" s="19" t="s">
        <v>619</v>
      </c>
      <c r="E300" s="19" t="s">
        <v>703</v>
      </c>
      <c r="F300" s="19">
        <v>310026</v>
      </c>
      <c r="G300" s="19" t="s">
        <v>933</v>
      </c>
      <c r="H300" s="19" t="s">
        <v>1263</v>
      </c>
      <c r="I300" s="19" t="s">
        <v>34</v>
      </c>
      <c r="J300" s="19" t="s">
        <v>24</v>
      </c>
      <c r="K300" s="19" t="s">
        <v>1527</v>
      </c>
      <c r="L300" s="19" t="s">
        <v>1528</v>
      </c>
      <c r="M300" s="20">
        <v>2238.09</v>
      </c>
      <c r="N300" s="54"/>
      <c r="O300" s="21">
        <v>44875</v>
      </c>
      <c r="P300" s="19"/>
      <c r="Q300" s="19" t="s">
        <v>328</v>
      </c>
      <c r="R300" s="22" t="s">
        <v>526</v>
      </c>
    </row>
    <row r="301" spans="1:18" ht="38.5" x14ac:dyDescent="0.35">
      <c r="A301" s="27">
        <v>1410188804</v>
      </c>
      <c r="B301" s="18"/>
      <c r="C301" s="19" t="s">
        <v>702</v>
      </c>
      <c r="D301" s="19" t="s">
        <v>619</v>
      </c>
      <c r="E301" s="19" t="s">
        <v>703</v>
      </c>
      <c r="F301" s="19">
        <v>309974</v>
      </c>
      <c r="G301" s="19" t="s">
        <v>704</v>
      </c>
      <c r="H301" s="19" t="s">
        <v>705</v>
      </c>
      <c r="I301" s="19" t="s">
        <v>34</v>
      </c>
      <c r="J301" s="19" t="s">
        <v>24</v>
      </c>
      <c r="K301" s="19" t="s">
        <v>706</v>
      </c>
      <c r="L301" s="19" t="s">
        <v>707</v>
      </c>
      <c r="M301" s="20">
        <v>2234.4</v>
      </c>
      <c r="N301" s="54"/>
      <c r="O301" s="21">
        <v>44663</v>
      </c>
      <c r="P301" s="19"/>
      <c r="Q301" s="19" t="s">
        <v>27</v>
      </c>
      <c r="R301" s="22" t="s">
        <v>526</v>
      </c>
    </row>
    <row r="302" spans="1:18" ht="51" x14ac:dyDescent="0.35">
      <c r="A302" s="11">
        <v>1410188953</v>
      </c>
      <c r="B302" s="12"/>
      <c r="C302" s="13" t="s">
        <v>733</v>
      </c>
      <c r="D302" s="13" t="s">
        <v>110</v>
      </c>
      <c r="E302" s="13" t="s">
        <v>111</v>
      </c>
      <c r="F302" s="13">
        <v>802504</v>
      </c>
      <c r="G302" s="13" t="s">
        <v>734</v>
      </c>
      <c r="H302" s="13" t="s">
        <v>243</v>
      </c>
      <c r="I302" s="13" t="s">
        <v>34</v>
      </c>
      <c r="J302" s="13" t="s">
        <v>24</v>
      </c>
      <c r="K302" s="13" t="s">
        <v>735</v>
      </c>
      <c r="L302" s="13" t="s">
        <v>736</v>
      </c>
      <c r="M302" s="14">
        <v>2212</v>
      </c>
      <c r="N302" s="55"/>
      <c r="O302" s="15">
        <v>44670</v>
      </c>
      <c r="P302" s="13"/>
      <c r="Q302" s="13" t="s">
        <v>27</v>
      </c>
      <c r="R302" s="16" t="s">
        <v>526</v>
      </c>
    </row>
    <row r="303" spans="1:18" ht="38.5" x14ac:dyDescent="0.35">
      <c r="A303" s="17">
        <v>1410197031</v>
      </c>
      <c r="B303" s="18"/>
      <c r="C303" s="19" t="s">
        <v>1410</v>
      </c>
      <c r="D303" s="19" t="s">
        <v>19</v>
      </c>
      <c r="E303" s="19" t="s">
        <v>1411</v>
      </c>
      <c r="F303" s="19">
        <v>608863</v>
      </c>
      <c r="G303" s="19" t="s">
        <v>1412</v>
      </c>
      <c r="H303" s="19" t="s">
        <v>1413</v>
      </c>
      <c r="I303" s="19" t="s">
        <v>34</v>
      </c>
      <c r="J303" s="19" t="s">
        <v>24</v>
      </c>
      <c r="K303" s="19" t="s">
        <v>346</v>
      </c>
      <c r="L303" s="19" t="s">
        <v>1414</v>
      </c>
      <c r="M303" s="20">
        <v>2188.56</v>
      </c>
      <c r="N303" s="54"/>
      <c r="O303" s="21">
        <v>44826</v>
      </c>
      <c r="P303" s="19"/>
      <c r="Q303" s="19" t="s">
        <v>171</v>
      </c>
      <c r="R303" s="22" t="s">
        <v>526</v>
      </c>
    </row>
    <row r="304" spans="1:18" ht="26" x14ac:dyDescent="0.35">
      <c r="A304" s="17">
        <v>1410188667</v>
      </c>
      <c r="B304" s="18"/>
      <c r="C304" s="19" t="s">
        <v>540</v>
      </c>
      <c r="D304" s="19" t="s">
        <v>541</v>
      </c>
      <c r="E304" s="19" t="s">
        <v>542</v>
      </c>
      <c r="F304" s="19">
        <v>508395</v>
      </c>
      <c r="G304" s="19" t="s">
        <v>543</v>
      </c>
      <c r="H304" s="19" t="s">
        <v>544</v>
      </c>
      <c r="I304" s="19" t="s">
        <v>34</v>
      </c>
      <c r="J304" s="19" t="s">
        <v>24</v>
      </c>
      <c r="K304" s="19" t="s">
        <v>545</v>
      </c>
      <c r="L304" s="19" t="s">
        <v>546</v>
      </c>
      <c r="M304" s="20">
        <v>2178</v>
      </c>
      <c r="N304" s="54"/>
      <c r="O304" s="21">
        <v>44652</v>
      </c>
      <c r="P304" s="19"/>
      <c r="Q304" s="19" t="s">
        <v>27</v>
      </c>
      <c r="R304" s="22" t="s">
        <v>526</v>
      </c>
    </row>
    <row r="305" spans="1:18" ht="26" x14ac:dyDescent="0.35">
      <c r="A305" s="11">
        <v>1410200079</v>
      </c>
      <c r="B305" s="12"/>
      <c r="C305" s="13" t="s">
        <v>1613</v>
      </c>
      <c r="D305" s="13" t="s">
        <v>541</v>
      </c>
      <c r="E305" s="13" t="s">
        <v>844</v>
      </c>
      <c r="F305" s="13">
        <v>508371</v>
      </c>
      <c r="G305" s="13" t="s">
        <v>1614</v>
      </c>
      <c r="H305" s="13" t="s">
        <v>559</v>
      </c>
      <c r="I305" s="13" t="s">
        <v>880</v>
      </c>
      <c r="J305" s="13">
        <v>4200627533</v>
      </c>
      <c r="K305" s="13" t="s">
        <v>892</v>
      </c>
      <c r="L305" s="13" t="s">
        <v>199</v>
      </c>
      <c r="M305" s="14">
        <v>2176.8000000000002</v>
      </c>
      <c r="N305" s="55"/>
      <c r="O305" s="15">
        <v>44867</v>
      </c>
      <c r="P305" s="13"/>
      <c r="Q305" s="13" t="s">
        <v>328</v>
      </c>
      <c r="R305" s="16" t="s">
        <v>526</v>
      </c>
    </row>
    <row r="306" spans="1:18" ht="38.5" x14ac:dyDescent="0.35">
      <c r="A306" s="11">
        <v>1410190390</v>
      </c>
      <c r="B306" s="12"/>
      <c r="C306" s="13" t="s">
        <v>516</v>
      </c>
      <c r="D306" s="13" t="s">
        <v>38</v>
      </c>
      <c r="E306" s="13" t="s">
        <v>81</v>
      </c>
      <c r="F306" s="13">
        <v>606191</v>
      </c>
      <c r="G306" s="13" t="s">
        <v>517</v>
      </c>
      <c r="H306" s="13" t="s">
        <v>206</v>
      </c>
      <c r="I306" s="13" t="s">
        <v>34</v>
      </c>
      <c r="J306" s="13" t="s">
        <v>24</v>
      </c>
      <c r="K306" s="13" t="s">
        <v>518</v>
      </c>
      <c r="L306" s="13" t="s">
        <v>965</v>
      </c>
      <c r="M306" s="14">
        <v>2165.0700000000002</v>
      </c>
      <c r="N306" s="55"/>
      <c r="O306" s="15">
        <v>44713</v>
      </c>
      <c r="P306" s="13"/>
      <c r="Q306" s="13" t="s">
        <v>27</v>
      </c>
      <c r="R306" s="16" t="s">
        <v>526</v>
      </c>
    </row>
    <row r="307" spans="1:18" ht="38.5" x14ac:dyDescent="0.35">
      <c r="A307" s="17">
        <v>1410173492</v>
      </c>
      <c r="B307" s="18"/>
      <c r="C307" s="19" t="s">
        <v>131</v>
      </c>
      <c r="D307" s="19" t="s">
        <v>73</v>
      </c>
      <c r="E307" s="19" t="s">
        <v>74</v>
      </c>
      <c r="F307" s="19">
        <v>309720</v>
      </c>
      <c r="G307" s="19" t="s">
        <v>132</v>
      </c>
      <c r="H307" s="19" t="s">
        <v>133</v>
      </c>
      <c r="I307" s="19" t="s">
        <v>34</v>
      </c>
      <c r="J307" s="19" t="s">
        <v>24</v>
      </c>
      <c r="K307" s="19" t="s">
        <v>134</v>
      </c>
      <c r="L307" s="19" t="s">
        <v>136</v>
      </c>
      <c r="M307" s="20">
        <v>2133.9</v>
      </c>
      <c r="N307" s="54"/>
      <c r="O307" s="21">
        <v>44361</v>
      </c>
      <c r="P307" s="19"/>
      <c r="Q307" s="19" t="s">
        <v>27</v>
      </c>
      <c r="R307" s="22" t="s">
        <v>28</v>
      </c>
    </row>
    <row r="308" spans="1:18" ht="26" x14ac:dyDescent="0.35">
      <c r="A308" s="17">
        <v>1410188764</v>
      </c>
      <c r="B308" s="18"/>
      <c r="C308" s="19" t="s">
        <v>156</v>
      </c>
      <c r="D308" s="19" t="s">
        <v>73</v>
      </c>
      <c r="E308" s="19" t="s">
        <v>74</v>
      </c>
      <c r="F308" s="19">
        <v>309729</v>
      </c>
      <c r="G308" s="19" t="s">
        <v>157</v>
      </c>
      <c r="H308" s="19" t="s">
        <v>133</v>
      </c>
      <c r="I308" s="19" t="s">
        <v>34</v>
      </c>
      <c r="J308" s="19">
        <v>3600189475</v>
      </c>
      <c r="K308" s="19" t="s">
        <v>158</v>
      </c>
      <c r="L308" s="19" t="s">
        <v>645</v>
      </c>
      <c r="M308" s="20">
        <v>2131</v>
      </c>
      <c r="N308" s="54"/>
      <c r="O308" s="21">
        <v>44658</v>
      </c>
      <c r="P308" s="19"/>
      <c r="Q308" s="19" t="s">
        <v>27</v>
      </c>
      <c r="R308" s="22" t="s">
        <v>526</v>
      </c>
    </row>
    <row r="309" spans="1:18" ht="26" x14ac:dyDescent="0.35">
      <c r="A309" s="17">
        <v>1410193770</v>
      </c>
      <c r="B309" s="18"/>
      <c r="C309" s="19" t="s">
        <v>1241</v>
      </c>
      <c r="D309" s="19" t="s">
        <v>1015</v>
      </c>
      <c r="E309" s="19" t="s">
        <v>1242</v>
      </c>
      <c r="F309" s="19">
        <v>608539</v>
      </c>
      <c r="G309" s="19" t="s">
        <v>1243</v>
      </c>
      <c r="H309" s="19" t="s">
        <v>1244</v>
      </c>
      <c r="I309" s="19" t="s">
        <v>880</v>
      </c>
      <c r="J309" s="19" t="s">
        <v>24</v>
      </c>
      <c r="K309" s="19" t="s">
        <v>1245</v>
      </c>
      <c r="L309" s="19" t="s">
        <v>1037</v>
      </c>
      <c r="M309" s="20">
        <v>2106</v>
      </c>
      <c r="N309" s="54"/>
      <c r="O309" s="21">
        <v>44774</v>
      </c>
      <c r="P309" s="19"/>
      <c r="Q309" s="19" t="s">
        <v>171</v>
      </c>
      <c r="R309" s="22" t="s">
        <v>526</v>
      </c>
    </row>
    <row r="310" spans="1:18" ht="38.5" x14ac:dyDescent="0.35">
      <c r="A310" s="17">
        <v>1410181919</v>
      </c>
      <c r="B310" s="18"/>
      <c r="C310" s="19" t="s">
        <v>387</v>
      </c>
      <c r="D310" s="19" t="s">
        <v>73</v>
      </c>
      <c r="E310" s="19" t="s">
        <v>74</v>
      </c>
      <c r="F310" s="19">
        <v>309734</v>
      </c>
      <c r="G310" s="19" t="s">
        <v>388</v>
      </c>
      <c r="H310" s="19" t="s">
        <v>389</v>
      </c>
      <c r="I310" s="19" t="s">
        <v>34</v>
      </c>
      <c r="J310" s="19">
        <v>3600221258</v>
      </c>
      <c r="K310" s="19" t="s">
        <v>158</v>
      </c>
      <c r="L310" s="19" t="s">
        <v>390</v>
      </c>
      <c r="M310" s="20">
        <v>2101</v>
      </c>
      <c r="N310" s="54"/>
      <c r="O310" s="21">
        <v>44518</v>
      </c>
      <c r="P310" s="19"/>
      <c r="Q310" s="19" t="s">
        <v>328</v>
      </c>
      <c r="R310" s="22" t="s">
        <v>28</v>
      </c>
    </row>
    <row r="311" spans="1:18" ht="38.5" x14ac:dyDescent="0.35">
      <c r="A311" s="11"/>
      <c r="B311" s="12"/>
      <c r="C311" s="13" t="s">
        <v>723</v>
      </c>
      <c r="D311" s="13" t="s">
        <v>38</v>
      </c>
      <c r="E311" s="13" t="s">
        <v>81</v>
      </c>
      <c r="F311" s="13">
        <v>608388</v>
      </c>
      <c r="G311" s="13" t="s">
        <v>724</v>
      </c>
      <c r="H311" s="13" t="s">
        <v>206</v>
      </c>
      <c r="I311" s="13" t="s">
        <v>23</v>
      </c>
      <c r="J311" s="13" t="s">
        <v>725</v>
      </c>
      <c r="K311" s="13" t="s">
        <v>726</v>
      </c>
      <c r="L311" s="13" t="s">
        <v>307</v>
      </c>
      <c r="M311" s="14">
        <v>2097</v>
      </c>
      <c r="N311" s="55"/>
      <c r="O311" s="15">
        <v>44664</v>
      </c>
      <c r="P311" s="13"/>
      <c r="Q311" s="13" t="s">
        <v>27</v>
      </c>
      <c r="R311" s="16" t="s">
        <v>526</v>
      </c>
    </row>
    <row r="312" spans="1:18" ht="26" x14ac:dyDescent="0.35">
      <c r="A312" s="11">
        <v>1410192838</v>
      </c>
      <c r="B312" s="12"/>
      <c r="C312" s="13" t="s">
        <v>1184</v>
      </c>
      <c r="D312" s="13" t="s">
        <v>619</v>
      </c>
      <c r="E312" s="13" t="s">
        <v>703</v>
      </c>
      <c r="F312" s="13">
        <v>310307</v>
      </c>
      <c r="G312" s="13" t="s">
        <v>1110</v>
      </c>
      <c r="H312" s="13" t="s">
        <v>705</v>
      </c>
      <c r="I312" s="13" t="s">
        <v>34</v>
      </c>
      <c r="J312" s="13" t="s">
        <v>24</v>
      </c>
      <c r="K312" s="13" t="s">
        <v>1185</v>
      </c>
      <c r="L312" s="13" t="s">
        <v>850</v>
      </c>
      <c r="M312" s="14">
        <v>2082</v>
      </c>
      <c r="N312" s="55"/>
      <c r="O312" s="15">
        <v>44760</v>
      </c>
      <c r="P312" s="13"/>
      <c r="Q312" s="13" t="s">
        <v>171</v>
      </c>
      <c r="R312" s="16" t="s">
        <v>526</v>
      </c>
    </row>
    <row r="313" spans="1:18" ht="26" x14ac:dyDescent="0.35">
      <c r="A313" s="11">
        <v>1410190912</v>
      </c>
      <c r="B313" s="12"/>
      <c r="C313" s="13" t="s">
        <v>1109</v>
      </c>
      <c r="D313" s="13" t="s">
        <v>619</v>
      </c>
      <c r="E313" s="13" t="s">
        <v>703</v>
      </c>
      <c r="F313" s="13">
        <v>802041</v>
      </c>
      <c r="G313" s="13" t="s">
        <v>1110</v>
      </c>
      <c r="H313" s="13" t="s">
        <v>705</v>
      </c>
      <c r="I313" s="13" t="s">
        <v>34</v>
      </c>
      <c r="J313" s="13" t="s">
        <v>24</v>
      </c>
      <c r="K313" s="13" t="s">
        <v>518</v>
      </c>
      <c r="L313" s="13" t="s">
        <v>850</v>
      </c>
      <c r="M313" s="14">
        <v>2081.8000000000002</v>
      </c>
      <c r="N313" s="55"/>
      <c r="O313" s="15">
        <v>44736</v>
      </c>
      <c r="P313" s="13"/>
      <c r="Q313" s="13" t="s">
        <v>27</v>
      </c>
      <c r="R313" s="16" t="s">
        <v>526</v>
      </c>
    </row>
    <row r="314" spans="1:18" ht="26" x14ac:dyDescent="0.35">
      <c r="A314" s="11">
        <v>1410189124</v>
      </c>
      <c r="B314" s="12"/>
      <c r="C314" s="13" t="s">
        <v>759</v>
      </c>
      <c r="D314" s="13" t="s">
        <v>619</v>
      </c>
      <c r="E314" s="13" t="s">
        <v>760</v>
      </c>
      <c r="F314" s="13">
        <v>310302</v>
      </c>
      <c r="G314" s="13" t="s">
        <v>761</v>
      </c>
      <c r="H314" s="13" t="s">
        <v>762</v>
      </c>
      <c r="I314" s="13" t="s">
        <v>34</v>
      </c>
      <c r="J314" s="13" t="s">
        <v>24</v>
      </c>
      <c r="K314" s="13" t="s">
        <v>763</v>
      </c>
      <c r="L314" s="13" t="s">
        <v>764</v>
      </c>
      <c r="M314" s="14">
        <v>2081.8000000000002</v>
      </c>
      <c r="N314" s="55"/>
      <c r="O314" s="15">
        <v>44677</v>
      </c>
      <c r="P314" s="13"/>
      <c r="Q314" s="13" t="s">
        <v>27</v>
      </c>
      <c r="R314" s="16" t="s">
        <v>526</v>
      </c>
    </row>
    <row r="315" spans="1:18" ht="38.5" x14ac:dyDescent="0.35">
      <c r="A315" s="11">
        <v>1410196193</v>
      </c>
      <c r="B315" s="12"/>
      <c r="C315" s="13" t="s">
        <v>1362</v>
      </c>
      <c r="D315" s="13" t="s">
        <v>1363</v>
      </c>
      <c r="E315" s="13" t="s">
        <v>703</v>
      </c>
      <c r="F315" s="13">
        <v>802041</v>
      </c>
      <c r="G315" s="13" t="s">
        <v>1364</v>
      </c>
      <c r="H315" s="13" t="s">
        <v>934</v>
      </c>
      <c r="I315" s="13" t="s">
        <v>34</v>
      </c>
      <c r="J315" s="13" t="s">
        <v>24</v>
      </c>
      <c r="K315" s="13" t="s">
        <v>65</v>
      </c>
      <c r="L315" s="13" t="s">
        <v>850</v>
      </c>
      <c r="M315" s="14">
        <v>2078.4</v>
      </c>
      <c r="N315" s="55"/>
      <c r="O315" s="15">
        <v>44816</v>
      </c>
      <c r="P315" s="13"/>
      <c r="Q315" s="13" t="s">
        <v>171</v>
      </c>
      <c r="R315" s="16" t="s">
        <v>526</v>
      </c>
    </row>
    <row r="316" spans="1:18" ht="26" x14ac:dyDescent="0.35">
      <c r="A316" s="17">
        <v>1410195837</v>
      </c>
      <c r="B316" s="18"/>
      <c r="C316" s="19" t="s">
        <v>1025</v>
      </c>
      <c r="D316" s="19" t="s">
        <v>38</v>
      </c>
      <c r="E316" s="19" t="s">
        <v>1011</v>
      </c>
      <c r="F316" s="19">
        <v>802138</v>
      </c>
      <c r="G316" s="19" t="s">
        <v>1026</v>
      </c>
      <c r="H316" s="19" t="s">
        <v>57</v>
      </c>
      <c r="I316" s="19" t="s">
        <v>34</v>
      </c>
      <c r="J316" s="19">
        <v>3600239404</v>
      </c>
      <c r="K316" s="19" t="s">
        <v>158</v>
      </c>
      <c r="L316" s="19" t="s">
        <v>1306</v>
      </c>
      <c r="M316" s="20">
        <v>2078</v>
      </c>
      <c r="N316" s="54"/>
      <c r="O316" s="21">
        <v>44805</v>
      </c>
      <c r="P316" s="19"/>
      <c r="Q316" s="19" t="s">
        <v>171</v>
      </c>
      <c r="R316" s="22" t="s">
        <v>526</v>
      </c>
    </row>
    <row r="317" spans="1:18" ht="51" x14ac:dyDescent="0.35">
      <c r="A317" s="17">
        <v>1410180409</v>
      </c>
      <c r="B317" s="18"/>
      <c r="C317" s="19" t="s">
        <v>204</v>
      </c>
      <c r="D317" s="19" t="s">
        <v>38</v>
      </c>
      <c r="E317" s="19" t="s">
        <v>81</v>
      </c>
      <c r="F317" s="19">
        <v>608648</v>
      </c>
      <c r="G317" s="19" t="s">
        <v>205</v>
      </c>
      <c r="H317" s="19" t="s">
        <v>206</v>
      </c>
      <c r="I317" s="19" t="s">
        <v>34</v>
      </c>
      <c r="J317" s="19" t="s">
        <v>24</v>
      </c>
      <c r="K317" s="19" t="s">
        <v>65</v>
      </c>
      <c r="L317" s="19" t="s">
        <v>339</v>
      </c>
      <c r="M317" s="20">
        <v>2056</v>
      </c>
      <c r="N317" s="54"/>
      <c r="O317" s="21">
        <v>44484</v>
      </c>
      <c r="P317" s="19"/>
      <c r="Q317" s="19" t="s">
        <v>328</v>
      </c>
      <c r="R317" s="22" t="s">
        <v>28</v>
      </c>
    </row>
    <row r="318" spans="1:18" ht="76" x14ac:dyDescent="0.35">
      <c r="A318" s="17">
        <v>1410190361</v>
      </c>
      <c r="B318" s="18"/>
      <c r="C318" s="19" t="s">
        <v>922</v>
      </c>
      <c r="D318" s="19" t="s">
        <v>590</v>
      </c>
      <c r="E318" s="19" t="s">
        <v>690</v>
      </c>
      <c r="F318" s="19">
        <v>608840</v>
      </c>
      <c r="G318" s="19" t="s">
        <v>923</v>
      </c>
      <c r="H318" s="19" t="s">
        <v>924</v>
      </c>
      <c r="I318" s="19" t="s">
        <v>23</v>
      </c>
      <c r="J318" s="19" t="s">
        <v>24</v>
      </c>
      <c r="K318" s="19" t="s">
        <v>925</v>
      </c>
      <c r="L318" s="19" t="s">
        <v>926</v>
      </c>
      <c r="M318" s="20">
        <v>2035.24</v>
      </c>
      <c r="N318" s="54"/>
      <c r="O318" s="21">
        <v>44708</v>
      </c>
      <c r="P318" s="19"/>
      <c r="Q318" s="19" t="s">
        <v>27</v>
      </c>
      <c r="R318" s="22" t="s">
        <v>526</v>
      </c>
    </row>
    <row r="319" spans="1:18" ht="38.5" x14ac:dyDescent="0.35">
      <c r="A319" s="11">
        <v>1410197078</v>
      </c>
      <c r="B319" s="12"/>
      <c r="C319" s="13" t="s">
        <v>1359</v>
      </c>
      <c r="D319" s="13" t="s">
        <v>19</v>
      </c>
      <c r="E319" s="13" t="s">
        <v>690</v>
      </c>
      <c r="F319" s="13">
        <v>608834</v>
      </c>
      <c r="G319" s="13" t="s">
        <v>1360</v>
      </c>
      <c r="H319" s="13" t="s">
        <v>1092</v>
      </c>
      <c r="I319" s="13" t="s">
        <v>34</v>
      </c>
      <c r="J319" s="13" t="s">
        <v>24</v>
      </c>
      <c r="K319" s="13" t="s">
        <v>1455</v>
      </c>
      <c r="L319" s="13" t="s">
        <v>1456</v>
      </c>
      <c r="M319" s="14">
        <v>2025</v>
      </c>
      <c r="N319" s="55"/>
      <c r="O319" s="15">
        <v>44845</v>
      </c>
      <c r="P319" s="13"/>
      <c r="Q319" s="13" t="s">
        <v>328</v>
      </c>
      <c r="R319" s="16" t="s">
        <v>526</v>
      </c>
    </row>
    <row r="320" spans="1:18" ht="51" x14ac:dyDescent="0.35">
      <c r="A320" s="17">
        <v>1410189160</v>
      </c>
      <c r="B320" s="18"/>
      <c r="C320" s="19" t="s">
        <v>236</v>
      </c>
      <c r="D320" s="19" t="s">
        <v>38</v>
      </c>
      <c r="E320" s="19" t="s">
        <v>181</v>
      </c>
      <c r="F320" s="19">
        <v>608685</v>
      </c>
      <c r="G320" s="19" t="s">
        <v>237</v>
      </c>
      <c r="H320" s="19" t="s">
        <v>183</v>
      </c>
      <c r="I320" s="19" t="s">
        <v>23</v>
      </c>
      <c r="J320" s="19" t="s">
        <v>24</v>
      </c>
      <c r="K320" s="19" t="s">
        <v>238</v>
      </c>
      <c r="L320" s="19" t="s">
        <v>777</v>
      </c>
      <c r="M320" s="20">
        <v>2000</v>
      </c>
      <c r="N320" s="54"/>
      <c r="O320" s="21">
        <v>44682</v>
      </c>
      <c r="P320" s="19"/>
      <c r="Q320" s="19" t="s">
        <v>27</v>
      </c>
      <c r="R320" s="22" t="s">
        <v>526</v>
      </c>
    </row>
    <row r="321" spans="1:18" ht="51" x14ac:dyDescent="0.35">
      <c r="A321" s="17">
        <v>1410185143</v>
      </c>
      <c r="B321" s="18"/>
      <c r="C321" s="19" t="s">
        <v>466</v>
      </c>
      <c r="D321" s="19" t="s">
        <v>73</v>
      </c>
      <c r="E321" s="19" t="s">
        <v>74</v>
      </c>
      <c r="F321" s="19">
        <v>307936</v>
      </c>
      <c r="G321" s="19" t="s">
        <v>467</v>
      </c>
      <c r="H321" s="19" t="s">
        <v>468</v>
      </c>
      <c r="I321" s="19" t="s">
        <v>23</v>
      </c>
      <c r="J321" s="19" t="s">
        <v>24</v>
      </c>
      <c r="K321" s="19" t="s">
        <v>469</v>
      </c>
      <c r="L321" s="19" t="s">
        <v>470</v>
      </c>
      <c r="M321" s="20">
        <v>2000</v>
      </c>
      <c r="N321" s="54"/>
      <c r="O321" s="21">
        <v>44586</v>
      </c>
      <c r="P321" s="19"/>
      <c r="Q321" s="19" t="s">
        <v>447</v>
      </c>
      <c r="R321" s="22" t="s">
        <v>28</v>
      </c>
    </row>
    <row r="322" spans="1:18" ht="38.5" x14ac:dyDescent="0.35">
      <c r="A322" s="17">
        <v>1410197521</v>
      </c>
      <c r="B322" s="18"/>
      <c r="C322" s="19" t="s">
        <v>392</v>
      </c>
      <c r="D322" s="19" t="s">
        <v>110</v>
      </c>
      <c r="E322" s="19" t="s">
        <v>111</v>
      </c>
      <c r="F322" s="19">
        <v>802505</v>
      </c>
      <c r="G322" s="19" t="s">
        <v>393</v>
      </c>
      <c r="H322" s="19" t="s">
        <v>243</v>
      </c>
      <c r="I322" s="19" t="s">
        <v>34</v>
      </c>
      <c r="J322" s="19" t="s">
        <v>24</v>
      </c>
      <c r="K322" s="19" t="s">
        <v>95</v>
      </c>
      <c r="L322" s="19" t="s">
        <v>307</v>
      </c>
      <c r="M322" s="20">
        <v>1981</v>
      </c>
      <c r="N322" s="54"/>
      <c r="O322" s="21">
        <v>44841</v>
      </c>
      <c r="P322" s="19"/>
      <c r="Q322" s="19" t="s">
        <v>328</v>
      </c>
      <c r="R322" s="22" t="s">
        <v>526</v>
      </c>
    </row>
    <row r="323" spans="1:18" ht="26" x14ac:dyDescent="0.35">
      <c r="A323" s="17">
        <v>1410193726</v>
      </c>
      <c r="B323" s="18"/>
      <c r="C323" s="19" t="s">
        <v>540</v>
      </c>
      <c r="D323" s="19" t="s">
        <v>541</v>
      </c>
      <c r="E323" s="19" t="s">
        <v>542</v>
      </c>
      <c r="F323" s="19">
        <v>508395</v>
      </c>
      <c r="G323" s="19" t="s">
        <v>543</v>
      </c>
      <c r="H323" s="19" t="s">
        <v>544</v>
      </c>
      <c r="I323" s="19" t="s">
        <v>34</v>
      </c>
      <c r="J323" s="19" t="s">
        <v>24</v>
      </c>
      <c r="K323" s="19" t="s">
        <v>545</v>
      </c>
      <c r="L323" s="19" t="s">
        <v>546</v>
      </c>
      <c r="M323" s="20">
        <v>1974</v>
      </c>
      <c r="N323" s="54"/>
      <c r="O323" s="21">
        <v>44774</v>
      </c>
      <c r="P323" s="19"/>
      <c r="Q323" s="19" t="s">
        <v>171</v>
      </c>
      <c r="R323" s="22" t="s">
        <v>526</v>
      </c>
    </row>
    <row r="324" spans="1:18" ht="38.5" x14ac:dyDescent="0.35">
      <c r="A324" s="11">
        <v>1410173007</v>
      </c>
      <c r="B324" s="12"/>
      <c r="C324" s="13" t="s">
        <v>91</v>
      </c>
      <c r="D324" s="13" t="s">
        <v>38</v>
      </c>
      <c r="E324" s="13" t="s">
        <v>92</v>
      </c>
      <c r="F324" s="13">
        <v>608643</v>
      </c>
      <c r="G324" s="13" t="s">
        <v>93</v>
      </c>
      <c r="H324" s="13" t="s">
        <v>94</v>
      </c>
      <c r="I324" s="13" t="s">
        <v>34</v>
      </c>
      <c r="J324" s="13" t="s">
        <v>24</v>
      </c>
      <c r="K324" s="13" t="s">
        <v>95</v>
      </c>
      <c r="L324" s="13" t="s">
        <v>96</v>
      </c>
      <c r="M324" s="14">
        <v>1974</v>
      </c>
      <c r="N324" s="55"/>
      <c r="O324" s="15">
        <v>44333</v>
      </c>
      <c r="P324" s="13"/>
      <c r="Q324" s="13" t="s">
        <v>27</v>
      </c>
      <c r="R324" s="16" t="s">
        <v>28</v>
      </c>
    </row>
    <row r="325" spans="1:18" ht="26" x14ac:dyDescent="0.35">
      <c r="A325" s="11">
        <v>1410193709</v>
      </c>
      <c r="B325" s="12"/>
      <c r="C325" s="13" t="s">
        <v>448</v>
      </c>
      <c r="D325" s="13" t="s">
        <v>73</v>
      </c>
      <c r="E325" s="13" t="s">
        <v>74</v>
      </c>
      <c r="F325" s="13">
        <v>309732</v>
      </c>
      <c r="G325" s="13" t="s">
        <v>449</v>
      </c>
      <c r="H325" s="13" t="s">
        <v>133</v>
      </c>
      <c r="I325" s="13" t="s">
        <v>34</v>
      </c>
      <c r="J325" s="13" t="s">
        <v>24</v>
      </c>
      <c r="K325" s="13" t="s">
        <v>450</v>
      </c>
      <c r="L325" s="13" t="s">
        <v>527</v>
      </c>
      <c r="M325" s="14">
        <v>1970.84</v>
      </c>
      <c r="N325" s="55"/>
      <c r="O325" s="15">
        <v>44764</v>
      </c>
      <c r="P325" s="13"/>
      <c r="Q325" s="13" t="s">
        <v>171</v>
      </c>
      <c r="R325" s="16" t="s">
        <v>526</v>
      </c>
    </row>
    <row r="326" spans="1:18" ht="38.5" x14ac:dyDescent="0.35">
      <c r="A326" s="17">
        <v>1410186530</v>
      </c>
      <c r="B326" s="18"/>
      <c r="C326" s="19" t="s">
        <v>44</v>
      </c>
      <c r="D326" s="19" t="s">
        <v>38</v>
      </c>
      <c r="E326" s="19" t="s">
        <v>45</v>
      </c>
      <c r="F326" s="19">
        <v>608629</v>
      </c>
      <c r="G326" s="19" t="s">
        <v>46</v>
      </c>
      <c r="H326" s="19" t="s">
        <v>47</v>
      </c>
      <c r="I326" s="19" t="s">
        <v>34</v>
      </c>
      <c r="J326" s="19" t="s">
        <v>24</v>
      </c>
      <c r="K326" s="19" t="s">
        <v>48</v>
      </c>
      <c r="L326" s="19" t="s">
        <v>498</v>
      </c>
      <c r="M326" s="20">
        <v>1966.28</v>
      </c>
      <c r="N326" s="54"/>
      <c r="O326" s="21">
        <v>44613</v>
      </c>
      <c r="P326" s="19"/>
      <c r="Q326" s="19" t="s">
        <v>447</v>
      </c>
      <c r="R326" s="22" t="s">
        <v>28</v>
      </c>
    </row>
    <row r="327" spans="1:18" ht="26" x14ac:dyDescent="0.35">
      <c r="A327" s="17">
        <v>1410188612</v>
      </c>
      <c r="B327" s="18"/>
      <c r="C327" s="19" t="s">
        <v>448</v>
      </c>
      <c r="D327" s="19" t="s">
        <v>73</v>
      </c>
      <c r="E327" s="19" t="s">
        <v>74</v>
      </c>
      <c r="F327" s="19">
        <v>309732</v>
      </c>
      <c r="G327" s="19" t="s">
        <v>449</v>
      </c>
      <c r="H327" s="19" t="s">
        <v>133</v>
      </c>
      <c r="I327" s="19" t="s">
        <v>34</v>
      </c>
      <c r="J327" s="19" t="s">
        <v>24</v>
      </c>
      <c r="K327" s="19" t="s">
        <v>450</v>
      </c>
      <c r="L327" s="19" t="s">
        <v>527</v>
      </c>
      <c r="M327" s="20">
        <v>1954.79</v>
      </c>
      <c r="N327" s="54"/>
      <c r="O327" s="21">
        <v>44652</v>
      </c>
      <c r="P327" s="19"/>
      <c r="Q327" s="19" t="s">
        <v>27</v>
      </c>
      <c r="R327" s="22" t="s">
        <v>526</v>
      </c>
    </row>
    <row r="328" spans="1:18" ht="26" x14ac:dyDescent="0.35">
      <c r="A328" s="17">
        <v>1410190134</v>
      </c>
      <c r="B328" s="18"/>
      <c r="C328" s="19" t="s">
        <v>861</v>
      </c>
      <c r="D328" s="19" t="s">
        <v>38</v>
      </c>
      <c r="E328" s="19" t="s">
        <v>81</v>
      </c>
      <c r="F328" s="19">
        <v>606169</v>
      </c>
      <c r="G328" s="19" t="s">
        <v>862</v>
      </c>
      <c r="H328" s="19" t="s">
        <v>860</v>
      </c>
      <c r="I328" s="19" t="s">
        <v>34</v>
      </c>
      <c r="J328" s="19" t="s">
        <v>24</v>
      </c>
      <c r="K328" s="19" t="s">
        <v>297</v>
      </c>
      <c r="L328" s="19" t="s">
        <v>863</v>
      </c>
      <c r="M328" s="20">
        <v>1941</v>
      </c>
      <c r="N328" s="54"/>
      <c r="O328" s="21">
        <v>44699</v>
      </c>
      <c r="P328" s="19"/>
      <c r="Q328" s="19" t="s">
        <v>27</v>
      </c>
      <c r="R328" s="22" t="s">
        <v>526</v>
      </c>
    </row>
    <row r="329" spans="1:18" ht="26" x14ac:dyDescent="0.35">
      <c r="A329" s="11">
        <v>1410190133</v>
      </c>
      <c r="B329" s="12"/>
      <c r="C329" s="13" t="s">
        <v>858</v>
      </c>
      <c r="D329" s="13" t="s">
        <v>38</v>
      </c>
      <c r="E329" s="13" t="s">
        <v>81</v>
      </c>
      <c r="F329" s="13">
        <v>606160</v>
      </c>
      <c r="G329" s="13" t="s">
        <v>859</v>
      </c>
      <c r="H329" s="13" t="s">
        <v>860</v>
      </c>
      <c r="I329" s="13" t="s">
        <v>34</v>
      </c>
      <c r="J329" s="13" t="s">
        <v>24</v>
      </c>
      <c r="K329" s="13" t="s">
        <v>297</v>
      </c>
      <c r="L329" s="13" t="s">
        <v>730</v>
      </c>
      <c r="M329" s="14">
        <v>1887</v>
      </c>
      <c r="N329" s="55"/>
      <c r="O329" s="15">
        <v>44699</v>
      </c>
      <c r="P329" s="13"/>
      <c r="Q329" s="13" t="s">
        <v>27</v>
      </c>
      <c r="R329" s="16" t="s">
        <v>526</v>
      </c>
    </row>
    <row r="330" spans="1:18" ht="38.5" x14ac:dyDescent="0.35">
      <c r="A330" s="17">
        <v>51498</v>
      </c>
      <c r="B330" s="18"/>
      <c r="C330" s="19" t="s">
        <v>1057</v>
      </c>
      <c r="D330" s="19" t="s">
        <v>619</v>
      </c>
      <c r="E330" s="19" t="s">
        <v>1058</v>
      </c>
      <c r="F330" s="19">
        <v>802041</v>
      </c>
      <c r="G330" s="19" t="s">
        <v>1059</v>
      </c>
      <c r="H330" s="19" t="s">
        <v>1060</v>
      </c>
      <c r="I330" s="19" t="s">
        <v>34</v>
      </c>
      <c r="J330" s="19" t="s">
        <v>24</v>
      </c>
      <c r="K330" s="19" t="s">
        <v>1061</v>
      </c>
      <c r="L330" s="19" t="s">
        <v>850</v>
      </c>
      <c r="M330" s="20">
        <v>1880</v>
      </c>
      <c r="N330" s="54"/>
      <c r="O330" s="21">
        <v>44729</v>
      </c>
      <c r="P330" s="19"/>
      <c r="Q330" s="19" t="s">
        <v>27</v>
      </c>
      <c r="R330" s="22" t="s">
        <v>526</v>
      </c>
    </row>
    <row r="331" spans="1:18" ht="38.5" x14ac:dyDescent="0.35">
      <c r="A331" s="11">
        <v>1410190358</v>
      </c>
      <c r="B331" s="12"/>
      <c r="C331" s="13" t="s">
        <v>936</v>
      </c>
      <c r="D331" s="13" t="s">
        <v>19</v>
      </c>
      <c r="E331" s="13" t="s">
        <v>794</v>
      </c>
      <c r="F331" s="13">
        <v>802041</v>
      </c>
      <c r="G331" s="13" t="s">
        <v>937</v>
      </c>
      <c r="H331" s="13" t="s">
        <v>871</v>
      </c>
      <c r="I331" s="13" t="s">
        <v>34</v>
      </c>
      <c r="J331" s="13" t="s">
        <v>24</v>
      </c>
      <c r="K331" s="13" t="s">
        <v>70</v>
      </c>
      <c r="L331" s="13" t="s">
        <v>850</v>
      </c>
      <c r="M331" s="14">
        <v>1873.2</v>
      </c>
      <c r="N331" s="55"/>
      <c r="O331" s="15">
        <v>44713</v>
      </c>
      <c r="P331" s="13"/>
      <c r="Q331" s="13" t="s">
        <v>27</v>
      </c>
      <c r="R331" s="16" t="s">
        <v>526</v>
      </c>
    </row>
    <row r="332" spans="1:18" ht="38.5" x14ac:dyDescent="0.35">
      <c r="A332" s="17">
        <v>1410196143</v>
      </c>
      <c r="B332" s="18"/>
      <c r="C332" s="19" t="s">
        <v>912</v>
      </c>
      <c r="D332" s="19" t="s">
        <v>535</v>
      </c>
      <c r="E332" s="19" t="s">
        <v>818</v>
      </c>
      <c r="F332" s="19">
        <v>508432</v>
      </c>
      <c r="G332" s="19" t="s">
        <v>913</v>
      </c>
      <c r="H332" s="19" t="s">
        <v>820</v>
      </c>
      <c r="I332" s="19" t="s">
        <v>880</v>
      </c>
      <c r="J332" s="19" t="s">
        <v>24</v>
      </c>
      <c r="K332" s="19" t="s">
        <v>914</v>
      </c>
      <c r="L332" s="19" t="s">
        <v>199</v>
      </c>
      <c r="M332" s="20">
        <v>1869</v>
      </c>
      <c r="N332" s="54"/>
      <c r="O332" s="21">
        <v>44811</v>
      </c>
      <c r="P332" s="19"/>
      <c r="Q332" s="19" t="s">
        <v>171</v>
      </c>
      <c r="R332" s="22" t="s">
        <v>526</v>
      </c>
    </row>
    <row r="333" spans="1:18" ht="51" x14ac:dyDescent="0.35">
      <c r="A333" s="11">
        <v>1410178870</v>
      </c>
      <c r="B333" s="12"/>
      <c r="C333" s="13" t="s">
        <v>200</v>
      </c>
      <c r="D333" s="13" t="s">
        <v>38</v>
      </c>
      <c r="E333" s="13" t="s">
        <v>139</v>
      </c>
      <c r="F333" s="13">
        <v>608673</v>
      </c>
      <c r="G333" s="13" t="s">
        <v>201</v>
      </c>
      <c r="H333" s="13" t="s">
        <v>202</v>
      </c>
      <c r="I333" s="13" t="s">
        <v>34</v>
      </c>
      <c r="J333" s="13" t="s">
        <v>24</v>
      </c>
      <c r="K333" s="13" t="s">
        <v>267</v>
      </c>
      <c r="L333" s="13" t="s">
        <v>268</v>
      </c>
      <c r="M333" s="14">
        <v>1833.92</v>
      </c>
      <c r="N333" s="55"/>
      <c r="O333" s="15">
        <v>44441</v>
      </c>
      <c r="P333" s="13"/>
      <c r="Q333" s="13" t="s">
        <v>171</v>
      </c>
      <c r="R333" s="16" t="s">
        <v>28</v>
      </c>
    </row>
    <row r="334" spans="1:18" ht="26" x14ac:dyDescent="0.35">
      <c r="A334" s="17">
        <v>56875</v>
      </c>
      <c r="B334" s="18"/>
      <c r="C334" s="19" t="s">
        <v>1216</v>
      </c>
      <c r="D334" s="19" t="s">
        <v>619</v>
      </c>
      <c r="E334" s="19" t="s">
        <v>673</v>
      </c>
      <c r="F334" s="19">
        <v>310018</v>
      </c>
      <c r="G334" s="19" t="s">
        <v>674</v>
      </c>
      <c r="H334" s="19" t="s">
        <v>675</v>
      </c>
      <c r="I334" s="19" t="s">
        <v>34</v>
      </c>
      <c r="J334" s="19" t="s">
        <v>24</v>
      </c>
      <c r="K334" s="19" t="s">
        <v>676</v>
      </c>
      <c r="L334" s="19" t="s">
        <v>1183</v>
      </c>
      <c r="M334" s="20">
        <v>1832.36</v>
      </c>
      <c r="N334" s="54"/>
      <c r="O334" s="21">
        <v>44896</v>
      </c>
      <c r="P334" s="19"/>
      <c r="Q334" s="19" t="s">
        <v>328</v>
      </c>
      <c r="R334" s="22" t="s">
        <v>526</v>
      </c>
    </row>
    <row r="335" spans="1:18" ht="38.5" x14ac:dyDescent="0.35">
      <c r="A335" s="17">
        <v>1410175938</v>
      </c>
      <c r="B335" s="18"/>
      <c r="C335" s="19" t="s">
        <v>161</v>
      </c>
      <c r="D335" s="19" t="s">
        <v>19</v>
      </c>
      <c r="E335" s="19" t="s">
        <v>20</v>
      </c>
      <c r="F335" s="19">
        <v>608812</v>
      </c>
      <c r="G335" s="19" t="s">
        <v>162</v>
      </c>
      <c r="H335" s="19" t="s">
        <v>163</v>
      </c>
      <c r="I335" s="19" t="s">
        <v>23</v>
      </c>
      <c r="J335" s="19" t="s">
        <v>24</v>
      </c>
      <c r="K335" s="19" t="s">
        <v>164</v>
      </c>
      <c r="L335" s="19" t="s">
        <v>165</v>
      </c>
      <c r="M335" s="20">
        <v>1830</v>
      </c>
      <c r="N335" s="54"/>
      <c r="O335" s="21">
        <v>44377</v>
      </c>
      <c r="P335" s="19"/>
      <c r="Q335" s="19" t="s">
        <v>27</v>
      </c>
      <c r="R335" s="22" t="s">
        <v>28</v>
      </c>
    </row>
    <row r="336" spans="1:18" ht="38.5" x14ac:dyDescent="0.35">
      <c r="A336" s="17">
        <v>1410190915</v>
      </c>
      <c r="B336" s="18"/>
      <c r="C336" s="19" t="s">
        <v>1111</v>
      </c>
      <c r="D336" s="19" t="s">
        <v>590</v>
      </c>
      <c r="E336" s="19" t="s">
        <v>690</v>
      </c>
      <c r="F336" s="19">
        <v>608853</v>
      </c>
      <c r="G336" s="19" t="s">
        <v>1112</v>
      </c>
      <c r="H336" s="19" t="s">
        <v>742</v>
      </c>
      <c r="I336" s="19" t="s">
        <v>23</v>
      </c>
      <c r="J336" s="19" t="s">
        <v>24</v>
      </c>
      <c r="K336" s="19" t="s">
        <v>693</v>
      </c>
      <c r="L336" s="19" t="s">
        <v>1113</v>
      </c>
      <c r="M336" s="20">
        <v>1829</v>
      </c>
      <c r="N336" s="54"/>
      <c r="O336" s="21">
        <v>44736</v>
      </c>
      <c r="P336" s="19"/>
      <c r="Q336" s="19" t="s">
        <v>27</v>
      </c>
      <c r="R336" s="22" t="s">
        <v>526</v>
      </c>
    </row>
    <row r="337" spans="1:18" ht="38.5" x14ac:dyDescent="0.35">
      <c r="A337" s="17" t="s">
        <v>1032</v>
      </c>
      <c r="B337" s="18"/>
      <c r="C337" s="19" t="s">
        <v>1111</v>
      </c>
      <c r="D337" s="19" t="s">
        <v>590</v>
      </c>
      <c r="E337" s="19" t="s">
        <v>690</v>
      </c>
      <c r="F337" s="19">
        <v>608853</v>
      </c>
      <c r="G337" s="19" t="s">
        <v>1112</v>
      </c>
      <c r="H337" s="19" t="s">
        <v>742</v>
      </c>
      <c r="I337" s="19" t="s">
        <v>23</v>
      </c>
      <c r="J337" s="19" t="s">
        <v>24</v>
      </c>
      <c r="K337" s="19" t="s">
        <v>693</v>
      </c>
      <c r="L337" s="19" t="s">
        <v>1113</v>
      </c>
      <c r="M337" s="20">
        <v>1829</v>
      </c>
      <c r="N337" s="54"/>
      <c r="O337" s="21">
        <v>44812</v>
      </c>
      <c r="P337" s="19"/>
      <c r="Q337" s="19" t="s">
        <v>171</v>
      </c>
      <c r="R337" s="22" t="s">
        <v>526</v>
      </c>
    </row>
    <row r="338" spans="1:18" x14ac:dyDescent="0.35">
      <c r="A338" s="11">
        <v>1410194407</v>
      </c>
      <c r="B338" s="12"/>
      <c r="C338" s="13" t="s">
        <v>1261</v>
      </c>
      <c r="D338" s="13" t="s">
        <v>619</v>
      </c>
      <c r="E338" s="13" t="s">
        <v>703</v>
      </c>
      <c r="F338" s="13">
        <v>310025</v>
      </c>
      <c r="G338" s="13" t="s">
        <v>1262</v>
      </c>
      <c r="H338" s="13" t="s">
        <v>1263</v>
      </c>
      <c r="I338" s="13" t="s">
        <v>34</v>
      </c>
      <c r="J338" s="13" t="s">
        <v>24</v>
      </c>
      <c r="K338" s="31" t="s">
        <v>1264</v>
      </c>
      <c r="L338" s="13" t="s">
        <v>199</v>
      </c>
      <c r="M338" s="14">
        <v>1801</v>
      </c>
      <c r="N338" s="55"/>
      <c r="O338" s="15">
        <v>44777</v>
      </c>
      <c r="P338" s="13"/>
      <c r="Q338" s="13" t="s">
        <v>171</v>
      </c>
      <c r="R338" s="16" t="s">
        <v>526</v>
      </c>
    </row>
    <row r="339" spans="1:18" ht="38.5" x14ac:dyDescent="0.35">
      <c r="A339" s="11">
        <v>1410197113</v>
      </c>
      <c r="B339" s="12"/>
      <c r="C339" s="13" t="s">
        <v>1100</v>
      </c>
      <c r="D339" s="13" t="s">
        <v>661</v>
      </c>
      <c r="E339" s="13" t="s">
        <v>1101</v>
      </c>
      <c r="F339" s="13">
        <v>508349</v>
      </c>
      <c r="G339" s="13" t="s">
        <v>1102</v>
      </c>
      <c r="H339" s="13" t="s">
        <v>891</v>
      </c>
      <c r="I339" s="13" t="s">
        <v>34</v>
      </c>
      <c r="J339" s="13">
        <v>4500231625</v>
      </c>
      <c r="K339" s="13" t="s">
        <v>1103</v>
      </c>
      <c r="L339" s="13" t="s">
        <v>1416</v>
      </c>
      <c r="M339" s="14">
        <v>1786.16</v>
      </c>
      <c r="N339" s="55"/>
      <c r="O339" s="15">
        <v>44826</v>
      </c>
      <c r="P339" s="13"/>
      <c r="Q339" s="13" t="s">
        <v>171</v>
      </c>
      <c r="R339" s="16" t="s">
        <v>526</v>
      </c>
    </row>
    <row r="340" spans="1:18" ht="26" x14ac:dyDescent="0.35">
      <c r="A340" s="11">
        <v>1410180437</v>
      </c>
      <c r="B340" s="12"/>
      <c r="C340" s="13" t="s">
        <v>295</v>
      </c>
      <c r="D340" s="13" t="s">
        <v>38</v>
      </c>
      <c r="E340" s="13" t="s">
        <v>139</v>
      </c>
      <c r="F340" s="13">
        <v>608657</v>
      </c>
      <c r="G340" s="13" t="s">
        <v>296</v>
      </c>
      <c r="H340" s="13" t="s">
        <v>202</v>
      </c>
      <c r="I340" s="13" t="s">
        <v>34</v>
      </c>
      <c r="J340" s="13" t="s">
        <v>24</v>
      </c>
      <c r="K340" s="13" t="s">
        <v>297</v>
      </c>
      <c r="L340" s="13" t="s">
        <v>338</v>
      </c>
      <c r="M340" s="14">
        <v>1780.64</v>
      </c>
      <c r="N340" s="55"/>
      <c r="O340" s="15">
        <v>44484</v>
      </c>
      <c r="P340" s="13"/>
      <c r="Q340" s="13" t="s">
        <v>328</v>
      </c>
      <c r="R340" s="16" t="s">
        <v>28</v>
      </c>
    </row>
    <row r="341" spans="1:18" ht="38.5" x14ac:dyDescent="0.35">
      <c r="A341" s="11">
        <v>1410188570</v>
      </c>
      <c r="B341" s="12"/>
      <c r="C341" s="13" t="s">
        <v>521</v>
      </c>
      <c r="D341" s="13" t="s">
        <v>110</v>
      </c>
      <c r="E341" s="13" t="s">
        <v>111</v>
      </c>
      <c r="F341" s="13">
        <v>802501</v>
      </c>
      <c r="G341" s="13" t="s">
        <v>522</v>
      </c>
      <c r="H341" s="13" t="s">
        <v>141</v>
      </c>
      <c r="I341" s="13" t="s">
        <v>34</v>
      </c>
      <c r="J341" s="13" t="s">
        <v>24</v>
      </c>
      <c r="K341" s="13" t="s">
        <v>88</v>
      </c>
      <c r="L341" s="13" t="s">
        <v>523</v>
      </c>
      <c r="M341" s="14">
        <v>1751</v>
      </c>
      <c r="N341" s="55"/>
      <c r="O341" s="15">
        <v>44648</v>
      </c>
      <c r="P341" s="13"/>
      <c r="Q341" s="13" t="s">
        <v>447</v>
      </c>
      <c r="R341" s="16" t="s">
        <v>28</v>
      </c>
    </row>
    <row r="342" spans="1:18" x14ac:dyDescent="0.35">
      <c r="A342" s="11">
        <v>1410196137</v>
      </c>
      <c r="B342" s="12"/>
      <c r="C342" s="13" t="s">
        <v>1323</v>
      </c>
      <c r="D342" s="13" t="s">
        <v>1318</v>
      </c>
      <c r="E342" s="13" t="s">
        <v>1318</v>
      </c>
      <c r="F342" s="13">
        <v>309832</v>
      </c>
      <c r="G342" s="13" t="s">
        <v>1324</v>
      </c>
      <c r="H342" s="13" t="s">
        <v>1320</v>
      </c>
      <c r="I342" s="13" t="s">
        <v>34</v>
      </c>
      <c r="J342" s="13" t="s">
        <v>1325</v>
      </c>
      <c r="K342" s="13" t="s">
        <v>1326</v>
      </c>
      <c r="L342" s="13" t="s">
        <v>199</v>
      </c>
      <c r="M342" s="14">
        <v>1744</v>
      </c>
      <c r="N342" s="55"/>
      <c r="O342" s="15">
        <v>44811</v>
      </c>
      <c r="P342" s="13"/>
      <c r="Q342" s="13" t="s">
        <v>171</v>
      </c>
      <c r="R342" s="16" t="s">
        <v>526</v>
      </c>
    </row>
    <row r="343" spans="1:18" ht="26" x14ac:dyDescent="0.35">
      <c r="A343" s="11">
        <v>1410197776</v>
      </c>
      <c r="B343" s="12"/>
      <c r="C343" s="13" t="s">
        <v>1471</v>
      </c>
      <c r="D343" s="13" t="s">
        <v>619</v>
      </c>
      <c r="E343" s="13" t="s">
        <v>789</v>
      </c>
      <c r="F343" s="13">
        <v>310023</v>
      </c>
      <c r="G343" s="13" t="s">
        <v>1472</v>
      </c>
      <c r="H343" s="13" t="s">
        <v>791</v>
      </c>
      <c r="I343" s="13" t="s">
        <v>34</v>
      </c>
      <c r="J343" s="13" t="s">
        <v>24</v>
      </c>
      <c r="K343" s="13" t="s">
        <v>158</v>
      </c>
      <c r="L343" s="13" t="s">
        <v>1473</v>
      </c>
      <c r="M343" s="14">
        <v>1740</v>
      </c>
      <c r="N343" s="55"/>
      <c r="O343" s="15">
        <v>44851</v>
      </c>
      <c r="P343" s="13"/>
      <c r="Q343" s="13" t="s">
        <v>328</v>
      </c>
      <c r="R343" s="16" t="s">
        <v>526</v>
      </c>
    </row>
    <row r="344" spans="1:18" ht="26" x14ac:dyDescent="0.35">
      <c r="A344" s="11">
        <v>1410200003</v>
      </c>
      <c r="B344" s="12"/>
      <c r="C344" s="13" t="s">
        <v>313</v>
      </c>
      <c r="D344" s="13" t="s">
        <v>38</v>
      </c>
      <c r="E344" s="13" t="s">
        <v>45</v>
      </c>
      <c r="F344" s="13">
        <v>608351</v>
      </c>
      <c r="G344" s="13" t="s">
        <v>314</v>
      </c>
      <c r="H344" s="13" t="s">
        <v>315</v>
      </c>
      <c r="I344" s="13" t="s">
        <v>34</v>
      </c>
      <c r="J344" s="13" t="s">
        <v>24</v>
      </c>
      <c r="K344" s="13" t="s">
        <v>281</v>
      </c>
      <c r="L344" s="13" t="s">
        <v>307</v>
      </c>
      <c r="M344" s="14">
        <v>1738.92</v>
      </c>
      <c r="N344" s="55"/>
      <c r="O344" s="15">
        <v>44896</v>
      </c>
      <c r="P344" s="13"/>
      <c r="Q344" s="13" t="s">
        <v>328</v>
      </c>
      <c r="R344" s="16" t="s">
        <v>526</v>
      </c>
    </row>
    <row r="345" spans="1:18" x14ac:dyDescent="0.35">
      <c r="A345" s="11">
        <v>1410190750</v>
      </c>
      <c r="B345" s="12"/>
      <c r="C345" s="13" t="s">
        <v>1070</v>
      </c>
      <c r="D345" s="13" t="s">
        <v>535</v>
      </c>
      <c r="E345" s="13" t="s">
        <v>535</v>
      </c>
      <c r="F345" s="13">
        <v>508342</v>
      </c>
      <c r="G345" s="13" t="s">
        <v>856</v>
      </c>
      <c r="H345" s="13" t="s">
        <v>857</v>
      </c>
      <c r="I345" s="13" t="s">
        <v>34</v>
      </c>
      <c r="J345" s="13" t="s">
        <v>24</v>
      </c>
      <c r="K345" s="13" t="s">
        <v>35</v>
      </c>
      <c r="L345" s="13" t="s">
        <v>1037</v>
      </c>
      <c r="M345" s="14">
        <v>1734.17</v>
      </c>
      <c r="N345" s="55"/>
      <c r="O345" s="15">
        <v>44732</v>
      </c>
      <c r="P345" s="13"/>
      <c r="Q345" s="13" t="s">
        <v>27</v>
      </c>
      <c r="R345" s="16" t="s">
        <v>526</v>
      </c>
    </row>
    <row r="346" spans="1:18" ht="38.5" x14ac:dyDescent="0.35">
      <c r="A346" s="17" t="s">
        <v>1032</v>
      </c>
      <c r="B346" s="18"/>
      <c r="C346" s="19" t="s">
        <v>807</v>
      </c>
      <c r="D346" s="19" t="s">
        <v>590</v>
      </c>
      <c r="E346" s="19" t="s">
        <v>802</v>
      </c>
      <c r="F346" s="19">
        <v>501083</v>
      </c>
      <c r="G346" s="19" t="s">
        <v>808</v>
      </c>
      <c r="H346" s="19" t="s">
        <v>804</v>
      </c>
      <c r="I346" s="19" t="s">
        <v>34</v>
      </c>
      <c r="J346" s="19" t="s">
        <v>24</v>
      </c>
      <c r="K346" s="19" t="s">
        <v>805</v>
      </c>
      <c r="L346" s="19" t="s">
        <v>806</v>
      </c>
      <c r="M346" s="20">
        <v>1713.2</v>
      </c>
      <c r="N346" s="54"/>
      <c r="O346" s="21">
        <v>44749</v>
      </c>
      <c r="P346" s="19"/>
      <c r="Q346" s="19" t="s">
        <v>171</v>
      </c>
      <c r="R346" s="22" t="s">
        <v>526</v>
      </c>
    </row>
    <row r="347" spans="1:18" ht="26" x14ac:dyDescent="0.35">
      <c r="A347" s="17">
        <v>1410192805</v>
      </c>
      <c r="B347" s="18"/>
      <c r="C347" s="30" t="s">
        <v>837</v>
      </c>
      <c r="D347" s="19" t="s">
        <v>619</v>
      </c>
      <c r="E347" s="19" t="s">
        <v>789</v>
      </c>
      <c r="F347" s="19">
        <v>310015</v>
      </c>
      <c r="G347" s="19" t="s">
        <v>839</v>
      </c>
      <c r="H347" s="19" t="s">
        <v>1153</v>
      </c>
      <c r="I347" s="19" t="s">
        <v>34</v>
      </c>
      <c r="J347" s="19" t="s">
        <v>24</v>
      </c>
      <c r="K347" s="19" t="s">
        <v>1154</v>
      </c>
      <c r="L347" s="19" t="s">
        <v>1155</v>
      </c>
      <c r="M347" s="20">
        <v>1709</v>
      </c>
      <c r="N347" s="54"/>
      <c r="O347" s="21">
        <v>44753</v>
      </c>
      <c r="P347" s="19"/>
      <c r="Q347" s="19" t="s">
        <v>171</v>
      </c>
      <c r="R347" s="22" t="s">
        <v>526</v>
      </c>
    </row>
    <row r="348" spans="1:18" ht="26" x14ac:dyDescent="0.35">
      <c r="A348" s="17" t="s">
        <v>967</v>
      </c>
      <c r="B348" s="18"/>
      <c r="C348" s="19" t="s">
        <v>968</v>
      </c>
      <c r="D348" s="19" t="s">
        <v>969</v>
      </c>
      <c r="E348" s="19" t="s">
        <v>970</v>
      </c>
      <c r="F348" s="19">
        <v>403640</v>
      </c>
      <c r="G348" s="19" t="s">
        <v>971</v>
      </c>
      <c r="H348" s="19" t="s">
        <v>972</v>
      </c>
      <c r="I348" s="19" t="s">
        <v>23</v>
      </c>
      <c r="J348" s="19" t="s">
        <v>24</v>
      </c>
      <c r="K348" s="19" t="s">
        <v>973</v>
      </c>
      <c r="L348" s="19" t="s">
        <v>199</v>
      </c>
      <c r="M348" s="20">
        <v>1707.75</v>
      </c>
      <c r="N348" s="54"/>
      <c r="O348" s="21">
        <v>44713</v>
      </c>
      <c r="P348" s="19"/>
      <c r="Q348" s="19" t="s">
        <v>328</v>
      </c>
      <c r="R348" s="22" t="s">
        <v>526</v>
      </c>
    </row>
    <row r="349" spans="1:18" ht="26" x14ac:dyDescent="0.35">
      <c r="A349" s="11">
        <v>1410195780</v>
      </c>
      <c r="B349" s="12"/>
      <c r="C349" s="13" t="s">
        <v>260</v>
      </c>
      <c r="D349" s="13" t="s">
        <v>38</v>
      </c>
      <c r="E349" s="13" t="s">
        <v>45</v>
      </c>
      <c r="F349" s="13">
        <v>606167</v>
      </c>
      <c r="G349" s="13" t="s">
        <v>261</v>
      </c>
      <c r="H349" s="13" t="s">
        <v>262</v>
      </c>
      <c r="I349" s="13" t="s">
        <v>23</v>
      </c>
      <c r="J349" s="13" t="s">
        <v>24</v>
      </c>
      <c r="K349" s="13" t="s">
        <v>263</v>
      </c>
      <c r="L349" s="13" t="s">
        <v>1303</v>
      </c>
      <c r="M349" s="14">
        <v>1688.1</v>
      </c>
      <c r="N349" s="55"/>
      <c r="O349" s="15">
        <v>44796</v>
      </c>
      <c r="P349" s="13"/>
      <c r="Q349" s="13" t="s">
        <v>171</v>
      </c>
      <c r="R349" s="16" t="s">
        <v>526</v>
      </c>
    </row>
    <row r="350" spans="1:18" ht="26" x14ac:dyDescent="0.35">
      <c r="A350" s="17">
        <v>1410190746</v>
      </c>
      <c r="B350" s="18"/>
      <c r="C350" s="19" t="s">
        <v>1067</v>
      </c>
      <c r="D350" s="19" t="s">
        <v>38</v>
      </c>
      <c r="E350" s="19" t="s">
        <v>139</v>
      </c>
      <c r="F350" s="19"/>
      <c r="G350" s="19" t="s">
        <v>1068</v>
      </c>
      <c r="H350" s="19"/>
      <c r="I350" s="19" t="s">
        <v>23</v>
      </c>
      <c r="J350" s="19" t="s">
        <v>24</v>
      </c>
      <c r="K350" s="19" t="s">
        <v>238</v>
      </c>
      <c r="L350" s="19" t="s">
        <v>1069</v>
      </c>
      <c r="M350" s="20">
        <v>1680</v>
      </c>
      <c r="N350" s="54"/>
      <c r="O350" s="21">
        <v>44732</v>
      </c>
      <c r="P350" s="19"/>
      <c r="Q350" s="19" t="s">
        <v>27</v>
      </c>
      <c r="R350" s="22" t="s">
        <v>526</v>
      </c>
    </row>
    <row r="351" spans="1:18" x14ac:dyDescent="0.35">
      <c r="A351" s="17">
        <v>1410190850</v>
      </c>
      <c r="B351" s="18"/>
      <c r="C351" s="19" t="s">
        <v>1085</v>
      </c>
      <c r="D351" s="19" t="s">
        <v>597</v>
      </c>
      <c r="E351" s="19" t="s">
        <v>598</v>
      </c>
      <c r="F351" s="19">
        <v>309887</v>
      </c>
      <c r="G351" s="19" t="s">
        <v>1086</v>
      </c>
      <c r="H351" s="19" t="s">
        <v>1087</v>
      </c>
      <c r="I351" s="19" t="s">
        <v>34</v>
      </c>
      <c r="J351" s="19" t="s">
        <v>1088</v>
      </c>
      <c r="K351" s="19" t="s">
        <v>1089</v>
      </c>
      <c r="L351" s="19" t="s">
        <v>909</v>
      </c>
      <c r="M351" s="20">
        <v>1673.72</v>
      </c>
      <c r="N351" s="54"/>
      <c r="O351" s="21">
        <v>44734</v>
      </c>
      <c r="P351" s="19"/>
      <c r="Q351" s="19" t="s">
        <v>27</v>
      </c>
      <c r="R351" s="22" t="s">
        <v>526</v>
      </c>
    </row>
    <row r="352" spans="1:18" ht="26" x14ac:dyDescent="0.35">
      <c r="A352" s="11">
        <v>1410195882</v>
      </c>
      <c r="B352" s="12"/>
      <c r="C352" s="13" t="s">
        <v>1312</v>
      </c>
      <c r="D352" s="13" t="s">
        <v>38</v>
      </c>
      <c r="E352" s="13" t="s">
        <v>139</v>
      </c>
      <c r="F352" s="13">
        <v>606219</v>
      </c>
      <c r="G352" s="13" t="s">
        <v>1313</v>
      </c>
      <c r="H352" s="13" t="s">
        <v>202</v>
      </c>
      <c r="I352" s="13" t="s">
        <v>34</v>
      </c>
      <c r="J352" s="13">
        <v>6600825933</v>
      </c>
      <c r="K352" s="13" t="s">
        <v>1314</v>
      </c>
      <c r="L352" s="13" t="s">
        <v>680</v>
      </c>
      <c r="M352" s="14">
        <v>1663</v>
      </c>
      <c r="N352" s="55"/>
      <c r="O352" s="15">
        <v>44805</v>
      </c>
      <c r="P352" s="13"/>
      <c r="Q352" s="13" t="s">
        <v>171</v>
      </c>
      <c r="R352" s="16" t="s">
        <v>526</v>
      </c>
    </row>
    <row r="353" spans="1:18" ht="38.5" x14ac:dyDescent="0.35">
      <c r="A353" s="17">
        <v>1410172091</v>
      </c>
      <c r="B353" s="18"/>
      <c r="C353" s="19" t="s">
        <v>44</v>
      </c>
      <c r="D353" s="19" t="s">
        <v>38</v>
      </c>
      <c r="E353" s="19" t="s">
        <v>45</v>
      </c>
      <c r="F353" s="19">
        <v>608629</v>
      </c>
      <c r="G353" s="19" t="s">
        <v>46</v>
      </c>
      <c r="H353" s="19" t="s">
        <v>47</v>
      </c>
      <c r="I353" s="19" t="s">
        <v>34</v>
      </c>
      <c r="J353" s="19">
        <v>4500231110</v>
      </c>
      <c r="K353" s="19" t="s">
        <v>48</v>
      </c>
      <c r="L353" s="19" t="s">
        <v>49</v>
      </c>
      <c r="M353" s="20">
        <v>1648.06</v>
      </c>
      <c r="N353" s="54"/>
      <c r="O353" s="21">
        <v>44312</v>
      </c>
      <c r="P353" s="19"/>
      <c r="Q353" s="19" t="s">
        <v>27</v>
      </c>
      <c r="R353" s="22" t="s">
        <v>28</v>
      </c>
    </row>
    <row r="354" spans="1:18" ht="38.5" x14ac:dyDescent="0.35">
      <c r="A354" s="11">
        <v>1410172112</v>
      </c>
      <c r="B354" s="12"/>
      <c r="C354" s="13" t="s">
        <v>44</v>
      </c>
      <c r="D354" s="13" t="s">
        <v>38</v>
      </c>
      <c r="E354" s="13" t="s">
        <v>45</v>
      </c>
      <c r="F354" s="13">
        <v>608629</v>
      </c>
      <c r="G354" s="13" t="s">
        <v>46</v>
      </c>
      <c r="H354" s="13" t="s">
        <v>47</v>
      </c>
      <c r="I354" s="13" t="s">
        <v>34</v>
      </c>
      <c r="J354" s="13">
        <v>4500231110</v>
      </c>
      <c r="K354" s="13" t="s">
        <v>48</v>
      </c>
      <c r="L354" s="13" t="s">
        <v>49</v>
      </c>
      <c r="M354" s="14">
        <v>1648.06</v>
      </c>
      <c r="N354" s="55"/>
      <c r="O354" s="15">
        <v>44312</v>
      </c>
      <c r="P354" s="13"/>
      <c r="Q354" s="13" t="s">
        <v>27</v>
      </c>
      <c r="R354" s="16" t="s">
        <v>28</v>
      </c>
    </row>
    <row r="355" spans="1:18" ht="26" x14ac:dyDescent="0.35">
      <c r="A355" s="11">
        <v>1410177283</v>
      </c>
      <c r="B355" s="12"/>
      <c r="C355" s="13" t="s">
        <v>86</v>
      </c>
      <c r="D355" s="13" t="s">
        <v>73</v>
      </c>
      <c r="E355" s="13" t="s">
        <v>74</v>
      </c>
      <c r="F355" s="13">
        <v>309725</v>
      </c>
      <c r="G355" s="13" t="s">
        <v>87</v>
      </c>
      <c r="H355" s="13" t="s">
        <v>76</v>
      </c>
      <c r="I355" s="13" t="s">
        <v>34</v>
      </c>
      <c r="J355" s="13" t="s">
        <v>24</v>
      </c>
      <c r="K355" s="13" t="s">
        <v>88</v>
      </c>
      <c r="L355" s="13" t="s">
        <v>214</v>
      </c>
      <c r="M355" s="14">
        <v>1626</v>
      </c>
      <c r="N355" s="55"/>
      <c r="O355" s="15">
        <v>44404</v>
      </c>
      <c r="P355" s="13"/>
      <c r="Q355" s="13" t="s">
        <v>171</v>
      </c>
      <c r="R355" s="16" t="s">
        <v>28</v>
      </c>
    </row>
    <row r="356" spans="1:18" ht="38.5" x14ac:dyDescent="0.35">
      <c r="A356" s="11">
        <v>1410192624</v>
      </c>
      <c r="B356" s="12"/>
      <c r="C356" s="13" t="s">
        <v>1100</v>
      </c>
      <c r="D356" s="13" t="s">
        <v>661</v>
      </c>
      <c r="E356" s="13" t="s">
        <v>1101</v>
      </c>
      <c r="F356" s="13">
        <v>508349</v>
      </c>
      <c r="G356" s="13" t="s">
        <v>1102</v>
      </c>
      <c r="H356" s="13" t="s">
        <v>891</v>
      </c>
      <c r="I356" s="13" t="s">
        <v>34</v>
      </c>
      <c r="J356" s="13" t="s">
        <v>24</v>
      </c>
      <c r="K356" s="13" t="s">
        <v>1103</v>
      </c>
      <c r="L356" s="13" t="s">
        <v>1144</v>
      </c>
      <c r="M356" s="14">
        <v>1623.89</v>
      </c>
      <c r="N356" s="55"/>
      <c r="O356" s="15">
        <v>44747</v>
      </c>
      <c r="P356" s="13"/>
      <c r="Q356" s="13" t="s">
        <v>171</v>
      </c>
      <c r="R356" s="16" t="s">
        <v>526</v>
      </c>
    </row>
    <row r="357" spans="1:18" ht="38.5" x14ac:dyDescent="0.35">
      <c r="A357" s="11">
        <v>1410196169</v>
      </c>
      <c r="B357" s="12"/>
      <c r="C357" s="13" t="s">
        <v>1100</v>
      </c>
      <c r="D357" s="13" t="s">
        <v>661</v>
      </c>
      <c r="E357" s="13" t="s">
        <v>1101</v>
      </c>
      <c r="F357" s="13">
        <v>508349</v>
      </c>
      <c r="G357" s="13" t="s">
        <v>1102</v>
      </c>
      <c r="H357" s="13" t="s">
        <v>891</v>
      </c>
      <c r="I357" s="13" t="s">
        <v>34</v>
      </c>
      <c r="J357" s="13">
        <v>4500231625</v>
      </c>
      <c r="K357" s="13" t="s">
        <v>1103</v>
      </c>
      <c r="L357" s="13" t="s">
        <v>199</v>
      </c>
      <c r="M357" s="14">
        <v>1623.89</v>
      </c>
      <c r="N357" s="55"/>
      <c r="O357" s="15">
        <v>44812</v>
      </c>
      <c r="P357" s="13"/>
      <c r="Q357" s="13" t="s">
        <v>171</v>
      </c>
      <c r="R357" s="16" t="s">
        <v>526</v>
      </c>
    </row>
    <row r="358" spans="1:18" ht="38.5" x14ac:dyDescent="0.35">
      <c r="A358" s="11">
        <v>1410192865</v>
      </c>
      <c r="B358" s="12"/>
      <c r="C358" s="13" t="s">
        <v>241</v>
      </c>
      <c r="D358" s="13" t="s">
        <v>38</v>
      </c>
      <c r="E358" s="13" t="s">
        <v>92</v>
      </c>
      <c r="F358" s="13">
        <v>606135</v>
      </c>
      <c r="G358" s="13" t="s">
        <v>242</v>
      </c>
      <c r="H358" s="13" t="s">
        <v>243</v>
      </c>
      <c r="I358" s="13" t="s">
        <v>34</v>
      </c>
      <c r="J358" s="13" t="s">
        <v>24</v>
      </c>
      <c r="K358" s="13" t="s">
        <v>244</v>
      </c>
      <c r="L358" s="13" t="s">
        <v>1169</v>
      </c>
      <c r="M358" s="14">
        <v>1618</v>
      </c>
      <c r="N358" s="55"/>
      <c r="O358" s="15">
        <v>44755</v>
      </c>
      <c r="P358" s="13"/>
      <c r="Q358" s="13" t="s">
        <v>171</v>
      </c>
      <c r="R358" s="16" t="s">
        <v>526</v>
      </c>
    </row>
    <row r="359" spans="1:18" ht="38.5" x14ac:dyDescent="0.35">
      <c r="A359" s="11">
        <v>1410188666</v>
      </c>
      <c r="B359" s="12"/>
      <c r="C359" s="13">
        <v>1199.248</v>
      </c>
      <c r="D359" s="13" t="s">
        <v>535</v>
      </c>
      <c r="E359" s="13" t="s">
        <v>536</v>
      </c>
      <c r="F359" s="13">
        <v>508380</v>
      </c>
      <c r="G359" s="13" t="s">
        <v>537</v>
      </c>
      <c r="H359" s="13" t="s">
        <v>538</v>
      </c>
      <c r="I359" s="13" t="s">
        <v>34</v>
      </c>
      <c r="J359" s="13" t="s">
        <v>24</v>
      </c>
      <c r="K359" s="13" t="s">
        <v>539</v>
      </c>
      <c r="L359" s="13" t="s">
        <v>199</v>
      </c>
      <c r="M359" s="14">
        <v>1618</v>
      </c>
      <c r="N359" s="55"/>
      <c r="O359" s="15">
        <v>44652</v>
      </c>
      <c r="P359" s="13"/>
      <c r="Q359" s="13" t="s">
        <v>27</v>
      </c>
      <c r="R359" s="16" t="s">
        <v>526</v>
      </c>
    </row>
    <row r="360" spans="1:18" ht="26" x14ac:dyDescent="0.35">
      <c r="A360" s="17">
        <v>1410190220</v>
      </c>
      <c r="B360" s="18"/>
      <c r="C360" s="19">
        <v>1199.248</v>
      </c>
      <c r="D360" s="19" t="s">
        <v>535</v>
      </c>
      <c r="E360" s="19" t="s">
        <v>535</v>
      </c>
      <c r="F360" s="19">
        <v>508380</v>
      </c>
      <c r="G360" s="19" t="s">
        <v>537</v>
      </c>
      <c r="H360" s="19" t="s">
        <v>538</v>
      </c>
      <c r="I360" s="19" t="s">
        <v>34</v>
      </c>
      <c r="J360" s="19" t="s">
        <v>24</v>
      </c>
      <c r="K360" s="19" t="s">
        <v>899</v>
      </c>
      <c r="L360" s="19" t="s">
        <v>199</v>
      </c>
      <c r="M360" s="20">
        <v>1618</v>
      </c>
      <c r="N360" s="54"/>
      <c r="O360" s="21">
        <v>44704</v>
      </c>
      <c r="P360" s="19"/>
      <c r="Q360" s="19" t="s">
        <v>27</v>
      </c>
      <c r="R360" s="22" t="s">
        <v>526</v>
      </c>
    </row>
    <row r="361" spans="1:18" ht="38.5" x14ac:dyDescent="0.35">
      <c r="A361" s="11">
        <v>1410188956</v>
      </c>
      <c r="B361" s="12"/>
      <c r="C361" s="13" t="s">
        <v>416</v>
      </c>
      <c r="D361" s="13" t="s">
        <v>38</v>
      </c>
      <c r="E361" s="13" t="s">
        <v>139</v>
      </c>
      <c r="F361" s="13">
        <v>608678</v>
      </c>
      <c r="G361" s="13" t="s">
        <v>417</v>
      </c>
      <c r="H361" s="13" t="s">
        <v>202</v>
      </c>
      <c r="I361" s="13" t="s">
        <v>34</v>
      </c>
      <c r="J361" s="13" t="s">
        <v>24</v>
      </c>
      <c r="K361" s="13" t="s">
        <v>418</v>
      </c>
      <c r="L361" s="13" t="s">
        <v>738</v>
      </c>
      <c r="M361" s="14">
        <v>1611.9</v>
      </c>
      <c r="N361" s="55"/>
      <c r="O361" s="15">
        <v>44670</v>
      </c>
      <c r="P361" s="13"/>
      <c r="Q361" s="13" t="s">
        <v>27</v>
      </c>
      <c r="R361" s="16" t="s">
        <v>526</v>
      </c>
    </row>
    <row r="362" spans="1:18" ht="38.5" x14ac:dyDescent="0.35">
      <c r="A362" s="11">
        <v>1410190217</v>
      </c>
      <c r="B362" s="12"/>
      <c r="C362" s="13" t="s">
        <v>912</v>
      </c>
      <c r="D362" s="13" t="s">
        <v>535</v>
      </c>
      <c r="E362" s="13" t="s">
        <v>818</v>
      </c>
      <c r="F362" s="13">
        <v>508432</v>
      </c>
      <c r="G362" s="13" t="s">
        <v>913</v>
      </c>
      <c r="H362" s="13" t="s">
        <v>820</v>
      </c>
      <c r="I362" s="13" t="s">
        <v>880</v>
      </c>
      <c r="J362" s="13" t="s">
        <v>24</v>
      </c>
      <c r="K362" s="13" t="s">
        <v>914</v>
      </c>
      <c r="L362" s="13" t="s">
        <v>199</v>
      </c>
      <c r="M362" s="14">
        <v>1602</v>
      </c>
      <c r="N362" s="55"/>
      <c r="O362" s="15">
        <v>44704</v>
      </c>
      <c r="P362" s="13"/>
      <c r="Q362" s="13" t="s">
        <v>27</v>
      </c>
      <c r="R362" s="16" t="s">
        <v>526</v>
      </c>
    </row>
    <row r="363" spans="1:18" ht="38.5" x14ac:dyDescent="0.35">
      <c r="A363" s="17">
        <v>1410189102</v>
      </c>
      <c r="B363" s="18"/>
      <c r="C363" s="19" t="s">
        <v>145</v>
      </c>
      <c r="D363" s="19" t="s">
        <v>110</v>
      </c>
      <c r="E363" s="19" t="s">
        <v>111</v>
      </c>
      <c r="F363" s="19">
        <v>606156</v>
      </c>
      <c r="G363" s="19" t="s">
        <v>146</v>
      </c>
      <c r="H363" s="19" t="s">
        <v>118</v>
      </c>
      <c r="I363" s="19" t="s">
        <v>34</v>
      </c>
      <c r="J363" s="19" t="s">
        <v>24</v>
      </c>
      <c r="K363" s="19" t="s">
        <v>147</v>
      </c>
      <c r="L363" s="19" t="s">
        <v>745</v>
      </c>
      <c r="M363" s="20">
        <v>1599</v>
      </c>
      <c r="N363" s="54"/>
      <c r="O363" s="21">
        <v>44673</v>
      </c>
      <c r="P363" s="19"/>
      <c r="Q363" s="19" t="s">
        <v>27</v>
      </c>
      <c r="R363" s="22" t="s">
        <v>526</v>
      </c>
    </row>
    <row r="364" spans="1:18" ht="26" x14ac:dyDescent="0.35">
      <c r="A364" s="17">
        <v>1410190921</v>
      </c>
      <c r="B364" s="18"/>
      <c r="C364" s="19" t="s">
        <v>583</v>
      </c>
      <c r="D364" s="19" t="s">
        <v>535</v>
      </c>
      <c r="E364" s="19" t="s">
        <v>535</v>
      </c>
      <c r="F364" s="19">
        <v>802041</v>
      </c>
      <c r="G364" s="19" t="s">
        <v>584</v>
      </c>
      <c r="H364" s="19" t="s">
        <v>538</v>
      </c>
      <c r="I364" s="19" t="s">
        <v>34</v>
      </c>
      <c r="J364" s="19" t="s">
        <v>24</v>
      </c>
      <c r="K364" s="19" t="s">
        <v>88</v>
      </c>
      <c r="L364" s="19" t="s">
        <v>1123</v>
      </c>
      <c r="M364" s="20">
        <v>1569</v>
      </c>
      <c r="N364" s="54"/>
      <c r="O364" s="21">
        <v>44743</v>
      </c>
      <c r="P364" s="19"/>
      <c r="Q364" s="19" t="s">
        <v>171</v>
      </c>
      <c r="R364" s="22" t="s">
        <v>526</v>
      </c>
    </row>
    <row r="365" spans="1:18" ht="38.5" x14ac:dyDescent="0.35">
      <c r="A365" s="17">
        <v>1410196236</v>
      </c>
      <c r="B365" s="18"/>
      <c r="C365" s="19" t="s">
        <v>1359</v>
      </c>
      <c r="D365" s="19" t="s">
        <v>19</v>
      </c>
      <c r="E365" s="19" t="s">
        <v>690</v>
      </c>
      <c r="F365" s="19">
        <v>802041</v>
      </c>
      <c r="G365" s="19" t="s">
        <v>1360</v>
      </c>
      <c r="H365" s="19" t="s">
        <v>1361</v>
      </c>
      <c r="I365" s="19" t="s">
        <v>34</v>
      </c>
      <c r="J365" s="19" t="s">
        <v>24</v>
      </c>
      <c r="K365" s="19" t="s">
        <v>65</v>
      </c>
      <c r="L365" s="19" t="s">
        <v>850</v>
      </c>
      <c r="M365" s="20">
        <v>1567</v>
      </c>
      <c r="N365" s="54"/>
      <c r="O365" s="21">
        <v>44816</v>
      </c>
      <c r="P365" s="19"/>
      <c r="Q365" s="19" t="s">
        <v>171</v>
      </c>
      <c r="R365" s="22" t="s">
        <v>526</v>
      </c>
    </row>
    <row r="366" spans="1:18" ht="26" x14ac:dyDescent="0.35">
      <c r="A366" s="11">
        <v>1410186850</v>
      </c>
      <c r="B366" s="12"/>
      <c r="C366" s="13" t="s">
        <v>208</v>
      </c>
      <c r="D366" s="13" t="s">
        <v>73</v>
      </c>
      <c r="E366" s="13" t="s">
        <v>74</v>
      </c>
      <c r="F366" s="13">
        <v>309663</v>
      </c>
      <c r="G366" s="13" t="s">
        <v>209</v>
      </c>
      <c r="H366" s="13" t="s">
        <v>133</v>
      </c>
      <c r="I366" s="13" t="s">
        <v>34</v>
      </c>
      <c r="J366" s="13" t="s">
        <v>24</v>
      </c>
      <c r="K366" s="13" t="s">
        <v>210</v>
      </c>
      <c r="L366" s="13" t="s">
        <v>512</v>
      </c>
      <c r="M366" s="14">
        <v>1562</v>
      </c>
      <c r="N366" s="55"/>
      <c r="O366" s="15">
        <v>44622</v>
      </c>
      <c r="P366" s="13"/>
      <c r="Q366" s="13" t="s">
        <v>447</v>
      </c>
      <c r="R366" s="16" t="s">
        <v>28</v>
      </c>
    </row>
    <row r="367" spans="1:18" ht="26" x14ac:dyDescent="0.35">
      <c r="A367" s="17">
        <v>1410200051</v>
      </c>
      <c r="B367" s="18"/>
      <c r="C367" s="19" t="s">
        <v>1609</v>
      </c>
      <c r="D367" s="19" t="s">
        <v>38</v>
      </c>
      <c r="E367" s="19" t="s">
        <v>139</v>
      </c>
      <c r="F367" s="19">
        <v>606209</v>
      </c>
      <c r="G367" s="19" t="s">
        <v>1610</v>
      </c>
      <c r="H367" s="19" t="s">
        <v>202</v>
      </c>
      <c r="I367" s="19" t="s">
        <v>1560</v>
      </c>
      <c r="J367" s="19" t="s">
        <v>24</v>
      </c>
      <c r="K367" s="19" t="s">
        <v>88</v>
      </c>
      <c r="L367" s="19" t="s">
        <v>1461</v>
      </c>
      <c r="M367" s="20">
        <v>1561.35</v>
      </c>
      <c r="N367" s="54"/>
      <c r="O367" s="21">
        <v>44897</v>
      </c>
      <c r="P367" s="19"/>
      <c r="Q367" s="19" t="s">
        <v>328</v>
      </c>
      <c r="R367" s="22" t="s">
        <v>526</v>
      </c>
    </row>
    <row r="368" spans="1:18" ht="38.5" x14ac:dyDescent="0.35">
      <c r="A368" s="11">
        <v>1410190536</v>
      </c>
      <c r="B368" s="12"/>
      <c r="C368" s="13" t="s">
        <v>847</v>
      </c>
      <c r="D368" s="13" t="s">
        <v>590</v>
      </c>
      <c r="E368" s="13" t="s">
        <v>810</v>
      </c>
      <c r="F368" s="13">
        <v>802041</v>
      </c>
      <c r="G368" s="13" t="s">
        <v>848</v>
      </c>
      <c r="H368" s="13" t="s">
        <v>593</v>
      </c>
      <c r="I368" s="13" t="s">
        <v>34</v>
      </c>
      <c r="J368" s="13" t="s">
        <v>24</v>
      </c>
      <c r="K368" s="13" t="s">
        <v>849</v>
      </c>
      <c r="L368" s="13" t="s">
        <v>850</v>
      </c>
      <c r="M368" s="14">
        <v>1559</v>
      </c>
      <c r="N368" s="55"/>
      <c r="O368" s="15">
        <v>44694</v>
      </c>
      <c r="P368" s="13"/>
      <c r="Q368" s="13" t="s">
        <v>27</v>
      </c>
      <c r="R368" s="16" t="s">
        <v>526</v>
      </c>
    </row>
    <row r="369" spans="1:18" ht="38.5" x14ac:dyDescent="0.35">
      <c r="A369" s="17">
        <v>1410196995</v>
      </c>
      <c r="B369" s="18"/>
      <c r="C369" s="19" t="s">
        <v>1388</v>
      </c>
      <c r="D369" s="19" t="s">
        <v>19</v>
      </c>
      <c r="E369" s="19" t="s">
        <v>181</v>
      </c>
      <c r="F369" s="19">
        <v>608748</v>
      </c>
      <c r="G369" s="19" t="s">
        <v>1389</v>
      </c>
      <c r="H369" s="19" t="s">
        <v>1390</v>
      </c>
      <c r="I369" s="19" t="s">
        <v>34</v>
      </c>
      <c r="J369" s="19" t="s">
        <v>24</v>
      </c>
      <c r="K369" s="19" t="s">
        <v>1391</v>
      </c>
      <c r="L369" s="19" t="s">
        <v>1392</v>
      </c>
      <c r="M369" s="20">
        <v>1539.6</v>
      </c>
      <c r="N369" s="54"/>
      <c r="O369" s="21">
        <v>44825</v>
      </c>
      <c r="P369" s="19"/>
      <c r="Q369" s="19" t="s">
        <v>171</v>
      </c>
      <c r="R369" s="22" t="s">
        <v>526</v>
      </c>
    </row>
    <row r="370" spans="1:18" ht="26" x14ac:dyDescent="0.35">
      <c r="A370" s="11">
        <v>1410194869</v>
      </c>
      <c r="B370" s="12"/>
      <c r="C370" s="13" t="s">
        <v>344</v>
      </c>
      <c r="D370" s="13" t="s">
        <v>38</v>
      </c>
      <c r="E370" s="13" t="s">
        <v>92</v>
      </c>
      <c r="F370" s="13">
        <v>606157</v>
      </c>
      <c r="G370" s="13" t="s">
        <v>345</v>
      </c>
      <c r="H370" s="13" t="s">
        <v>94</v>
      </c>
      <c r="I370" s="13" t="s">
        <v>34</v>
      </c>
      <c r="J370" s="13" t="s">
        <v>24</v>
      </c>
      <c r="K370" s="13" t="s">
        <v>346</v>
      </c>
      <c r="L370" s="13" t="s">
        <v>114</v>
      </c>
      <c r="M370" s="14">
        <v>1535.7</v>
      </c>
      <c r="N370" s="55"/>
      <c r="O370" s="15">
        <v>44783</v>
      </c>
      <c r="P370" s="13"/>
      <c r="Q370" s="13" t="s">
        <v>171</v>
      </c>
      <c r="R370" s="16" t="s">
        <v>526</v>
      </c>
    </row>
    <row r="371" spans="1:18" ht="26" x14ac:dyDescent="0.35">
      <c r="A371" s="11">
        <v>1410196179</v>
      </c>
      <c r="B371" s="12"/>
      <c r="C371" s="13" t="s">
        <v>344</v>
      </c>
      <c r="D371" s="13" t="s">
        <v>38</v>
      </c>
      <c r="E371" s="13" t="s">
        <v>92</v>
      </c>
      <c r="F371" s="13">
        <v>606157</v>
      </c>
      <c r="G371" s="13" t="s">
        <v>345</v>
      </c>
      <c r="H371" s="13" t="s">
        <v>94</v>
      </c>
      <c r="I371" s="13" t="s">
        <v>34</v>
      </c>
      <c r="J371" s="13" t="s">
        <v>24</v>
      </c>
      <c r="K371" s="13" t="s">
        <v>346</v>
      </c>
      <c r="L371" s="13" t="s">
        <v>405</v>
      </c>
      <c r="M371" s="14">
        <v>1535.7</v>
      </c>
      <c r="N371" s="55"/>
      <c r="O371" s="15">
        <v>44813</v>
      </c>
      <c r="P371" s="13"/>
      <c r="Q371" s="13" t="s">
        <v>171</v>
      </c>
      <c r="R371" s="16" t="s">
        <v>526</v>
      </c>
    </row>
    <row r="372" spans="1:18" ht="26" x14ac:dyDescent="0.35">
      <c r="A372" s="17" t="s">
        <v>967</v>
      </c>
      <c r="B372" s="18"/>
      <c r="C372" s="19" t="s">
        <v>974</v>
      </c>
      <c r="D372" s="19" t="s">
        <v>969</v>
      </c>
      <c r="E372" s="19" t="s">
        <v>970</v>
      </c>
      <c r="F372" s="19">
        <v>403791</v>
      </c>
      <c r="G372" s="19" t="s">
        <v>975</v>
      </c>
      <c r="H372" s="19" t="s">
        <v>976</v>
      </c>
      <c r="I372" s="19" t="s">
        <v>23</v>
      </c>
      <c r="J372" s="19" t="s">
        <v>24</v>
      </c>
      <c r="K372" s="19" t="s">
        <v>977</v>
      </c>
      <c r="L372" s="19" t="s">
        <v>199</v>
      </c>
      <c r="M372" s="20">
        <v>1510</v>
      </c>
      <c r="N372" s="54"/>
      <c r="O372" s="21">
        <v>44866</v>
      </c>
      <c r="P372" s="19"/>
      <c r="Q372" s="19" t="s">
        <v>328</v>
      </c>
      <c r="R372" s="22" t="s">
        <v>526</v>
      </c>
    </row>
    <row r="373" spans="1:18" x14ac:dyDescent="0.35">
      <c r="A373" s="17">
        <v>1410192623</v>
      </c>
      <c r="B373" s="18"/>
      <c r="C373" s="19" t="s">
        <v>1114</v>
      </c>
      <c r="D373" s="19" t="s">
        <v>541</v>
      </c>
      <c r="E373" s="19" t="s">
        <v>541</v>
      </c>
      <c r="F373" s="19">
        <v>508329</v>
      </c>
      <c r="G373" s="19" t="s">
        <v>1115</v>
      </c>
      <c r="H373" s="19" t="s">
        <v>1116</v>
      </c>
      <c r="I373" s="19" t="s">
        <v>34</v>
      </c>
      <c r="J373" s="19" t="s">
        <v>24</v>
      </c>
      <c r="K373" s="19" t="s">
        <v>1117</v>
      </c>
      <c r="L373" s="19" t="s">
        <v>1143</v>
      </c>
      <c r="M373" s="20">
        <v>1504.46</v>
      </c>
      <c r="N373" s="54"/>
      <c r="O373" s="21">
        <v>44747</v>
      </c>
      <c r="P373" s="19"/>
      <c r="Q373" s="19" t="s">
        <v>171</v>
      </c>
      <c r="R373" s="22" t="s">
        <v>526</v>
      </c>
    </row>
    <row r="374" spans="1:18" ht="38.5" x14ac:dyDescent="0.35">
      <c r="A374" s="11">
        <v>1410180295</v>
      </c>
      <c r="B374" s="12"/>
      <c r="C374" s="13" t="s">
        <v>330</v>
      </c>
      <c r="D374" s="13" t="s">
        <v>110</v>
      </c>
      <c r="E374" s="13" t="s">
        <v>111</v>
      </c>
      <c r="F374" s="13">
        <v>608613</v>
      </c>
      <c r="G374" s="13" t="s">
        <v>331</v>
      </c>
      <c r="H374" s="13" t="s">
        <v>243</v>
      </c>
      <c r="I374" s="13" t="s">
        <v>34</v>
      </c>
      <c r="J374" s="13" t="s">
        <v>24</v>
      </c>
      <c r="K374" s="13" t="s">
        <v>332</v>
      </c>
      <c r="L374" s="13" t="s">
        <v>333</v>
      </c>
      <c r="M374" s="14">
        <v>1500</v>
      </c>
      <c r="N374" s="55"/>
      <c r="O374" s="15">
        <v>44477</v>
      </c>
      <c r="P374" s="13"/>
      <c r="Q374" s="13" t="s">
        <v>328</v>
      </c>
      <c r="R374" s="16" t="s">
        <v>28</v>
      </c>
    </row>
    <row r="375" spans="1:18" ht="26" x14ac:dyDescent="0.35">
      <c r="A375" s="17">
        <v>1410185727</v>
      </c>
      <c r="B375" s="18"/>
      <c r="C375" s="19" t="s">
        <v>484</v>
      </c>
      <c r="D375" s="19" t="s">
        <v>38</v>
      </c>
      <c r="E375" s="19" t="s">
        <v>98</v>
      </c>
      <c r="F375" s="19">
        <v>606190</v>
      </c>
      <c r="G375" s="19" t="s">
        <v>485</v>
      </c>
      <c r="H375" s="19" t="s">
        <v>100</v>
      </c>
      <c r="I375" s="19" t="s">
        <v>23</v>
      </c>
      <c r="J375" s="19" t="s">
        <v>24</v>
      </c>
      <c r="K375" s="19" t="s">
        <v>263</v>
      </c>
      <c r="L375" s="19" t="s">
        <v>488</v>
      </c>
      <c r="M375" s="20">
        <v>1500</v>
      </c>
      <c r="N375" s="54"/>
      <c r="O375" s="21">
        <v>44603</v>
      </c>
      <c r="P375" s="19"/>
      <c r="Q375" s="19" t="s">
        <v>447</v>
      </c>
      <c r="R375" s="22" t="s">
        <v>28</v>
      </c>
    </row>
    <row r="376" spans="1:18" ht="26" x14ac:dyDescent="0.35">
      <c r="A376" s="17">
        <v>1410197771</v>
      </c>
      <c r="B376" s="18"/>
      <c r="C376" s="19" t="s">
        <v>1274</v>
      </c>
      <c r="D376" s="19" t="s">
        <v>73</v>
      </c>
      <c r="E376" s="19" t="s">
        <v>74</v>
      </c>
      <c r="F376" s="19">
        <v>309737</v>
      </c>
      <c r="G376" s="19" t="s">
        <v>1275</v>
      </c>
      <c r="H376" s="19" t="s">
        <v>133</v>
      </c>
      <c r="I376" s="19" t="s">
        <v>23</v>
      </c>
      <c r="J376" s="19" t="s">
        <v>24</v>
      </c>
      <c r="K376" s="19" t="s">
        <v>1276</v>
      </c>
      <c r="L376" s="19" t="s">
        <v>1466</v>
      </c>
      <c r="M376" s="20">
        <v>1500</v>
      </c>
      <c r="N376" s="54"/>
      <c r="O376" s="21">
        <v>44848</v>
      </c>
      <c r="P376" s="19"/>
      <c r="Q376" s="19" t="s">
        <v>328</v>
      </c>
      <c r="R376" s="22" t="s">
        <v>526</v>
      </c>
    </row>
    <row r="377" spans="1:18" ht="38.5" x14ac:dyDescent="0.35">
      <c r="A377" s="11">
        <v>1410189126</v>
      </c>
      <c r="B377" s="12"/>
      <c r="C377" s="13" t="s">
        <v>769</v>
      </c>
      <c r="D377" s="13" t="s">
        <v>740</v>
      </c>
      <c r="E377" s="13" t="s">
        <v>181</v>
      </c>
      <c r="F377" s="13">
        <v>608705</v>
      </c>
      <c r="G377" s="13" t="s">
        <v>770</v>
      </c>
      <c r="H377" s="13" t="s">
        <v>364</v>
      </c>
      <c r="I377" s="13" t="s">
        <v>34</v>
      </c>
      <c r="J377" s="13" t="s">
        <v>24</v>
      </c>
      <c r="K377" s="13" t="s">
        <v>771</v>
      </c>
      <c r="L377" s="13" t="s">
        <v>307</v>
      </c>
      <c r="M377" s="14">
        <v>1497.79</v>
      </c>
      <c r="N377" s="55"/>
      <c r="O377" s="15">
        <v>44682</v>
      </c>
      <c r="P377" s="13"/>
      <c r="Q377" s="13" t="s">
        <v>27</v>
      </c>
      <c r="R377" s="16" t="s">
        <v>526</v>
      </c>
    </row>
    <row r="378" spans="1:18" ht="26" x14ac:dyDescent="0.35">
      <c r="A378" s="17">
        <v>1410196258</v>
      </c>
      <c r="B378" s="18"/>
      <c r="C378" s="19" t="s">
        <v>1375</v>
      </c>
      <c r="D378" s="19" t="s">
        <v>1376</v>
      </c>
      <c r="E378" s="19" t="s">
        <v>1376</v>
      </c>
      <c r="F378" s="19">
        <v>309887</v>
      </c>
      <c r="G378" s="19" t="s">
        <v>823</v>
      </c>
      <c r="H378" s="19" t="s">
        <v>1087</v>
      </c>
      <c r="I378" s="19" t="s">
        <v>34</v>
      </c>
      <c r="J378" s="19" t="s">
        <v>24</v>
      </c>
      <c r="K378" s="19" t="s">
        <v>1377</v>
      </c>
      <c r="L378" s="19" t="s">
        <v>1037</v>
      </c>
      <c r="M378" s="20">
        <v>1473.21</v>
      </c>
      <c r="N378" s="54"/>
      <c r="O378" s="21">
        <v>44817</v>
      </c>
      <c r="P378" s="19"/>
      <c r="Q378" s="19" t="s">
        <v>171</v>
      </c>
      <c r="R378" s="22" t="s">
        <v>526</v>
      </c>
    </row>
    <row r="379" spans="1:18" ht="38.5" x14ac:dyDescent="0.35">
      <c r="A379" s="17">
        <v>1410190371</v>
      </c>
      <c r="B379" s="18"/>
      <c r="C379" s="19" t="s">
        <v>97</v>
      </c>
      <c r="D379" s="19" t="s">
        <v>38</v>
      </c>
      <c r="E379" s="19" t="s">
        <v>98</v>
      </c>
      <c r="F379" s="19">
        <v>608659</v>
      </c>
      <c r="G379" s="19" t="s">
        <v>99</v>
      </c>
      <c r="H379" s="19" t="s">
        <v>100</v>
      </c>
      <c r="I379" s="19" t="s">
        <v>34</v>
      </c>
      <c r="J379" s="19" t="s">
        <v>24</v>
      </c>
      <c r="K379" s="19" t="s">
        <v>348</v>
      </c>
      <c r="L379" s="19" t="s">
        <v>952</v>
      </c>
      <c r="M379" s="20">
        <v>1472</v>
      </c>
      <c r="N379" s="54"/>
      <c r="O379" s="21">
        <v>44713</v>
      </c>
      <c r="P379" s="19"/>
      <c r="Q379" s="19" t="s">
        <v>27</v>
      </c>
      <c r="R379" s="22" t="s">
        <v>526</v>
      </c>
    </row>
    <row r="380" spans="1:18" ht="26" x14ac:dyDescent="0.35">
      <c r="A380" s="17">
        <v>1410195883</v>
      </c>
      <c r="B380" s="18"/>
      <c r="C380" s="19" t="s">
        <v>80</v>
      </c>
      <c r="D380" s="19" t="s">
        <v>38</v>
      </c>
      <c r="E380" s="19" t="s">
        <v>81</v>
      </c>
      <c r="F380" s="19">
        <v>608637</v>
      </c>
      <c r="G380" s="19" t="s">
        <v>82</v>
      </c>
      <c r="H380" s="19" t="s">
        <v>83</v>
      </c>
      <c r="I380" s="19" t="s">
        <v>34</v>
      </c>
      <c r="J380" s="19" t="s">
        <v>24</v>
      </c>
      <c r="K380" s="19" t="s">
        <v>84</v>
      </c>
      <c r="L380" s="19" t="s">
        <v>1315</v>
      </c>
      <c r="M380" s="20">
        <v>1471</v>
      </c>
      <c r="N380" s="54"/>
      <c r="O380" s="21">
        <v>44805</v>
      </c>
      <c r="P380" s="19"/>
      <c r="Q380" s="19" t="s">
        <v>171</v>
      </c>
      <c r="R380" s="22" t="s">
        <v>526</v>
      </c>
    </row>
    <row r="381" spans="1:18" ht="38.5" x14ac:dyDescent="0.35">
      <c r="A381" s="11">
        <v>1410175976</v>
      </c>
      <c r="B381" s="12"/>
      <c r="C381" s="13" t="s">
        <v>116</v>
      </c>
      <c r="D381" s="13" t="s">
        <v>110</v>
      </c>
      <c r="E381" s="13" t="s">
        <v>111</v>
      </c>
      <c r="F381" s="13">
        <v>608636</v>
      </c>
      <c r="G381" s="13" t="s">
        <v>117</v>
      </c>
      <c r="H381" s="13" t="s">
        <v>118</v>
      </c>
      <c r="I381" s="13" t="s">
        <v>34</v>
      </c>
      <c r="J381" s="13" t="s">
        <v>24</v>
      </c>
      <c r="K381" s="13" t="s">
        <v>119</v>
      </c>
      <c r="L381" s="13" t="s">
        <v>160</v>
      </c>
      <c r="M381" s="14">
        <v>1468.17</v>
      </c>
      <c r="N381" s="55"/>
      <c r="O381" s="15">
        <v>44377</v>
      </c>
      <c r="P381" s="13"/>
      <c r="Q381" s="13" t="s">
        <v>27</v>
      </c>
      <c r="R381" s="16" t="s">
        <v>28</v>
      </c>
    </row>
    <row r="382" spans="1:18" ht="26" x14ac:dyDescent="0.35">
      <c r="A382" s="11">
        <v>1410178406</v>
      </c>
      <c r="B382" s="12"/>
      <c r="C382" s="13" t="s">
        <v>241</v>
      </c>
      <c r="D382" s="13" t="s">
        <v>38</v>
      </c>
      <c r="E382" s="13" t="s">
        <v>92</v>
      </c>
      <c r="F382" s="13">
        <v>606135</v>
      </c>
      <c r="G382" s="13" t="s">
        <v>242</v>
      </c>
      <c r="H382" s="13" t="s">
        <v>243</v>
      </c>
      <c r="I382" s="13" t="s">
        <v>34</v>
      </c>
      <c r="J382" s="13" t="s">
        <v>24</v>
      </c>
      <c r="K382" s="13" t="s">
        <v>244</v>
      </c>
      <c r="L382" s="13" t="s">
        <v>245</v>
      </c>
      <c r="M382" s="14">
        <v>1465</v>
      </c>
      <c r="N382" s="55"/>
      <c r="O382" s="15">
        <v>44425</v>
      </c>
      <c r="P382" s="13"/>
      <c r="Q382" s="13" t="s">
        <v>171</v>
      </c>
      <c r="R382" s="16" t="s">
        <v>28</v>
      </c>
    </row>
    <row r="383" spans="1:18" x14ac:dyDescent="0.35">
      <c r="A383" s="11">
        <v>1410192622</v>
      </c>
      <c r="B383" s="12"/>
      <c r="C383" s="13" t="s">
        <v>1114</v>
      </c>
      <c r="D383" s="13" t="s">
        <v>541</v>
      </c>
      <c r="E383" s="13" t="s">
        <v>541</v>
      </c>
      <c r="F383" s="13">
        <v>508329</v>
      </c>
      <c r="G383" s="13" t="s">
        <v>1115</v>
      </c>
      <c r="H383" s="13" t="s">
        <v>1116</v>
      </c>
      <c r="I383" s="13" t="s">
        <v>34</v>
      </c>
      <c r="J383" s="13" t="s">
        <v>24</v>
      </c>
      <c r="K383" s="13" t="s">
        <v>1117</v>
      </c>
      <c r="L383" s="13" t="s">
        <v>1142</v>
      </c>
      <c r="M383" s="14">
        <v>1464.54</v>
      </c>
      <c r="N383" s="55"/>
      <c r="O383" s="15">
        <v>44747</v>
      </c>
      <c r="P383" s="13"/>
      <c r="Q383" s="13" t="s">
        <v>171</v>
      </c>
      <c r="R383" s="16" t="s">
        <v>526</v>
      </c>
    </row>
    <row r="384" spans="1:18" ht="26" x14ac:dyDescent="0.35">
      <c r="A384" s="11">
        <v>1410181853</v>
      </c>
      <c r="B384" s="12"/>
      <c r="C384" s="13" t="s">
        <v>382</v>
      </c>
      <c r="D384" s="13" t="s">
        <v>38</v>
      </c>
      <c r="E384" s="13" t="s">
        <v>139</v>
      </c>
      <c r="F384" s="13">
        <v>606162</v>
      </c>
      <c r="G384" s="13" t="s">
        <v>383</v>
      </c>
      <c r="H384" s="13" t="s">
        <v>141</v>
      </c>
      <c r="I384" s="13" t="s">
        <v>34</v>
      </c>
      <c r="J384" s="13" t="s">
        <v>24</v>
      </c>
      <c r="K384" s="13" t="s">
        <v>281</v>
      </c>
      <c r="L384" s="13" t="s">
        <v>384</v>
      </c>
      <c r="M384" s="14">
        <v>1462</v>
      </c>
      <c r="N384" s="55"/>
      <c r="O384" s="15">
        <v>44515</v>
      </c>
      <c r="P384" s="13"/>
      <c r="Q384" s="13" t="s">
        <v>328</v>
      </c>
      <c r="R384" s="16" t="s">
        <v>28</v>
      </c>
    </row>
    <row r="385" spans="1:18" ht="26" x14ac:dyDescent="0.35">
      <c r="A385" s="11">
        <v>1410181918</v>
      </c>
      <c r="B385" s="12"/>
      <c r="C385" s="13" t="s">
        <v>344</v>
      </c>
      <c r="D385" s="13" t="s">
        <v>38</v>
      </c>
      <c r="E385" s="13" t="s">
        <v>92</v>
      </c>
      <c r="F385" s="13">
        <v>606157</v>
      </c>
      <c r="G385" s="13" t="s">
        <v>345</v>
      </c>
      <c r="H385" s="13" t="s">
        <v>94</v>
      </c>
      <c r="I385" s="13" t="s">
        <v>34</v>
      </c>
      <c r="J385" s="13" t="s">
        <v>24</v>
      </c>
      <c r="K385" s="13" t="s">
        <v>346</v>
      </c>
      <c r="L385" s="13" t="s">
        <v>391</v>
      </c>
      <c r="M385" s="14">
        <v>1459.64</v>
      </c>
      <c r="N385" s="55"/>
      <c r="O385" s="15">
        <v>44518</v>
      </c>
      <c r="P385" s="13"/>
      <c r="Q385" s="13" t="s">
        <v>328</v>
      </c>
      <c r="R385" s="16" t="s">
        <v>28</v>
      </c>
    </row>
    <row r="386" spans="1:18" ht="26" x14ac:dyDescent="0.35">
      <c r="A386" s="11">
        <v>1410182623</v>
      </c>
      <c r="B386" s="12"/>
      <c r="C386" s="13" t="s">
        <v>344</v>
      </c>
      <c r="D386" s="13" t="s">
        <v>38</v>
      </c>
      <c r="E386" s="13" t="s">
        <v>92</v>
      </c>
      <c r="F386" s="13">
        <v>606157</v>
      </c>
      <c r="G386" s="13" t="s">
        <v>345</v>
      </c>
      <c r="H386" s="13" t="s">
        <v>94</v>
      </c>
      <c r="I386" s="13" t="s">
        <v>34</v>
      </c>
      <c r="J386" s="13" t="s">
        <v>24</v>
      </c>
      <c r="K386" s="13" t="s">
        <v>346</v>
      </c>
      <c r="L386" s="13" t="s">
        <v>391</v>
      </c>
      <c r="M386" s="14">
        <v>1459.64</v>
      </c>
      <c r="N386" s="55"/>
      <c r="O386" s="15">
        <v>44529</v>
      </c>
      <c r="P386" s="13"/>
      <c r="Q386" s="13" t="s">
        <v>328</v>
      </c>
      <c r="R386" s="16" t="s">
        <v>28</v>
      </c>
    </row>
    <row r="387" spans="1:18" ht="38.5" x14ac:dyDescent="0.35">
      <c r="A387" s="11">
        <v>1410188889</v>
      </c>
      <c r="B387" s="12"/>
      <c r="C387" s="13" t="s">
        <v>714</v>
      </c>
      <c r="D387" s="13" t="s">
        <v>110</v>
      </c>
      <c r="E387" s="13" t="s">
        <v>111</v>
      </c>
      <c r="F387" s="13">
        <v>802506</v>
      </c>
      <c r="G387" s="13" t="s">
        <v>715</v>
      </c>
      <c r="H387" s="13" t="s">
        <v>243</v>
      </c>
      <c r="I387" s="13" t="s">
        <v>34</v>
      </c>
      <c r="J387" s="13" t="s">
        <v>24</v>
      </c>
      <c r="K387" s="13" t="s">
        <v>716</v>
      </c>
      <c r="L387" s="13" t="s">
        <v>391</v>
      </c>
      <c r="M387" s="14">
        <v>1457.26</v>
      </c>
      <c r="N387" s="55"/>
      <c r="O387" s="15">
        <v>44663</v>
      </c>
      <c r="P387" s="13"/>
      <c r="Q387" s="13" t="s">
        <v>27</v>
      </c>
      <c r="R387" s="16" t="s">
        <v>526</v>
      </c>
    </row>
    <row r="388" spans="1:18" ht="38.5" x14ac:dyDescent="0.35">
      <c r="A388" s="17">
        <v>1410196177</v>
      </c>
      <c r="B388" s="18"/>
      <c r="C388" s="19" t="s">
        <v>1345</v>
      </c>
      <c r="D388" s="19" t="s">
        <v>110</v>
      </c>
      <c r="E388" s="19" t="s">
        <v>111</v>
      </c>
      <c r="F388" s="19">
        <v>802511</v>
      </c>
      <c r="G388" s="19" t="s">
        <v>1346</v>
      </c>
      <c r="H388" s="19" t="s">
        <v>1347</v>
      </c>
      <c r="I388" s="19" t="s">
        <v>34</v>
      </c>
      <c r="J388" s="19" t="s">
        <v>24</v>
      </c>
      <c r="K388" s="19" t="s">
        <v>1348</v>
      </c>
      <c r="L388" s="19" t="s">
        <v>1306</v>
      </c>
      <c r="M388" s="20">
        <v>1457.26</v>
      </c>
      <c r="N388" s="54"/>
      <c r="O388" s="21">
        <v>44813</v>
      </c>
      <c r="P388" s="19"/>
      <c r="Q388" s="19" t="s">
        <v>171</v>
      </c>
      <c r="R388" s="22" t="s">
        <v>526</v>
      </c>
    </row>
    <row r="389" spans="1:18" ht="26" x14ac:dyDescent="0.35">
      <c r="A389" s="11">
        <v>1410190660</v>
      </c>
      <c r="B389" s="12"/>
      <c r="C389" s="13" t="s">
        <v>1025</v>
      </c>
      <c r="D389" s="13" t="s">
        <v>38</v>
      </c>
      <c r="E389" s="13" t="s">
        <v>1011</v>
      </c>
      <c r="F389" s="13">
        <v>802138</v>
      </c>
      <c r="G389" s="13" t="s">
        <v>1026</v>
      </c>
      <c r="H389" s="13" t="s">
        <v>57</v>
      </c>
      <c r="I389" s="13" t="s">
        <v>34</v>
      </c>
      <c r="J389" s="13">
        <v>3600239404</v>
      </c>
      <c r="K389" s="13" t="s">
        <v>158</v>
      </c>
      <c r="L389" s="13" t="s">
        <v>1027</v>
      </c>
      <c r="M389" s="14">
        <v>1457</v>
      </c>
      <c r="N389" s="55"/>
      <c r="O389" s="15">
        <v>44726</v>
      </c>
      <c r="P389" s="13"/>
      <c r="Q389" s="13" t="s">
        <v>27</v>
      </c>
      <c r="R389" s="16" t="s">
        <v>526</v>
      </c>
    </row>
    <row r="390" spans="1:18" ht="38.5" x14ac:dyDescent="0.35">
      <c r="A390" s="17">
        <v>1410197768</v>
      </c>
      <c r="B390" s="18"/>
      <c r="C390" s="19" t="s">
        <v>1458</v>
      </c>
      <c r="D390" s="19" t="s">
        <v>110</v>
      </c>
      <c r="E390" s="19" t="s">
        <v>111</v>
      </c>
      <c r="F390" s="19">
        <v>802514</v>
      </c>
      <c r="G390" s="19" t="s">
        <v>1459</v>
      </c>
      <c r="H390" s="19" t="s">
        <v>243</v>
      </c>
      <c r="I390" s="19" t="s">
        <v>34</v>
      </c>
      <c r="J390" s="19" t="s">
        <v>24</v>
      </c>
      <c r="K390" s="19" t="s">
        <v>1460</v>
      </c>
      <c r="L390" s="19" t="s">
        <v>1461</v>
      </c>
      <c r="M390" s="20">
        <v>1454.88</v>
      </c>
      <c r="N390" s="54"/>
      <c r="O390" s="21">
        <v>44848</v>
      </c>
      <c r="P390" s="19"/>
      <c r="Q390" s="19" t="s">
        <v>328</v>
      </c>
      <c r="R390" s="22" t="s">
        <v>526</v>
      </c>
    </row>
    <row r="391" spans="1:18" x14ac:dyDescent="0.35">
      <c r="A391" s="11">
        <v>1410194992</v>
      </c>
      <c r="B391" s="12"/>
      <c r="C391" s="13" t="s">
        <v>1283</v>
      </c>
      <c r="D391" s="13" t="s">
        <v>38</v>
      </c>
      <c r="E391" s="13" t="s">
        <v>597</v>
      </c>
      <c r="F391" s="13">
        <v>606202</v>
      </c>
      <c r="G391" s="13" t="s">
        <v>1284</v>
      </c>
      <c r="H391" s="13" t="s">
        <v>113</v>
      </c>
      <c r="I391" s="13" t="s">
        <v>34</v>
      </c>
      <c r="J391" s="13">
        <v>2151120421</v>
      </c>
      <c r="K391" s="13" t="s">
        <v>1285</v>
      </c>
      <c r="L391" s="13" t="s">
        <v>391</v>
      </c>
      <c r="M391" s="14">
        <v>1454.88</v>
      </c>
      <c r="N391" s="55"/>
      <c r="O391" s="15">
        <v>44785</v>
      </c>
      <c r="P391" s="13"/>
      <c r="Q391" s="13" t="s">
        <v>171</v>
      </c>
      <c r="R391" s="16" t="s">
        <v>526</v>
      </c>
    </row>
    <row r="392" spans="1:18" ht="26" x14ac:dyDescent="0.35">
      <c r="A392" s="17">
        <v>1410198465</v>
      </c>
      <c r="B392" s="18"/>
      <c r="C392" s="19" t="s">
        <v>1505</v>
      </c>
      <c r="D392" s="19" t="s">
        <v>38</v>
      </c>
      <c r="E392" s="19" t="s">
        <v>92</v>
      </c>
      <c r="F392" s="19">
        <v>606216</v>
      </c>
      <c r="G392" s="19" t="s">
        <v>1506</v>
      </c>
      <c r="H392" s="19" t="s">
        <v>1507</v>
      </c>
      <c r="I392" s="19" t="s">
        <v>1508</v>
      </c>
      <c r="J392" s="19" t="s">
        <v>24</v>
      </c>
      <c r="K392" s="19" t="s">
        <v>35</v>
      </c>
      <c r="L392" s="19" t="s">
        <v>1503</v>
      </c>
      <c r="M392" s="20">
        <v>1454.88</v>
      </c>
      <c r="N392" s="54"/>
      <c r="O392" s="21">
        <v>44866</v>
      </c>
      <c r="P392" s="19"/>
      <c r="Q392" s="19" t="s">
        <v>328</v>
      </c>
      <c r="R392" s="22" t="s">
        <v>526</v>
      </c>
    </row>
    <row r="393" spans="1:18" ht="38.5" x14ac:dyDescent="0.35">
      <c r="A393" s="17">
        <v>1410196152</v>
      </c>
      <c r="B393" s="18"/>
      <c r="C393" s="19" t="s">
        <v>1333</v>
      </c>
      <c r="D393" s="19" t="s">
        <v>110</v>
      </c>
      <c r="E393" s="19" t="s">
        <v>111</v>
      </c>
      <c r="F393" s="19">
        <v>802509</v>
      </c>
      <c r="G393" s="19" t="s">
        <v>1334</v>
      </c>
      <c r="H393" s="19" t="s">
        <v>865</v>
      </c>
      <c r="I393" s="19" t="s">
        <v>34</v>
      </c>
      <c r="J393" s="19" t="s">
        <v>24</v>
      </c>
      <c r="K393" s="19" t="s">
        <v>1335</v>
      </c>
      <c r="L393" s="19" t="s">
        <v>391</v>
      </c>
      <c r="M393" s="20">
        <v>1454.88</v>
      </c>
      <c r="N393" s="54"/>
      <c r="O393" s="21">
        <v>44811</v>
      </c>
      <c r="P393" s="19"/>
      <c r="Q393" s="19" t="s">
        <v>171</v>
      </c>
      <c r="R393" s="22" t="s">
        <v>526</v>
      </c>
    </row>
    <row r="394" spans="1:18" ht="38.5" x14ac:dyDescent="0.35">
      <c r="A394" s="11">
        <v>1410198402</v>
      </c>
      <c r="B394" s="12"/>
      <c r="C394" s="13" t="s">
        <v>1485</v>
      </c>
      <c r="D394" s="13" t="s">
        <v>110</v>
      </c>
      <c r="E394" s="13" t="s">
        <v>111</v>
      </c>
      <c r="F394" s="13">
        <v>802138</v>
      </c>
      <c r="G394" s="13" t="s">
        <v>1486</v>
      </c>
      <c r="H394" s="13" t="s">
        <v>118</v>
      </c>
      <c r="I394" s="13" t="s">
        <v>34</v>
      </c>
      <c r="J394" s="13" t="s">
        <v>24</v>
      </c>
      <c r="K394" s="13" t="s">
        <v>1487</v>
      </c>
      <c r="L394" s="13" t="s">
        <v>1488</v>
      </c>
      <c r="M394" s="14">
        <v>1454.88</v>
      </c>
      <c r="N394" s="55"/>
      <c r="O394" s="15">
        <v>44858</v>
      </c>
      <c r="P394" s="13"/>
      <c r="Q394" s="13" t="s">
        <v>328</v>
      </c>
      <c r="R394" s="16" t="s">
        <v>526</v>
      </c>
    </row>
    <row r="395" spans="1:18" x14ac:dyDescent="0.35">
      <c r="A395" s="11">
        <v>1410197540</v>
      </c>
      <c r="B395" s="12"/>
      <c r="C395" s="13" t="s">
        <v>1323</v>
      </c>
      <c r="D395" s="13" t="s">
        <v>1318</v>
      </c>
      <c r="E395" s="13" t="s">
        <v>1318</v>
      </c>
      <c r="F395" s="13">
        <v>309832</v>
      </c>
      <c r="G395" s="13" t="s">
        <v>1324</v>
      </c>
      <c r="H395" s="13" t="s">
        <v>1320</v>
      </c>
      <c r="I395" s="13" t="s">
        <v>34</v>
      </c>
      <c r="J395" s="13" t="s">
        <v>1325</v>
      </c>
      <c r="K395" s="13" t="s">
        <v>1326</v>
      </c>
      <c r="L395" s="13" t="s">
        <v>199</v>
      </c>
      <c r="M395" s="14">
        <v>1430</v>
      </c>
      <c r="N395" s="55"/>
      <c r="O395" s="15">
        <v>44826</v>
      </c>
      <c r="P395" s="13"/>
      <c r="Q395" s="13" t="s">
        <v>171</v>
      </c>
      <c r="R395" s="16" t="s">
        <v>526</v>
      </c>
    </row>
    <row r="396" spans="1:18" ht="38.5" x14ac:dyDescent="0.35">
      <c r="A396" s="11">
        <v>1410189170</v>
      </c>
      <c r="B396" s="12"/>
      <c r="C396" s="13" t="s">
        <v>778</v>
      </c>
      <c r="D396" s="13" t="s">
        <v>619</v>
      </c>
      <c r="E396" s="13" t="s">
        <v>673</v>
      </c>
      <c r="F396" s="13">
        <v>309992</v>
      </c>
      <c r="G396" s="13" t="s">
        <v>779</v>
      </c>
      <c r="H396" s="13" t="s">
        <v>675</v>
      </c>
      <c r="I396" s="13" t="s">
        <v>34</v>
      </c>
      <c r="J396" s="13" t="s">
        <v>24</v>
      </c>
      <c r="K396" s="13" t="s">
        <v>65</v>
      </c>
      <c r="L396" s="13" t="s">
        <v>780</v>
      </c>
      <c r="M396" s="14">
        <v>1429</v>
      </c>
      <c r="N396" s="55"/>
      <c r="O396" s="15">
        <v>44684</v>
      </c>
      <c r="P396" s="13"/>
      <c r="Q396" s="13" t="s">
        <v>27</v>
      </c>
      <c r="R396" s="16" t="s">
        <v>526</v>
      </c>
    </row>
    <row r="397" spans="1:18" ht="38.5" x14ac:dyDescent="0.35">
      <c r="A397" s="17">
        <v>1410197777</v>
      </c>
      <c r="B397" s="18"/>
      <c r="C397" s="19" t="s">
        <v>1181</v>
      </c>
      <c r="D397" s="19" t="s">
        <v>619</v>
      </c>
      <c r="E397" s="19" t="s">
        <v>673</v>
      </c>
      <c r="F397" s="19">
        <v>310019</v>
      </c>
      <c r="G397" s="19" t="s">
        <v>1182</v>
      </c>
      <c r="H397" s="19" t="s">
        <v>675</v>
      </c>
      <c r="I397" s="19" t="s">
        <v>34</v>
      </c>
      <c r="J397" s="19" t="s">
        <v>24</v>
      </c>
      <c r="K397" s="19" t="s">
        <v>65</v>
      </c>
      <c r="L397" s="19" t="s">
        <v>1434</v>
      </c>
      <c r="M397" s="20">
        <v>1428.57</v>
      </c>
      <c r="N397" s="54"/>
      <c r="O397" s="21">
        <v>44851</v>
      </c>
      <c r="P397" s="19"/>
      <c r="Q397" s="19" t="s">
        <v>328</v>
      </c>
      <c r="R397" s="22" t="s">
        <v>526</v>
      </c>
    </row>
    <row r="398" spans="1:18" ht="26" x14ac:dyDescent="0.35">
      <c r="A398" s="17">
        <v>1410196221</v>
      </c>
      <c r="B398" s="18"/>
      <c r="C398" s="19" t="s">
        <v>1365</v>
      </c>
      <c r="D398" s="19" t="s">
        <v>38</v>
      </c>
      <c r="E398" s="19" t="s">
        <v>81</v>
      </c>
      <c r="F398" s="19">
        <v>606218</v>
      </c>
      <c r="G398" s="19" t="s">
        <v>1366</v>
      </c>
      <c r="H398" s="19" t="s">
        <v>206</v>
      </c>
      <c r="I398" s="19" t="s">
        <v>34</v>
      </c>
      <c r="J398" s="19" t="s">
        <v>24</v>
      </c>
      <c r="K398" s="19" t="s">
        <v>250</v>
      </c>
      <c r="L398" s="19" t="s">
        <v>391</v>
      </c>
      <c r="M398" s="20">
        <v>1400</v>
      </c>
      <c r="N398" s="54"/>
      <c r="O398" s="21">
        <v>44816</v>
      </c>
      <c r="P398" s="19"/>
      <c r="Q398" s="19" t="s">
        <v>171</v>
      </c>
      <c r="R398" s="22" t="s">
        <v>526</v>
      </c>
    </row>
    <row r="399" spans="1:18" ht="38.5" x14ac:dyDescent="0.35">
      <c r="A399" s="11">
        <v>1410180151</v>
      </c>
      <c r="B399" s="12"/>
      <c r="C399" s="13" t="s">
        <v>150</v>
      </c>
      <c r="D399" s="13" t="s">
        <v>38</v>
      </c>
      <c r="E399" s="13" t="s">
        <v>125</v>
      </c>
      <c r="F399" s="13">
        <v>606150</v>
      </c>
      <c r="G399" s="13" t="s">
        <v>151</v>
      </c>
      <c r="H399" s="13" t="s">
        <v>83</v>
      </c>
      <c r="I399" s="13" t="s">
        <v>23</v>
      </c>
      <c r="J399" s="13">
        <v>2246808</v>
      </c>
      <c r="K399" s="13" t="s">
        <v>153</v>
      </c>
      <c r="L399" s="13" t="s">
        <v>327</v>
      </c>
      <c r="M399" s="14">
        <v>1397.28</v>
      </c>
      <c r="N399" s="55"/>
      <c r="O399" s="15">
        <v>44470</v>
      </c>
      <c r="P399" s="13"/>
      <c r="Q399" s="13" t="s">
        <v>328</v>
      </c>
      <c r="R399" s="16" t="s">
        <v>28</v>
      </c>
    </row>
    <row r="400" spans="1:18" ht="38.5" x14ac:dyDescent="0.35">
      <c r="A400" s="17">
        <v>1410178775</v>
      </c>
      <c r="B400" s="18"/>
      <c r="C400" s="19" t="s">
        <v>116</v>
      </c>
      <c r="D400" s="19" t="s">
        <v>110</v>
      </c>
      <c r="E400" s="19" t="s">
        <v>111</v>
      </c>
      <c r="F400" s="19">
        <v>608636</v>
      </c>
      <c r="G400" s="19" t="s">
        <v>117</v>
      </c>
      <c r="H400" s="19" t="s">
        <v>118</v>
      </c>
      <c r="I400" s="19" t="s">
        <v>34</v>
      </c>
      <c r="J400" s="19" t="s">
        <v>24</v>
      </c>
      <c r="K400" s="19" t="s">
        <v>119</v>
      </c>
      <c r="L400" s="19" t="s">
        <v>266</v>
      </c>
      <c r="M400" s="20">
        <v>1394.28</v>
      </c>
      <c r="N400" s="54"/>
      <c r="O400" s="21">
        <v>44440</v>
      </c>
      <c r="P400" s="19"/>
      <c r="Q400" s="19" t="s">
        <v>171</v>
      </c>
      <c r="R400" s="22" t="s">
        <v>28</v>
      </c>
    </row>
    <row r="401" spans="1:18" ht="38.5" x14ac:dyDescent="0.35">
      <c r="A401" s="17">
        <v>1410196410</v>
      </c>
      <c r="B401" s="18"/>
      <c r="C401" s="19" t="s">
        <v>1388</v>
      </c>
      <c r="D401" s="19" t="s">
        <v>19</v>
      </c>
      <c r="E401" s="19" t="s">
        <v>181</v>
      </c>
      <c r="F401" s="19">
        <v>608748</v>
      </c>
      <c r="G401" s="19" t="s">
        <v>1389</v>
      </c>
      <c r="H401" s="19" t="s">
        <v>1390</v>
      </c>
      <c r="I401" s="19" t="s">
        <v>34</v>
      </c>
      <c r="J401" s="19" t="s">
        <v>24</v>
      </c>
      <c r="K401" s="19" t="s">
        <v>1391</v>
      </c>
      <c r="L401" s="19" t="s">
        <v>1392</v>
      </c>
      <c r="M401" s="20">
        <v>1385.7</v>
      </c>
      <c r="N401" s="54"/>
      <c r="O401" s="21">
        <v>44824</v>
      </c>
      <c r="P401" s="19"/>
      <c r="Q401" s="19" t="s">
        <v>171</v>
      </c>
      <c r="R401" s="22" t="s">
        <v>526</v>
      </c>
    </row>
    <row r="402" spans="1:18" ht="38.5" x14ac:dyDescent="0.35">
      <c r="A402" s="17">
        <v>1410183155</v>
      </c>
      <c r="B402" s="18"/>
      <c r="C402" s="19" t="s">
        <v>416</v>
      </c>
      <c r="D402" s="19" t="s">
        <v>38</v>
      </c>
      <c r="E402" s="19" t="s">
        <v>139</v>
      </c>
      <c r="F402" s="19">
        <v>608678</v>
      </c>
      <c r="G402" s="19" t="s">
        <v>417</v>
      </c>
      <c r="H402" s="19" t="s">
        <v>202</v>
      </c>
      <c r="I402" s="19" t="s">
        <v>34</v>
      </c>
      <c r="J402" s="19" t="s">
        <v>24</v>
      </c>
      <c r="K402" s="19" t="s">
        <v>418</v>
      </c>
      <c r="L402" s="19" t="s">
        <v>419</v>
      </c>
      <c r="M402" s="20">
        <v>1382</v>
      </c>
      <c r="N402" s="54"/>
      <c r="O402" s="21">
        <v>44540</v>
      </c>
      <c r="P402" s="19"/>
      <c r="Q402" s="19" t="s">
        <v>328</v>
      </c>
      <c r="R402" s="22" t="s">
        <v>28</v>
      </c>
    </row>
    <row r="403" spans="1:18" ht="38.5" x14ac:dyDescent="0.35">
      <c r="A403" s="17">
        <v>1410188892</v>
      </c>
      <c r="B403" s="18"/>
      <c r="C403" s="19" t="s">
        <v>377</v>
      </c>
      <c r="D403" s="19" t="s">
        <v>110</v>
      </c>
      <c r="E403" s="19" t="s">
        <v>111</v>
      </c>
      <c r="F403" s="19">
        <v>802053</v>
      </c>
      <c r="G403" s="19" t="s">
        <v>378</v>
      </c>
      <c r="H403" s="19" t="s">
        <v>243</v>
      </c>
      <c r="I403" s="19" t="s">
        <v>34</v>
      </c>
      <c r="J403" s="19">
        <v>8001313</v>
      </c>
      <c r="K403" s="19" t="s">
        <v>379</v>
      </c>
      <c r="L403" s="19" t="s">
        <v>722</v>
      </c>
      <c r="M403" s="20">
        <v>1369</v>
      </c>
      <c r="N403" s="54"/>
      <c r="O403" s="21">
        <v>44664</v>
      </c>
      <c r="P403" s="19"/>
      <c r="Q403" s="19" t="s">
        <v>27</v>
      </c>
      <c r="R403" s="22" t="s">
        <v>526</v>
      </c>
    </row>
    <row r="404" spans="1:18" ht="38.5" x14ac:dyDescent="0.35">
      <c r="A404" s="11">
        <v>1410188848</v>
      </c>
      <c r="B404" s="12"/>
      <c r="C404" s="13" t="s">
        <v>392</v>
      </c>
      <c r="D404" s="13" t="s">
        <v>110</v>
      </c>
      <c r="E404" s="13" t="s">
        <v>111</v>
      </c>
      <c r="F404" s="13">
        <v>802505</v>
      </c>
      <c r="G404" s="13" t="s">
        <v>393</v>
      </c>
      <c r="H404" s="13" t="s">
        <v>243</v>
      </c>
      <c r="I404" s="13" t="s">
        <v>34</v>
      </c>
      <c r="J404" s="13" t="s">
        <v>24</v>
      </c>
      <c r="K404" s="13" t="s">
        <v>95</v>
      </c>
      <c r="L404" s="13" t="s">
        <v>712</v>
      </c>
      <c r="M404" s="14">
        <v>1361.34</v>
      </c>
      <c r="N404" s="55"/>
      <c r="O404" s="15">
        <v>44663</v>
      </c>
      <c r="P404" s="13"/>
      <c r="Q404" s="13" t="s">
        <v>27</v>
      </c>
      <c r="R404" s="16" t="s">
        <v>526</v>
      </c>
    </row>
    <row r="405" spans="1:18" ht="26" x14ac:dyDescent="0.35">
      <c r="A405" s="11">
        <v>57097</v>
      </c>
      <c r="B405" s="12"/>
      <c r="C405" s="13" t="s">
        <v>568</v>
      </c>
      <c r="D405" s="13" t="s">
        <v>73</v>
      </c>
      <c r="E405" s="13" t="s">
        <v>74</v>
      </c>
      <c r="F405" s="13">
        <v>309739</v>
      </c>
      <c r="G405" s="13" t="s">
        <v>569</v>
      </c>
      <c r="H405" s="13" t="s">
        <v>133</v>
      </c>
      <c r="I405" s="13" t="s">
        <v>34</v>
      </c>
      <c r="J405" s="13" t="s">
        <v>24</v>
      </c>
      <c r="K405" s="13" t="s">
        <v>570</v>
      </c>
      <c r="L405" s="13" t="s">
        <v>1645</v>
      </c>
      <c r="M405" s="14">
        <v>1361.14</v>
      </c>
      <c r="N405" s="55"/>
      <c r="O405" s="15">
        <v>44903</v>
      </c>
      <c r="P405" s="13"/>
      <c r="Q405" s="13" t="s">
        <v>328</v>
      </c>
      <c r="R405" s="16" t="s">
        <v>526</v>
      </c>
    </row>
    <row r="406" spans="1:18" ht="26" x14ac:dyDescent="0.35">
      <c r="A406" s="17">
        <v>1410193722</v>
      </c>
      <c r="B406" s="18"/>
      <c r="C406" s="19" t="s">
        <v>1229</v>
      </c>
      <c r="D406" s="19" t="s">
        <v>832</v>
      </c>
      <c r="E406" s="19" t="s">
        <v>1230</v>
      </c>
      <c r="F406" s="19">
        <v>309871</v>
      </c>
      <c r="G406" s="19" t="s">
        <v>1231</v>
      </c>
      <c r="H406" s="19" t="s">
        <v>907</v>
      </c>
      <c r="I406" s="19" t="s">
        <v>34</v>
      </c>
      <c r="J406" s="19" t="s">
        <v>24</v>
      </c>
      <c r="K406" s="19" t="s">
        <v>1232</v>
      </c>
      <c r="L406" s="19" t="s">
        <v>1037</v>
      </c>
      <c r="M406" s="20">
        <v>1351.21</v>
      </c>
      <c r="N406" s="54"/>
      <c r="O406" s="21">
        <v>44774</v>
      </c>
      <c r="P406" s="19"/>
      <c r="Q406" s="19" t="s">
        <v>171</v>
      </c>
      <c r="R406" s="22" t="s">
        <v>526</v>
      </c>
    </row>
    <row r="407" spans="1:18" ht="26" x14ac:dyDescent="0.35">
      <c r="A407" s="11" t="s">
        <v>967</v>
      </c>
      <c r="B407" s="12"/>
      <c r="C407" s="13" t="s">
        <v>974</v>
      </c>
      <c r="D407" s="13" t="s">
        <v>969</v>
      </c>
      <c r="E407" s="13" t="s">
        <v>970</v>
      </c>
      <c r="F407" s="13">
        <v>403791</v>
      </c>
      <c r="G407" s="13" t="s">
        <v>975</v>
      </c>
      <c r="H407" s="13" t="s">
        <v>976</v>
      </c>
      <c r="I407" s="13" t="s">
        <v>23</v>
      </c>
      <c r="J407" s="13" t="s">
        <v>24</v>
      </c>
      <c r="K407" s="13" t="s">
        <v>977</v>
      </c>
      <c r="L407" s="13" t="s">
        <v>199</v>
      </c>
      <c r="M407" s="14">
        <v>1345</v>
      </c>
      <c r="N407" s="55"/>
      <c r="O407" s="15">
        <v>44713</v>
      </c>
      <c r="P407" s="13"/>
      <c r="Q407" s="13" t="s">
        <v>27</v>
      </c>
      <c r="R407" s="16" t="s">
        <v>526</v>
      </c>
    </row>
    <row r="408" spans="1:18" ht="63.5" x14ac:dyDescent="0.35">
      <c r="A408" s="17">
        <v>1410178439</v>
      </c>
      <c r="B408" s="18"/>
      <c r="C408" s="19" t="s">
        <v>252</v>
      </c>
      <c r="D408" s="19" t="s">
        <v>38</v>
      </c>
      <c r="E408" s="19" t="s">
        <v>139</v>
      </c>
      <c r="F408" s="19">
        <v>804048</v>
      </c>
      <c r="G408" s="19" t="s">
        <v>253</v>
      </c>
      <c r="H408" s="19" t="s">
        <v>254</v>
      </c>
      <c r="I408" s="19" t="s">
        <v>23</v>
      </c>
      <c r="J408" s="19" t="s">
        <v>255</v>
      </c>
      <c r="K408" s="19" t="s">
        <v>25</v>
      </c>
      <c r="L408" s="19" t="s">
        <v>256</v>
      </c>
      <c r="M408" s="20">
        <v>1340</v>
      </c>
      <c r="N408" s="54"/>
      <c r="O408" s="21">
        <v>44427</v>
      </c>
      <c r="P408" s="19"/>
      <c r="Q408" s="19" t="s">
        <v>171</v>
      </c>
      <c r="R408" s="22" t="s">
        <v>28</v>
      </c>
    </row>
    <row r="409" spans="1:18" ht="51" x14ac:dyDescent="0.35">
      <c r="A409" s="17">
        <v>1410190460</v>
      </c>
      <c r="B409" s="18"/>
      <c r="C409" s="19" t="s">
        <v>784</v>
      </c>
      <c r="D409" s="19" t="s">
        <v>38</v>
      </c>
      <c r="E409" s="19" t="s">
        <v>181</v>
      </c>
      <c r="F409" s="19">
        <v>606158</v>
      </c>
      <c r="G409" s="19" t="s">
        <v>991</v>
      </c>
      <c r="H409" s="19" t="s">
        <v>992</v>
      </c>
      <c r="I409" s="19" t="s">
        <v>23</v>
      </c>
      <c r="J409" s="19" t="s">
        <v>993</v>
      </c>
      <c r="K409" s="19" t="s">
        <v>729</v>
      </c>
      <c r="L409" s="19" t="s">
        <v>994</v>
      </c>
      <c r="M409" s="20">
        <v>1335</v>
      </c>
      <c r="N409" s="54"/>
      <c r="O409" s="21">
        <v>44718</v>
      </c>
      <c r="P409" s="19"/>
      <c r="Q409" s="19" t="s">
        <v>27</v>
      </c>
      <c r="R409" s="22" t="s">
        <v>526</v>
      </c>
    </row>
    <row r="410" spans="1:18" ht="26" x14ac:dyDescent="0.35">
      <c r="A410" s="11">
        <v>1410187135</v>
      </c>
      <c r="B410" s="12"/>
      <c r="C410" s="13" t="s">
        <v>516</v>
      </c>
      <c r="D410" s="13" t="s">
        <v>38</v>
      </c>
      <c r="E410" s="13" t="s">
        <v>81</v>
      </c>
      <c r="F410" s="13">
        <v>606191</v>
      </c>
      <c r="G410" s="13" t="s">
        <v>517</v>
      </c>
      <c r="H410" s="13" t="s">
        <v>206</v>
      </c>
      <c r="I410" s="13" t="s">
        <v>34</v>
      </c>
      <c r="J410" s="13" t="s">
        <v>24</v>
      </c>
      <c r="K410" s="13" t="s">
        <v>518</v>
      </c>
      <c r="L410" s="13" t="s">
        <v>519</v>
      </c>
      <c r="M410" s="14">
        <v>1316.48</v>
      </c>
      <c r="N410" s="55"/>
      <c r="O410" s="15">
        <v>44631</v>
      </c>
      <c r="P410" s="13"/>
      <c r="Q410" s="13" t="s">
        <v>447</v>
      </c>
      <c r="R410" s="16" t="s">
        <v>28</v>
      </c>
    </row>
    <row r="411" spans="1:18" x14ac:dyDescent="0.35">
      <c r="A411" s="11">
        <v>1410197770</v>
      </c>
      <c r="B411" s="12"/>
      <c r="C411" s="13" t="s">
        <v>1467</v>
      </c>
      <c r="D411" s="13" t="s">
        <v>1318</v>
      </c>
      <c r="E411" s="13" t="s">
        <v>1318</v>
      </c>
      <c r="F411" s="13">
        <v>309881</v>
      </c>
      <c r="G411" s="13" t="s">
        <v>1468</v>
      </c>
      <c r="H411" s="13" t="s">
        <v>1469</v>
      </c>
      <c r="I411" s="13" t="s">
        <v>34</v>
      </c>
      <c r="J411" s="13" t="s">
        <v>24</v>
      </c>
      <c r="K411" s="13" t="s">
        <v>1470</v>
      </c>
      <c r="L411" s="13" t="s">
        <v>199</v>
      </c>
      <c r="M411" s="14">
        <v>1306.1500000000001</v>
      </c>
      <c r="N411" s="55"/>
      <c r="O411" s="15">
        <v>44848</v>
      </c>
      <c r="P411" s="13"/>
      <c r="Q411" s="13" t="s">
        <v>328</v>
      </c>
      <c r="R411" s="16" t="s">
        <v>526</v>
      </c>
    </row>
    <row r="412" spans="1:18" ht="26" x14ac:dyDescent="0.35">
      <c r="A412" s="11">
        <v>1410197003</v>
      </c>
      <c r="B412" s="12"/>
      <c r="C412" s="13" t="s">
        <v>557</v>
      </c>
      <c r="D412" s="13" t="s">
        <v>541</v>
      </c>
      <c r="E412" s="13" t="s">
        <v>542</v>
      </c>
      <c r="F412" s="13">
        <v>508425</v>
      </c>
      <c r="G412" s="13" t="s">
        <v>558</v>
      </c>
      <c r="H412" s="13" t="s">
        <v>559</v>
      </c>
      <c r="I412" s="13" t="s">
        <v>23</v>
      </c>
      <c r="J412" s="13" t="s">
        <v>24</v>
      </c>
      <c r="K412" s="13" t="s">
        <v>560</v>
      </c>
      <c r="L412" s="13" t="s">
        <v>1183</v>
      </c>
      <c r="M412" s="14">
        <v>1305</v>
      </c>
      <c r="N412" s="55"/>
      <c r="O412" s="15">
        <v>44826</v>
      </c>
      <c r="P412" s="13"/>
      <c r="Q412" s="13" t="s">
        <v>171</v>
      </c>
      <c r="R412" s="16" t="s">
        <v>526</v>
      </c>
    </row>
    <row r="413" spans="1:18" ht="63.5" x14ac:dyDescent="0.35">
      <c r="A413" s="11">
        <v>1410180496</v>
      </c>
      <c r="B413" s="12"/>
      <c r="C413" s="13" t="s">
        <v>97</v>
      </c>
      <c r="D413" s="13" t="s">
        <v>38</v>
      </c>
      <c r="E413" s="13" t="s">
        <v>98</v>
      </c>
      <c r="F413" s="13">
        <v>608659</v>
      </c>
      <c r="G413" s="13" t="s">
        <v>99</v>
      </c>
      <c r="H413" s="13" t="s">
        <v>100</v>
      </c>
      <c r="I413" s="13" t="s">
        <v>34</v>
      </c>
      <c r="J413" s="13" t="s">
        <v>24</v>
      </c>
      <c r="K413" s="13" t="s">
        <v>348</v>
      </c>
      <c r="L413" s="13" t="s">
        <v>349</v>
      </c>
      <c r="M413" s="14">
        <v>1277.8</v>
      </c>
      <c r="N413" s="55"/>
      <c r="O413" s="15">
        <v>44488</v>
      </c>
      <c r="P413" s="13"/>
      <c r="Q413" s="13" t="s">
        <v>328</v>
      </c>
      <c r="R413" s="16" t="s">
        <v>28</v>
      </c>
    </row>
    <row r="414" spans="1:18" ht="26" x14ac:dyDescent="0.35">
      <c r="A414" s="11">
        <v>1410188853</v>
      </c>
      <c r="B414" s="12"/>
      <c r="C414" s="13" t="s">
        <v>682</v>
      </c>
      <c r="D414" s="13" t="s">
        <v>597</v>
      </c>
      <c r="E414" s="13" t="s">
        <v>598</v>
      </c>
      <c r="F414" s="13">
        <v>309878</v>
      </c>
      <c r="G414" s="13" t="s">
        <v>683</v>
      </c>
      <c r="H414" s="13" t="s">
        <v>684</v>
      </c>
      <c r="I414" s="13" t="s">
        <v>23</v>
      </c>
      <c r="J414" s="13">
        <v>9763376</v>
      </c>
      <c r="K414" s="13" t="s">
        <v>685</v>
      </c>
      <c r="L414" s="13" t="s">
        <v>687</v>
      </c>
      <c r="M414" s="14">
        <v>1273</v>
      </c>
      <c r="N414" s="55"/>
      <c r="O414" s="15">
        <v>44662</v>
      </c>
      <c r="P414" s="13"/>
      <c r="Q414" s="13" t="s">
        <v>27</v>
      </c>
      <c r="R414" s="16" t="s">
        <v>526</v>
      </c>
    </row>
    <row r="415" spans="1:18" ht="38.5" x14ac:dyDescent="0.35">
      <c r="A415" s="11">
        <v>1410179127</v>
      </c>
      <c r="B415" s="12"/>
      <c r="C415" s="13" t="s">
        <v>131</v>
      </c>
      <c r="D415" s="13" t="s">
        <v>73</v>
      </c>
      <c r="E415" s="13" t="s">
        <v>74</v>
      </c>
      <c r="F415" s="13">
        <v>309720</v>
      </c>
      <c r="G415" s="13" t="s">
        <v>132</v>
      </c>
      <c r="H415" s="13" t="s">
        <v>133</v>
      </c>
      <c r="I415" s="13" t="s">
        <v>34</v>
      </c>
      <c r="J415" s="13" t="s">
        <v>24</v>
      </c>
      <c r="K415" s="13" t="s">
        <v>134</v>
      </c>
      <c r="L415" s="13" t="s">
        <v>300</v>
      </c>
      <c r="M415" s="14">
        <v>1260</v>
      </c>
      <c r="N415" s="55"/>
      <c r="O415" s="15">
        <v>44454</v>
      </c>
      <c r="P415" s="13"/>
      <c r="Q415" s="13" t="s">
        <v>171</v>
      </c>
      <c r="R415" s="16" t="s">
        <v>28</v>
      </c>
    </row>
    <row r="416" spans="1:18" ht="26" x14ac:dyDescent="0.35">
      <c r="A416" s="11">
        <v>1410197572</v>
      </c>
      <c r="B416" s="12"/>
      <c r="C416" s="13" t="s">
        <v>1010</v>
      </c>
      <c r="D416" s="13" t="s">
        <v>38</v>
      </c>
      <c r="E416" s="13" t="s">
        <v>1011</v>
      </c>
      <c r="F416" s="13">
        <v>608352</v>
      </c>
      <c r="G416" s="13" t="s">
        <v>1012</v>
      </c>
      <c r="H416" s="13" t="s">
        <v>183</v>
      </c>
      <c r="I416" s="13" t="s">
        <v>34</v>
      </c>
      <c r="J416" s="13" t="s">
        <v>24</v>
      </c>
      <c r="K416" s="13" t="s">
        <v>297</v>
      </c>
      <c r="L416" s="13" t="s">
        <v>1449</v>
      </c>
      <c r="M416" s="14">
        <v>1255.32</v>
      </c>
      <c r="N416" s="55"/>
      <c r="O416" s="15">
        <v>44844</v>
      </c>
      <c r="P416" s="13"/>
      <c r="Q416" s="13" t="s">
        <v>328</v>
      </c>
      <c r="R416" s="16" t="s">
        <v>526</v>
      </c>
    </row>
    <row r="417" spans="1:18" ht="26" x14ac:dyDescent="0.35">
      <c r="A417" s="11">
        <v>1410183106</v>
      </c>
      <c r="B417" s="12"/>
      <c r="C417" s="13" t="s">
        <v>420</v>
      </c>
      <c r="D417" s="13" t="s">
        <v>38</v>
      </c>
      <c r="E417" s="13" t="s">
        <v>81</v>
      </c>
      <c r="F417" s="13">
        <v>602534</v>
      </c>
      <c r="G417" s="13" t="s">
        <v>421</v>
      </c>
      <c r="H417" s="13" t="s">
        <v>280</v>
      </c>
      <c r="I417" s="13" t="s">
        <v>23</v>
      </c>
      <c r="J417" s="13" t="s">
        <v>24</v>
      </c>
      <c r="K417" s="13" t="s">
        <v>128</v>
      </c>
      <c r="L417" s="13" t="s">
        <v>422</v>
      </c>
      <c r="M417" s="14">
        <v>1250</v>
      </c>
      <c r="N417" s="55"/>
      <c r="O417" s="15">
        <v>44540</v>
      </c>
      <c r="P417" s="13"/>
      <c r="Q417" s="13" t="s">
        <v>328</v>
      </c>
      <c r="R417" s="16" t="s">
        <v>28</v>
      </c>
    </row>
    <row r="418" spans="1:18" ht="38.5" x14ac:dyDescent="0.35">
      <c r="A418" s="11">
        <v>56918</v>
      </c>
      <c r="B418" s="12"/>
      <c r="C418" s="13" t="s">
        <v>1598</v>
      </c>
      <c r="D418" s="13" t="s">
        <v>740</v>
      </c>
      <c r="E418" s="13" t="s">
        <v>20</v>
      </c>
      <c r="F418" s="13">
        <v>608822</v>
      </c>
      <c r="G418" s="13" t="s">
        <v>1599</v>
      </c>
      <c r="H418" s="13" t="s">
        <v>439</v>
      </c>
      <c r="I418" s="13" t="s">
        <v>1543</v>
      </c>
      <c r="J418" s="13" t="s">
        <v>1600</v>
      </c>
      <c r="K418" s="13" t="s">
        <v>1601</v>
      </c>
      <c r="L418" s="13" t="s">
        <v>1602</v>
      </c>
      <c r="M418" s="14">
        <v>1240.5999999999999</v>
      </c>
      <c r="N418" s="55"/>
      <c r="O418" s="15">
        <v>44897</v>
      </c>
      <c r="P418" s="13"/>
      <c r="Q418" s="13" t="s">
        <v>328</v>
      </c>
      <c r="R418" s="16" t="s">
        <v>526</v>
      </c>
    </row>
    <row r="419" spans="1:18" ht="76" x14ac:dyDescent="0.35">
      <c r="A419" s="17">
        <v>1410186550</v>
      </c>
      <c r="B419" s="18"/>
      <c r="C419" s="19" t="s">
        <v>505</v>
      </c>
      <c r="D419" s="19" t="s">
        <v>38</v>
      </c>
      <c r="E419" s="19" t="s">
        <v>139</v>
      </c>
      <c r="F419" s="19">
        <v>606130</v>
      </c>
      <c r="G419" s="19" t="s">
        <v>506</v>
      </c>
      <c r="H419" s="19" t="s">
        <v>507</v>
      </c>
      <c r="I419" s="19" t="s">
        <v>23</v>
      </c>
      <c r="J419" s="19" t="s">
        <v>508</v>
      </c>
      <c r="K419" s="19" t="s">
        <v>321</v>
      </c>
      <c r="L419" s="19" t="s">
        <v>509</v>
      </c>
      <c r="M419" s="20">
        <v>1225</v>
      </c>
      <c r="N419" s="54"/>
      <c r="O419" s="21">
        <v>44614</v>
      </c>
      <c r="P419" s="19"/>
      <c r="Q419" s="19" t="s">
        <v>447</v>
      </c>
      <c r="R419" s="22" t="s">
        <v>28</v>
      </c>
    </row>
    <row r="420" spans="1:18" ht="38.5" x14ac:dyDescent="0.35">
      <c r="A420" s="17">
        <v>56760</v>
      </c>
      <c r="B420" s="18"/>
      <c r="C420" s="19" t="s">
        <v>1579</v>
      </c>
      <c r="D420" s="19" t="s">
        <v>19</v>
      </c>
      <c r="E420" s="19" t="s">
        <v>690</v>
      </c>
      <c r="F420" s="19">
        <v>608882</v>
      </c>
      <c r="G420" s="19" t="s">
        <v>1580</v>
      </c>
      <c r="H420" s="19" t="s">
        <v>924</v>
      </c>
      <c r="I420" s="19" t="s">
        <v>34</v>
      </c>
      <c r="J420" s="19"/>
      <c r="K420" s="19" t="s">
        <v>1581</v>
      </c>
      <c r="L420" s="19" t="s">
        <v>1582</v>
      </c>
      <c r="M420" s="20">
        <v>1215</v>
      </c>
      <c r="N420" s="54"/>
      <c r="O420" s="21">
        <v>44896</v>
      </c>
      <c r="P420" s="19"/>
      <c r="Q420" s="19" t="s">
        <v>328</v>
      </c>
      <c r="R420" s="22" t="s">
        <v>526</v>
      </c>
    </row>
    <row r="421" spans="1:18" ht="38.5" x14ac:dyDescent="0.35">
      <c r="A421" s="11">
        <v>1410199161</v>
      </c>
      <c r="B421" s="12"/>
      <c r="C421" s="13" t="s">
        <v>778</v>
      </c>
      <c r="D421" s="13" t="s">
        <v>619</v>
      </c>
      <c r="E421" s="13" t="s">
        <v>673</v>
      </c>
      <c r="F421" s="13">
        <v>309992</v>
      </c>
      <c r="G421" s="13" t="s">
        <v>779</v>
      </c>
      <c r="H421" s="13" t="s">
        <v>675</v>
      </c>
      <c r="I421" s="13" t="s">
        <v>34</v>
      </c>
      <c r="J421" s="13" t="s">
        <v>24</v>
      </c>
      <c r="K421" s="13" t="s">
        <v>65</v>
      </c>
      <c r="L421" s="13" t="s">
        <v>780</v>
      </c>
      <c r="M421" s="14">
        <v>1212</v>
      </c>
      <c r="N421" s="55"/>
      <c r="O421" s="15">
        <v>44883</v>
      </c>
      <c r="P421" s="13"/>
      <c r="Q421" s="13" t="s">
        <v>328</v>
      </c>
      <c r="R421" s="16" t="s">
        <v>526</v>
      </c>
    </row>
    <row r="422" spans="1:18" ht="26" x14ac:dyDescent="0.35">
      <c r="A422" s="11">
        <v>1410185274</v>
      </c>
      <c r="B422" s="12"/>
      <c r="C422" s="13" t="s">
        <v>86</v>
      </c>
      <c r="D422" s="13" t="s">
        <v>73</v>
      </c>
      <c r="E422" s="13" t="s">
        <v>74</v>
      </c>
      <c r="F422" s="13">
        <v>309725</v>
      </c>
      <c r="G422" s="13" t="s">
        <v>87</v>
      </c>
      <c r="H422" s="13" t="s">
        <v>76</v>
      </c>
      <c r="I422" s="13" t="s">
        <v>34</v>
      </c>
      <c r="J422" s="13" t="s">
        <v>24</v>
      </c>
      <c r="K422" s="13" t="s">
        <v>88</v>
      </c>
      <c r="L422" s="13" t="s">
        <v>477</v>
      </c>
      <c r="M422" s="14">
        <v>1209.2</v>
      </c>
      <c r="N422" s="55"/>
      <c r="O422" s="15">
        <v>44594</v>
      </c>
      <c r="P422" s="13"/>
      <c r="Q422" s="13" t="s">
        <v>447</v>
      </c>
      <c r="R422" s="16" t="s">
        <v>28</v>
      </c>
    </row>
    <row r="423" spans="1:18" x14ac:dyDescent="0.35">
      <c r="A423" s="11">
        <v>1410176464</v>
      </c>
      <c r="B423" s="12"/>
      <c r="C423" s="13" t="s">
        <v>67</v>
      </c>
      <c r="D423" s="13" t="s">
        <v>38</v>
      </c>
      <c r="E423" s="13" t="s">
        <v>39</v>
      </c>
      <c r="F423" s="13">
        <v>608682</v>
      </c>
      <c r="G423" s="13" t="s">
        <v>68</v>
      </c>
      <c r="H423" s="13" t="s">
        <v>69</v>
      </c>
      <c r="I423" s="13" t="s">
        <v>34</v>
      </c>
      <c r="J423" s="13" t="s">
        <v>24</v>
      </c>
      <c r="K423" s="13" t="s">
        <v>70</v>
      </c>
      <c r="L423" s="13" t="s">
        <v>199</v>
      </c>
      <c r="M423" s="14">
        <v>1207.95</v>
      </c>
      <c r="N423" s="55"/>
      <c r="O423" s="15">
        <v>44392</v>
      </c>
      <c r="P423" s="13"/>
      <c r="Q423" s="13" t="s">
        <v>171</v>
      </c>
      <c r="R423" s="16" t="s">
        <v>28</v>
      </c>
    </row>
    <row r="424" spans="1:18" ht="26" x14ac:dyDescent="0.35">
      <c r="A424" s="17">
        <v>1410178438</v>
      </c>
      <c r="B424" s="18"/>
      <c r="C424" s="19" t="s">
        <v>260</v>
      </c>
      <c r="D424" s="19" t="s">
        <v>38</v>
      </c>
      <c r="E424" s="19" t="s">
        <v>45</v>
      </c>
      <c r="F424" s="19">
        <v>606167</v>
      </c>
      <c r="G424" s="19" t="s">
        <v>261</v>
      </c>
      <c r="H424" s="19" t="s">
        <v>262</v>
      </c>
      <c r="I424" s="19" t="s">
        <v>23</v>
      </c>
      <c r="J424" s="19" t="s">
        <v>24</v>
      </c>
      <c r="K424" s="19" t="s">
        <v>263</v>
      </c>
      <c r="L424" s="19" t="s">
        <v>264</v>
      </c>
      <c r="M424" s="20">
        <v>1200</v>
      </c>
      <c r="N424" s="54"/>
      <c r="O424" s="21">
        <v>44427</v>
      </c>
      <c r="P424" s="19"/>
      <c r="Q424" s="19" t="s">
        <v>171</v>
      </c>
      <c r="R424" s="22" t="s">
        <v>28</v>
      </c>
    </row>
    <row r="425" spans="1:18" ht="51" x14ac:dyDescent="0.35">
      <c r="A425" s="11">
        <v>1410198479</v>
      </c>
      <c r="B425" s="12"/>
      <c r="C425" s="13" t="s">
        <v>466</v>
      </c>
      <c r="D425" s="13" t="s">
        <v>73</v>
      </c>
      <c r="E425" s="13" t="s">
        <v>74</v>
      </c>
      <c r="F425" s="13">
        <v>307936</v>
      </c>
      <c r="G425" s="13" t="s">
        <v>467</v>
      </c>
      <c r="H425" s="13" t="s">
        <v>468</v>
      </c>
      <c r="I425" s="13" t="s">
        <v>23</v>
      </c>
      <c r="J425" s="13" t="s">
        <v>24</v>
      </c>
      <c r="K425" s="13" t="s">
        <v>469</v>
      </c>
      <c r="L425" s="13" t="s">
        <v>1509</v>
      </c>
      <c r="M425" s="14">
        <v>1200</v>
      </c>
      <c r="N425" s="55"/>
      <c r="O425" s="15">
        <v>44866</v>
      </c>
      <c r="P425" s="13"/>
      <c r="Q425" s="13" t="s">
        <v>328</v>
      </c>
      <c r="R425" s="16" t="s">
        <v>526</v>
      </c>
    </row>
    <row r="426" spans="1:18" ht="26" x14ac:dyDescent="0.35">
      <c r="A426" s="11">
        <v>1410181705</v>
      </c>
      <c r="B426" s="12"/>
      <c r="C426" s="13" t="s">
        <v>252</v>
      </c>
      <c r="D426" s="13" t="s">
        <v>38</v>
      </c>
      <c r="E426" s="13" t="s">
        <v>139</v>
      </c>
      <c r="F426" s="13">
        <v>804048</v>
      </c>
      <c r="G426" s="13" t="s">
        <v>253</v>
      </c>
      <c r="H426" s="13" t="s">
        <v>254</v>
      </c>
      <c r="I426" s="13" t="s">
        <v>23</v>
      </c>
      <c r="J426" s="13" t="s">
        <v>255</v>
      </c>
      <c r="K426" s="13" t="s">
        <v>25</v>
      </c>
      <c r="L426" s="13" t="s">
        <v>375</v>
      </c>
      <c r="M426" s="14">
        <v>1200</v>
      </c>
      <c r="N426" s="55"/>
      <c r="O426" s="15">
        <v>44510</v>
      </c>
      <c r="P426" s="13"/>
      <c r="Q426" s="13" t="s">
        <v>328</v>
      </c>
      <c r="R426" s="16" t="s">
        <v>28</v>
      </c>
    </row>
    <row r="427" spans="1:18" ht="26" x14ac:dyDescent="0.35">
      <c r="A427" s="11">
        <v>1410190372</v>
      </c>
      <c r="B427" s="12"/>
      <c r="C427" s="13" t="s">
        <v>172</v>
      </c>
      <c r="D427" s="13" t="s">
        <v>73</v>
      </c>
      <c r="E427" s="13" t="s">
        <v>74</v>
      </c>
      <c r="F427" s="13">
        <v>309540</v>
      </c>
      <c r="G427" s="13" t="s">
        <v>173</v>
      </c>
      <c r="H427" s="13" t="s">
        <v>133</v>
      </c>
      <c r="I427" s="13" t="s">
        <v>34</v>
      </c>
      <c r="J427" s="13">
        <v>3600080811</v>
      </c>
      <c r="K427" s="13" t="s">
        <v>174</v>
      </c>
      <c r="L427" s="13" t="s">
        <v>893</v>
      </c>
      <c r="M427" s="14">
        <v>1191.6099999999999</v>
      </c>
      <c r="N427" s="55"/>
      <c r="O427" s="15">
        <v>44713</v>
      </c>
      <c r="P427" s="13"/>
      <c r="Q427" s="13" t="s">
        <v>27</v>
      </c>
      <c r="R427" s="16" t="s">
        <v>526</v>
      </c>
    </row>
    <row r="428" spans="1:18" ht="26" x14ac:dyDescent="0.35">
      <c r="A428" s="11">
        <v>1410199027</v>
      </c>
      <c r="B428" s="12"/>
      <c r="C428" s="13" t="s">
        <v>1505</v>
      </c>
      <c r="D428" s="13" t="s">
        <v>38</v>
      </c>
      <c r="E428" s="13" t="s">
        <v>92</v>
      </c>
      <c r="F428" s="13">
        <v>606216</v>
      </c>
      <c r="G428" s="13" t="s">
        <v>1506</v>
      </c>
      <c r="H428" s="13" t="s">
        <v>1507</v>
      </c>
      <c r="I428" s="13" t="s">
        <v>1508</v>
      </c>
      <c r="J428" s="13" t="s">
        <v>24</v>
      </c>
      <c r="K428" s="13" t="s">
        <v>35</v>
      </c>
      <c r="L428" s="13" t="s">
        <v>888</v>
      </c>
      <c r="M428" s="14">
        <v>1178.52</v>
      </c>
      <c r="N428" s="55"/>
      <c r="O428" s="15">
        <v>44876</v>
      </c>
      <c r="P428" s="13"/>
      <c r="Q428" s="13" t="s">
        <v>328</v>
      </c>
      <c r="R428" s="16" t="s">
        <v>526</v>
      </c>
    </row>
    <row r="429" spans="1:18" ht="38.5" x14ac:dyDescent="0.35">
      <c r="A429" s="11">
        <v>1410175941</v>
      </c>
      <c r="B429" s="12"/>
      <c r="C429" s="13" t="s">
        <v>44</v>
      </c>
      <c r="D429" s="13" t="s">
        <v>38</v>
      </c>
      <c r="E429" s="13" t="s">
        <v>45</v>
      </c>
      <c r="F429" s="13">
        <v>608629</v>
      </c>
      <c r="G429" s="13" t="s">
        <v>46</v>
      </c>
      <c r="H429" s="13" t="s">
        <v>47</v>
      </c>
      <c r="I429" s="13" t="s">
        <v>34</v>
      </c>
      <c r="J429" s="13">
        <v>4500231110</v>
      </c>
      <c r="K429" s="13" t="s">
        <v>48</v>
      </c>
      <c r="L429" s="13" t="s">
        <v>155</v>
      </c>
      <c r="M429" s="14">
        <v>1138.75</v>
      </c>
      <c r="N429" s="55"/>
      <c r="O429" s="15">
        <v>44377</v>
      </c>
      <c r="P429" s="13"/>
      <c r="Q429" s="13" t="s">
        <v>27</v>
      </c>
      <c r="R429" s="16" t="s">
        <v>28</v>
      </c>
    </row>
    <row r="430" spans="1:18" ht="38.5" x14ac:dyDescent="0.35">
      <c r="A430" s="11">
        <v>1410186529</v>
      </c>
      <c r="B430" s="12"/>
      <c r="C430" s="13" t="s">
        <v>44</v>
      </c>
      <c r="D430" s="13" t="s">
        <v>38</v>
      </c>
      <c r="E430" s="13" t="s">
        <v>45</v>
      </c>
      <c r="F430" s="13">
        <v>608629</v>
      </c>
      <c r="G430" s="13" t="s">
        <v>46</v>
      </c>
      <c r="H430" s="13" t="s">
        <v>47</v>
      </c>
      <c r="I430" s="13" t="s">
        <v>34</v>
      </c>
      <c r="J430" s="13" t="s">
        <v>24</v>
      </c>
      <c r="K430" s="13" t="s">
        <v>48</v>
      </c>
      <c r="L430" s="13" t="s">
        <v>499</v>
      </c>
      <c r="M430" s="14">
        <v>1138.75</v>
      </c>
      <c r="N430" s="55"/>
      <c r="O430" s="15">
        <v>44613</v>
      </c>
      <c r="P430" s="13"/>
      <c r="Q430" s="13" t="s">
        <v>447</v>
      </c>
      <c r="R430" s="16" t="s">
        <v>28</v>
      </c>
    </row>
    <row r="431" spans="1:18" ht="38.5" x14ac:dyDescent="0.35">
      <c r="A431" s="11">
        <v>1410190852</v>
      </c>
      <c r="B431" s="12"/>
      <c r="C431" s="13" t="s">
        <v>1090</v>
      </c>
      <c r="D431" s="13" t="s">
        <v>19</v>
      </c>
      <c r="E431" s="13" t="s">
        <v>690</v>
      </c>
      <c r="F431" s="13">
        <v>608834</v>
      </c>
      <c r="G431" s="13" t="s">
        <v>1091</v>
      </c>
      <c r="H431" s="13" t="s">
        <v>1092</v>
      </c>
      <c r="I431" s="13" t="s">
        <v>34</v>
      </c>
      <c r="J431" s="13" t="s">
        <v>24</v>
      </c>
      <c r="K431" s="13" t="s">
        <v>1093</v>
      </c>
      <c r="L431" s="13" t="s">
        <v>1094</v>
      </c>
      <c r="M431" s="14">
        <v>1120</v>
      </c>
      <c r="N431" s="55"/>
      <c r="O431" s="15">
        <v>44734</v>
      </c>
      <c r="P431" s="13"/>
      <c r="Q431" s="13" t="s">
        <v>27</v>
      </c>
      <c r="R431" s="16" t="s">
        <v>526</v>
      </c>
    </row>
    <row r="432" spans="1:18" ht="26" x14ac:dyDescent="0.35">
      <c r="A432" s="11">
        <v>1410197525</v>
      </c>
      <c r="B432" s="12"/>
      <c r="C432" s="13" t="s">
        <v>1429</v>
      </c>
      <c r="D432" s="13" t="s">
        <v>619</v>
      </c>
      <c r="E432" s="13" t="s">
        <v>760</v>
      </c>
      <c r="F432" s="13">
        <v>310021</v>
      </c>
      <c r="G432" s="13" t="s">
        <v>1430</v>
      </c>
      <c r="H432" s="13" t="s">
        <v>1431</v>
      </c>
      <c r="I432" s="13" t="s">
        <v>34</v>
      </c>
      <c r="J432" s="13" t="s">
        <v>24</v>
      </c>
      <c r="K432" s="13" t="s">
        <v>1432</v>
      </c>
      <c r="L432" s="13" t="s">
        <v>1433</v>
      </c>
      <c r="M432" s="14">
        <v>1109</v>
      </c>
      <c r="N432" s="55"/>
      <c r="O432" s="15">
        <v>44841</v>
      </c>
      <c r="P432" s="13"/>
      <c r="Q432" s="13" t="s">
        <v>328</v>
      </c>
      <c r="R432" s="16" t="s">
        <v>526</v>
      </c>
    </row>
    <row r="433" spans="1:18" ht="38.5" x14ac:dyDescent="0.35">
      <c r="A433" s="17" t="s">
        <v>306</v>
      </c>
      <c r="B433" s="18"/>
      <c r="C433" s="19" t="s">
        <v>145</v>
      </c>
      <c r="D433" s="19" t="s">
        <v>110</v>
      </c>
      <c r="E433" s="19" t="s">
        <v>111</v>
      </c>
      <c r="F433" s="19">
        <v>606156</v>
      </c>
      <c r="G433" s="19" t="s">
        <v>146</v>
      </c>
      <c r="H433" s="19" t="s">
        <v>118</v>
      </c>
      <c r="I433" s="19" t="s">
        <v>34</v>
      </c>
      <c r="J433" s="19" t="s">
        <v>24</v>
      </c>
      <c r="K433" s="19" t="s">
        <v>147</v>
      </c>
      <c r="L433" s="19" t="s">
        <v>307</v>
      </c>
      <c r="M433" s="20">
        <v>1107</v>
      </c>
      <c r="N433" s="54"/>
      <c r="O433" s="21">
        <v>44474</v>
      </c>
      <c r="P433" s="19"/>
      <c r="Q433" s="19" t="s">
        <v>328</v>
      </c>
      <c r="R433" s="22" t="s">
        <v>28</v>
      </c>
    </row>
    <row r="434" spans="1:18" ht="26" x14ac:dyDescent="0.35">
      <c r="A434" s="11">
        <v>56644</v>
      </c>
      <c r="B434" s="12"/>
      <c r="C434" s="13" t="s">
        <v>1569</v>
      </c>
      <c r="D434" s="13" t="s">
        <v>1015</v>
      </c>
      <c r="E434" s="13" t="s">
        <v>1015</v>
      </c>
      <c r="F434" s="13">
        <v>608465</v>
      </c>
      <c r="G434" s="13" t="s">
        <v>1570</v>
      </c>
      <c r="H434" s="13" t="s">
        <v>1552</v>
      </c>
      <c r="I434" s="13" t="s">
        <v>880</v>
      </c>
      <c r="J434" s="13" t="s">
        <v>24</v>
      </c>
      <c r="K434" s="13" t="s">
        <v>1571</v>
      </c>
      <c r="L434" s="13" t="s">
        <v>602</v>
      </c>
      <c r="M434" s="14">
        <v>1105.82</v>
      </c>
      <c r="N434" s="55"/>
      <c r="O434" s="15">
        <v>44887</v>
      </c>
      <c r="P434" s="13"/>
      <c r="Q434" s="13" t="s">
        <v>328</v>
      </c>
      <c r="R434" s="16" t="s">
        <v>526</v>
      </c>
    </row>
    <row r="435" spans="1:18" ht="38.5" x14ac:dyDescent="0.35">
      <c r="A435" s="17">
        <v>1410181619</v>
      </c>
      <c r="B435" s="18"/>
      <c r="C435" s="19" t="s">
        <v>362</v>
      </c>
      <c r="D435" s="19" t="s">
        <v>19</v>
      </c>
      <c r="E435" s="19" t="s">
        <v>181</v>
      </c>
      <c r="F435" s="19">
        <v>608769</v>
      </c>
      <c r="G435" s="19" t="s">
        <v>363</v>
      </c>
      <c r="H435" s="19" t="s">
        <v>364</v>
      </c>
      <c r="I435" s="19" t="s">
        <v>34</v>
      </c>
      <c r="J435" s="19" t="s">
        <v>24</v>
      </c>
      <c r="K435" s="19" t="s">
        <v>134</v>
      </c>
      <c r="L435" s="19" t="s">
        <v>365</v>
      </c>
      <c r="M435" s="20">
        <v>1099.73</v>
      </c>
      <c r="N435" s="54"/>
      <c r="O435" s="21">
        <v>44505</v>
      </c>
      <c r="P435" s="19"/>
      <c r="Q435" s="19" t="s">
        <v>328</v>
      </c>
      <c r="R435" s="22" t="s">
        <v>28</v>
      </c>
    </row>
    <row r="436" spans="1:18" ht="51" x14ac:dyDescent="0.35">
      <c r="A436" s="11">
        <v>1410193795</v>
      </c>
      <c r="B436" s="12"/>
      <c r="C436" s="13" t="s">
        <v>227</v>
      </c>
      <c r="D436" s="13" t="s">
        <v>38</v>
      </c>
      <c r="E436" s="13" t="s">
        <v>139</v>
      </c>
      <c r="F436" s="13">
        <v>608688</v>
      </c>
      <c r="G436" s="13" t="s">
        <v>228</v>
      </c>
      <c r="H436" s="13" t="s">
        <v>229</v>
      </c>
      <c r="I436" s="13" t="s">
        <v>23</v>
      </c>
      <c r="J436" s="13" t="s">
        <v>230</v>
      </c>
      <c r="K436" s="13" t="s">
        <v>231</v>
      </c>
      <c r="L436" s="13" t="s">
        <v>1256</v>
      </c>
      <c r="M436" s="14">
        <v>1085</v>
      </c>
      <c r="N436" s="55"/>
      <c r="O436" s="15">
        <v>44774</v>
      </c>
      <c r="P436" s="13"/>
      <c r="Q436" s="13" t="s">
        <v>171</v>
      </c>
      <c r="R436" s="16" t="s">
        <v>526</v>
      </c>
    </row>
    <row r="437" spans="1:18" ht="26" x14ac:dyDescent="0.35">
      <c r="A437" s="11">
        <v>1410195878</v>
      </c>
      <c r="B437" s="12"/>
      <c r="C437" s="13" t="s">
        <v>861</v>
      </c>
      <c r="D437" s="13" t="s">
        <v>38</v>
      </c>
      <c r="E437" s="13" t="s">
        <v>81</v>
      </c>
      <c r="F437" s="13">
        <v>606169</v>
      </c>
      <c r="G437" s="13" t="s">
        <v>862</v>
      </c>
      <c r="H437" s="13" t="s">
        <v>860</v>
      </c>
      <c r="I437" s="13" t="s">
        <v>34</v>
      </c>
      <c r="J437" s="13" t="s">
        <v>24</v>
      </c>
      <c r="K437" s="13" t="s">
        <v>297</v>
      </c>
      <c r="L437" s="13" t="s">
        <v>352</v>
      </c>
      <c r="M437" s="14">
        <v>1082</v>
      </c>
      <c r="N437" s="55"/>
      <c r="O437" s="15">
        <v>44805</v>
      </c>
      <c r="P437" s="13"/>
      <c r="Q437" s="13" t="s">
        <v>171</v>
      </c>
      <c r="R437" s="16" t="s">
        <v>526</v>
      </c>
    </row>
    <row r="438" spans="1:18" ht="26" x14ac:dyDescent="0.35">
      <c r="A438" s="17">
        <v>1410195879</v>
      </c>
      <c r="B438" s="18"/>
      <c r="C438" s="19" t="s">
        <v>858</v>
      </c>
      <c r="D438" s="19" t="s">
        <v>38</v>
      </c>
      <c r="E438" s="19" t="s">
        <v>81</v>
      </c>
      <c r="F438" s="19">
        <v>606160</v>
      </c>
      <c r="G438" s="19" t="s">
        <v>859</v>
      </c>
      <c r="H438" s="19" t="s">
        <v>860</v>
      </c>
      <c r="I438" s="19" t="s">
        <v>34</v>
      </c>
      <c r="J438" s="19" t="s">
        <v>24</v>
      </c>
      <c r="K438" s="19" t="s">
        <v>297</v>
      </c>
      <c r="L438" s="19" t="s">
        <v>352</v>
      </c>
      <c r="M438" s="20">
        <v>1082</v>
      </c>
      <c r="N438" s="54"/>
      <c r="O438" s="21">
        <v>44805</v>
      </c>
      <c r="P438" s="19"/>
      <c r="Q438" s="19" t="s">
        <v>171</v>
      </c>
      <c r="R438" s="22" t="s">
        <v>526</v>
      </c>
    </row>
    <row r="439" spans="1:18" ht="38.5" x14ac:dyDescent="0.35">
      <c r="A439" s="17">
        <v>1410189018</v>
      </c>
      <c r="B439" s="18"/>
      <c r="C439" s="19" t="s">
        <v>739</v>
      </c>
      <c r="D439" s="19" t="s">
        <v>740</v>
      </c>
      <c r="E439" s="19" t="s">
        <v>690</v>
      </c>
      <c r="F439" s="19">
        <v>608815</v>
      </c>
      <c r="G439" s="19" t="s">
        <v>741</v>
      </c>
      <c r="H439" s="19" t="s">
        <v>742</v>
      </c>
      <c r="I439" s="19" t="s">
        <v>34</v>
      </c>
      <c r="J439" s="19" t="s">
        <v>24</v>
      </c>
      <c r="K439" s="19" t="s">
        <v>743</v>
      </c>
      <c r="L439" s="19" t="s">
        <v>744</v>
      </c>
      <c r="M439" s="20">
        <v>1081</v>
      </c>
      <c r="N439" s="54"/>
      <c r="O439" s="21">
        <v>44671</v>
      </c>
      <c r="P439" s="19"/>
      <c r="Q439" s="19" t="s">
        <v>27</v>
      </c>
      <c r="R439" s="22" t="s">
        <v>526</v>
      </c>
    </row>
    <row r="440" spans="1:18" ht="51" x14ac:dyDescent="0.35">
      <c r="A440" s="17">
        <v>1410180406</v>
      </c>
      <c r="B440" s="18"/>
      <c r="C440" s="19" t="s">
        <v>334</v>
      </c>
      <c r="D440" s="19" t="s">
        <v>19</v>
      </c>
      <c r="E440" s="19" t="s">
        <v>181</v>
      </c>
      <c r="F440" s="19">
        <v>608777</v>
      </c>
      <c r="G440" s="19" t="s">
        <v>335</v>
      </c>
      <c r="H440" s="19" t="s">
        <v>336</v>
      </c>
      <c r="I440" s="19" t="s">
        <v>34</v>
      </c>
      <c r="J440" s="19" t="s">
        <v>24</v>
      </c>
      <c r="K440" s="19" t="s">
        <v>134</v>
      </c>
      <c r="L440" s="19" t="s">
        <v>337</v>
      </c>
      <c r="M440" s="20">
        <v>1069.2</v>
      </c>
      <c r="N440" s="54"/>
      <c r="O440" s="21">
        <v>44484</v>
      </c>
      <c r="P440" s="19"/>
      <c r="Q440" s="19" t="s">
        <v>328</v>
      </c>
      <c r="R440" s="22" t="s">
        <v>28</v>
      </c>
    </row>
    <row r="441" spans="1:18" ht="38.5" x14ac:dyDescent="0.35">
      <c r="A441" s="11">
        <v>1410185523</v>
      </c>
      <c r="B441" s="12"/>
      <c r="C441" s="13" t="s">
        <v>131</v>
      </c>
      <c r="D441" s="13" t="s">
        <v>73</v>
      </c>
      <c r="E441" s="13" t="s">
        <v>74</v>
      </c>
      <c r="F441" s="13">
        <v>309720</v>
      </c>
      <c r="G441" s="13" t="s">
        <v>132</v>
      </c>
      <c r="H441" s="13" t="s">
        <v>133</v>
      </c>
      <c r="I441" s="13" t="s">
        <v>34</v>
      </c>
      <c r="J441" s="13" t="s">
        <v>24</v>
      </c>
      <c r="K441" s="13" t="s">
        <v>134</v>
      </c>
      <c r="L441" s="13" t="s">
        <v>482</v>
      </c>
      <c r="M441" s="14">
        <v>1053.9000000000001</v>
      </c>
      <c r="N441" s="55"/>
      <c r="O441" s="15">
        <v>44599</v>
      </c>
      <c r="P441" s="13"/>
      <c r="Q441" s="13" t="s">
        <v>447</v>
      </c>
      <c r="R441" s="16" t="s">
        <v>28</v>
      </c>
    </row>
    <row r="442" spans="1:18" ht="38.5" x14ac:dyDescent="0.35">
      <c r="A442" s="11" t="s">
        <v>1032</v>
      </c>
      <c r="B442" s="12"/>
      <c r="C442" s="13" t="s">
        <v>1145</v>
      </c>
      <c r="D442" s="13" t="s">
        <v>590</v>
      </c>
      <c r="E442" s="13" t="s">
        <v>802</v>
      </c>
      <c r="F442" s="13">
        <v>103270</v>
      </c>
      <c r="G442" s="13" t="s">
        <v>1146</v>
      </c>
      <c r="H442" s="13" t="s">
        <v>804</v>
      </c>
      <c r="I442" s="13" t="s">
        <v>23</v>
      </c>
      <c r="J442" s="13"/>
      <c r="K442" s="13" t="s">
        <v>1147</v>
      </c>
      <c r="L442" s="13" t="s">
        <v>1148</v>
      </c>
      <c r="M442" s="14">
        <v>1052.51</v>
      </c>
      <c r="N442" s="55"/>
      <c r="O442" s="15">
        <v>44749</v>
      </c>
      <c r="P442" s="13"/>
      <c r="Q442" s="13" t="s">
        <v>171</v>
      </c>
      <c r="R442" s="16" t="s">
        <v>526</v>
      </c>
    </row>
    <row r="443" spans="1:18" x14ac:dyDescent="0.35">
      <c r="A443" s="17">
        <v>51429</v>
      </c>
      <c r="B443" s="18"/>
      <c r="C443" s="19" t="s">
        <v>1047</v>
      </c>
      <c r="D443" s="19" t="s">
        <v>1048</v>
      </c>
      <c r="E443" s="19" t="s">
        <v>1049</v>
      </c>
      <c r="F443" s="19">
        <v>204270</v>
      </c>
      <c r="G443" s="19" t="s">
        <v>1050</v>
      </c>
      <c r="H443" s="19" t="s">
        <v>1051</v>
      </c>
      <c r="I443" s="19" t="s">
        <v>34</v>
      </c>
      <c r="J443" s="19" t="s">
        <v>881</v>
      </c>
      <c r="K443" s="19" t="s">
        <v>1052</v>
      </c>
      <c r="L443" s="19" t="s">
        <v>1053</v>
      </c>
      <c r="M443" s="20">
        <v>1050</v>
      </c>
      <c r="N443" s="54"/>
      <c r="O443" s="21">
        <v>44728</v>
      </c>
      <c r="P443" s="19"/>
      <c r="Q443" s="19" t="s">
        <v>27</v>
      </c>
      <c r="R443" s="22" t="s">
        <v>526</v>
      </c>
    </row>
    <row r="444" spans="1:18" ht="38.5" x14ac:dyDescent="0.35">
      <c r="A444" s="17">
        <v>1410180467</v>
      </c>
      <c r="B444" s="18"/>
      <c r="C444" s="19" t="s">
        <v>350</v>
      </c>
      <c r="D444" s="19" t="s">
        <v>38</v>
      </c>
      <c r="E444" s="19" t="s">
        <v>39</v>
      </c>
      <c r="F444" s="19">
        <v>608642</v>
      </c>
      <c r="G444" s="19" t="s">
        <v>351</v>
      </c>
      <c r="H444" s="19" t="s">
        <v>41</v>
      </c>
      <c r="I444" s="19" t="s">
        <v>34</v>
      </c>
      <c r="J444" s="19" t="s">
        <v>24</v>
      </c>
      <c r="K444" s="19" t="s">
        <v>65</v>
      </c>
      <c r="L444" s="19" t="s">
        <v>352</v>
      </c>
      <c r="M444" s="20">
        <v>1046.0999999999999</v>
      </c>
      <c r="N444" s="54"/>
      <c r="O444" s="21">
        <v>44488</v>
      </c>
      <c r="P444" s="19"/>
      <c r="Q444" s="19" t="s">
        <v>328</v>
      </c>
      <c r="R444" s="22" t="s">
        <v>28</v>
      </c>
    </row>
    <row r="445" spans="1:18" ht="26" x14ac:dyDescent="0.35">
      <c r="A445" s="17">
        <v>1410194827</v>
      </c>
      <c r="B445" s="18"/>
      <c r="C445" s="19" t="s">
        <v>1279</v>
      </c>
      <c r="D445" s="19" t="s">
        <v>38</v>
      </c>
      <c r="E445" s="19" t="s">
        <v>794</v>
      </c>
      <c r="F445" s="19">
        <v>608643</v>
      </c>
      <c r="G445" s="19" t="s">
        <v>93</v>
      </c>
      <c r="H445" s="19" t="s">
        <v>94</v>
      </c>
      <c r="I445" s="19" t="s">
        <v>34</v>
      </c>
      <c r="J445" s="19" t="s">
        <v>24</v>
      </c>
      <c r="K445" s="19" t="s">
        <v>95</v>
      </c>
      <c r="L445" s="19" t="s">
        <v>352</v>
      </c>
      <c r="M445" s="20">
        <v>1046</v>
      </c>
      <c r="N445" s="54"/>
      <c r="O445" s="21">
        <v>44782</v>
      </c>
      <c r="P445" s="19"/>
      <c r="Q445" s="19" t="s">
        <v>171</v>
      </c>
      <c r="R445" s="22" t="s">
        <v>526</v>
      </c>
    </row>
    <row r="446" spans="1:18" ht="38.5" x14ac:dyDescent="0.35">
      <c r="A446" s="17">
        <v>1410190391</v>
      </c>
      <c r="B446" s="18"/>
      <c r="C446" s="19" t="s">
        <v>44</v>
      </c>
      <c r="D446" s="19" t="s">
        <v>38</v>
      </c>
      <c r="E446" s="19" t="s">
        <v>45</v>
      </c>
      <c r="F446" s="19">
        <v>608629</v>
      </c>
      <c r="G446" s="19" t="s">
        <v>46</v>
      </c>
      <c r="H446" s="19" t="s">
        <v>47</v>
      </c>
      <c r="I446" s="19" t="s">
        <v>34</v>
      </c>
      <c r="J446" s="19" t="s">
        <v>24</v>
      </c>
      <c r="K446" s="19" t="s">
        <v>48</v>
      </c>
      <c r="L446" s="19" t="s">
        <v>352</v>
      </c>
      <c r="M446" s="20">
        <v>1046</v>
      </c>
      <c r="N446" s="54"/>
      <c r="O446" s="21">
        <v>44713</v>
      </c>
      <c r="P446" s="19"/>
      <c r="Q446" s="19" t="s">
        <v>27</v>
      </c>
      <c r="R446" s="22" t="s">
        <v>526</v>
      </c>
    </row>
    <row r="447" spans="1:18" ht="26" x14ac:dyDescent="0.35">
      <c r="A447" s="17">
        <v>1410198403</v>
      </c>
      <c r="B447" s="18"/>
      <c r="C447" s="19" t="s">
        <v>1489</v>
      </c>
      <c r="D447" s="19" t="s">
        <v>38</v>
      </c>
      <c r="E447" s="19" t="s">
        <v>139</v>
      </c>
      <c r="F447" s="19">
        <v>606144</v>
      </c>
      <c r="G447" s="19" t="s">
        <v>1490</v>
      </c>
      <c r="H447" s="19" t="s">
        <v>202</v>
      </c>
      <c r="I447" s="19" t="s">
        <v>34</v>
      </c>
      <c r="J447" s="19" t="s">
        <v>24</v>
      </c>
      <c r="K447" s="19" t="s">
        <v>297</v>
      </c>
      <c r="L447" s="19" t="s">
        <v>352</v>
      </c>
      <c r="M447" s="20">
        <v>1046</v>
      </c>
      <c r="N447" s="54"/>
      <c r="O447" s="21">
        <v>44858</v>
      </c>
      <c r="P447" s="19"/>
      <c r="Q447" s="19" t="s">
        <v>328</v>
      </c>
      <c r="R447" s="22" t="s">
        <v>526</v>
      </c>
    </row>
    <row r="448" spans="1:18" ht="38.5" x14ac:dyDescent="0.35">
      <c r="A448" s="17">
        <v>1410175940</v>
      </c>
      <c r="B448" s="18"/>
      <c r="C448" s="19" t="s">
        <v>150</v>
      </c>
      <c r="D448" s="19" t="s">
        <v>38</v>
      </c>
      <c r="E448" s="19" t="s">
        <v>125</v>
      </c>
      <c r="F448" s="19">
        <v>606150</v>
      </c>
      <c r="G448" s="19" t="s">
        <v>151</v>
      </c>
      <c r="H448" s="19" t="s">
        <v>83</v>
      </c>
      <c r="I448" s="19" t="s">
        <v>23</v>
      </c>
      <c r="J448" s="19" t="s">
        <v>152</v>
      </c>
      <c r="K448" s="19" t="s">
        <v>153</v>
      </c>
      <c r="L448" s="19" t="s">
        <v>154</v>
      </c>
      <c r="M448" s="20">
        <v>1044</v>
      </c>
      <c r="N448" s="54"/>
      <c r="O448" s="21">
        <v>44377</v>
      </c>
      <c r="P448" s="19"/>
      <c r="Q448" s="19" t="s">
        <v>27</v>
      </c>
      <c r="R448" s="22" t="s">
        <v>28</v>
      </c>
    </row>
    <row r="449" spans="1:18" ht="26" x14ac:dyDescent="0.35">
      <c r="A449" s="11">
        <v>1410188798</v>
      </c>
      <c r="B449" s="12"/>
      <c r="C449" s="13" t="s">
        <v>678</v>
      </c>
      <c r="D449" s="13" t="s">
        <v>73</v>
      </c>
      <c r="E449" s="13" t="s">
        <v>74</v>
      </c>
      <c r="F449" s="13">
        <v>309742</v>
      </c>
      <c r="G449" s="13" t="s">
        <v>679</v>
      </c>
      <c r="H449" s="13" t="s">
        <v>133</v>
      </c>
      <c r="I449" s="13" t="s">
        <v>34</v>
      </c>
      <c r="J449" s="13" t="s">
        <v>24</v>
      </c>
      <c r="K449" s="13" t="s">
        <v>70</v>
      </c>
      <c r="L449" s="13" t="s">
        <v>680</v>
      </c>
      <c r="M449" s="14">
        <v>1040.9100000000001</v>
      </c>
      <c r="N449" s="55"/>
      <c r="O449" s="15">
        <v>44662</v>
      </c>
      <c r="P449" s="13"/>
      <c r="Q449" s="13" t="s">
        <v>27</v>
      </c>
      <c r="R449" s="16" t="s">
        <v>526</v>
      </c>
    </row>
    <row r="450" spans="1:18" ht="38.5" x14ac:dyDescent="0.35">
      <c r="A450" s="17">
        <v>1410199231</v>
      </c>
      <c r="B450" s="18"/>
      <c r="C450" s="19" t="s">
        <v>291</v>
      </c>
      <c r="D450" s="19" t="s">
        <v>38</v>
      </c>
      <c r="E450" s="19" t="s">
        <v>92</v>
      </c>
      <c r="F450" s="19">
        <v>608638</v>
      </c>
      <c r="G450" s="19" t="s">
        <v>292</v>
      </c>
      <c r="H450" s="19" t="s">
        <v>249</v>
      </c>
      <c r="I450" s="19" t="s">
        <v>34</v>
      </c>
      <c r="J450" s="19" t="s">
        <v>24</v>
      </c>
      <c r="K450" s="19" t="s">
        <v>293</v>
      </c>
      <c r="L450" s="19" t="s">
        <v>1554</v>
      </c>
      <c r="M450" s="20">
        <v>1030</v>
      </c>
      <c r="N450" s="54"/>
      <c r="O450" s="21">
        <v>44886</v>
      </c>
      <c r="P450" s="19"/>
      <c r="Q450" s="19" t="s">
        <v>328</v>
      </c>
      <c r="R450" s="22" t="s">
        <v>526</v>
      </c>
    </row>
    <row r="451" spans="1:18" ht="26" x14ac:dyDescent="0.35">
      <c r="A451" s="11">
        <v>1410190765</v>
      </c>
      <c r="B451" s="12"/>
      <c r="C451" s="13" t="s">
        <v>1014</v>
      </c>
      <c r="D451" s="13" t="s">
        <v>1015</v>
      </c>
      <c r="E451" s="13" t="s">
        <v>1016</v>
      </c>
      <c r="F451" s="13">
        <v>608546</v>
      </c>
      <c r="G451" s="13" t="s">
        <v>1017</v>
      </c>
      <c r="H451" s="13" t="s">
        <v>1018</v>
      </c>
      <c r="I451" s="13" t="s">
        <v>23</v>
      </c>
      <c r="J451" s="13" t="s">
        <v>24</v>
      </c>
      <c r="K451" s="13" t="s">
        <v>1019</v>
      </c>
      <c r="L451" s="13" t="s">
        <v>199</v>
      </c>
      <c r="M451" s="14">
        <v>1020</v>
      </c>
      <c r="N451" s="55"/>
      <c r="O451" s="15">
        <v>44722</v>
      </c>
      <c r="P451" s="13"/>
      <c r="Q451" s="13" t="s">
        <v>27</v>
      </c>
      <c r="R451" s="16" t="s">
        <v>526</v>
      </c>
    </row>
    <row r="452" spans="1:18" ht="26" x14ac:dyDescent="0.35">
      <c r="A452" s="17" t="s">
        <v>967</v>
      </c>
      <c r="B452" s="18"/>
      <c r="C452" s="19" t="s">
        <v>968</v>
      </c>
      <c r="D452" s="19" t="s">
        <v>969</v>
      </c>
      <c r="E452" s="19" t="s">
        <v>970</v>
      </c>
      <c r="F452" s="19">
        <v>403640</v>
      </c>
      <c r="G452" s="19" t="s">
        <v>971</v>
      </c>
      <c r="H452" s="19" t="s">
        <v>972</v>
      </c>
      <c r="I452" s="19" t="s">
        <v>23</v>
      </c>
      <c r="J452" s="19" t="s">
        <v>24</v>
      </c>
      <c r="K452" s="19" t="s">
        <v>973</v>
      </c>
      <c r="L452" s="19" t="s">
        <v>199</v>
      </c>
      <c r="M452" s="20">
        <v>1017.6</v>
      </c>
      <c r="N452" s="54"/>
      <c r="O452" s="21">
        <v>44774</v>
      </c>
      <c r="P452" s="19"/>
      <c r="Q452" s="19" t="s">
        <v>171</v>
      </c>
      <c r="R452" s="22" t="s">
        <v>526</v>
      </c>
    </row>
    <row r="453" spans="1:18" ht="26" x14ac:dyDescent="0.35">
      <c r="A453" s="17">
        <v>1410183188</v>
      </c>
      <c r="B453" s="18"/>
      <c r="C453" s="19" t="s">
        <v>200</v>
      </c>
      <c r="D453" s="19" t="s">
        <v>38</v>
      </c>
      <c r="E453" s="19" t="s">
        <v>139</v>
      </c>
      <c r="F453" s="19">
        <v>608673</v>
      </c>
      <c r="G453" s="19" t="s">
        <v>201</v>
      </c>
      <c r="H453" s="19" t="s">
        <v>202</v>
      </c>
      <c r="I453" s="19" t="s">
        <v>34</v>
      </c>
      <c r="J453" s="19" t="s">
        <v>24</v>
      </c>
      <c r="K453" s="19" t="s">
        <v>267</v>
      </c>
      <c r="L453" s="19" t="s">
        <v>425</v>
      </c>
      <c r="M453" s="20">
        <v>1016.96</v>
      </c>
      <c r="N453" s="54"/>
      <c r="O453" s="21">
        <v>44544</v>
      </c>
      <c r="P453" s="19"/>
      <c r="Q453" s="19" t="s">
        <v>328</v>
      </c>
      <c r="R453" s="22" t="s">
        <v>28</v>
      </c>
    </row>
    <row r="454" spans="1:18" ht="38.5" x14ac:dyDescent="0.35">
      <c r="A454" s="17">
        <v>1410180152</v>
      </c>
      <c r="B454" s="18"/>
      <c r="C454" s="19" t="s">
        <v>150</v>
      </c>
      <c r="D454" s="19" t="s">
        <v>38</v>
      </c>
      <c r="E454" s="19" t="s">
        <v>125</v>
      </c>
      <c r="F454" s="19">
        <v>606150</v>
      </c>
      <c r="G454" s="19" t="s">
        <v>151</v>
      </c>
      <c r="H454" s="19" t="s">
        <v>83</v>
      </c>
      <c r="I454" s="19" t="s">
        <v>23</v>
      </c>
      <c r="J454" s="19">
        <v>2251596</v>
      </c>
      <c r="K454" s="19" t="s">
        <v>153</v>
      </c>
      <c r="L454" s="19" t="s">
        <v>329</v>
      </c>
      <c r="M454" s="20">
        <v>1015.35</v>
      </c>
      <c r="N454" s="54"/>
      <c r="O454" s="21">
        <v>44470</v>
      </c>
      <c r="P454" s="19"/>
      <c r="Q454" s="19" t="s">
        <v>328</v>
      </c>
      <c r="R454" s="22" t="s">
        <v>28</v>
      </c>
    </row>
    <row r="455" spans="1:18" ht="26" x14ac:dyDescent="0.35">
      <c r="A455" s="17">
        <v>1410197571</v>
      </c>
      <c r="B455" s="18"/>
      <c r="C455" s="19" t="s">
        <v>1336</v>
      </c>
      <c r="D455" s="19" t="s">
        <v>38</v>
      </c>
      <c r="E455" s="19" t="s">
        <v>92</v>
      </c>
      <c r="F455" s="19">
        <v>606174</v>
      </c>
      <c r="G455" s="19" t="s">
        <v>1337</v>
      </c>
      <c r="H455" s="19" t="s">
        <v>243</v>
      </c>
      <c r="I455" s="19" t="s">
        <v>23</v>
      </c>
      <c r="J455" s="19" t="s">
        <v>24</v>
      </c>
      <c r="K455" s="19" t="s">
        <v>1338</v>
      </c>
      <c r="L455" s="19" t="s">
        <v>1448</v>
      </c>
      <c r="M455" s="20">
        <v>1013.74</v>
      </c>
      <c r="N455" s="54"/>
      <c r="O455" s="21">
        <v>44844</v>
      </c>
      <c r="P455" s="19"/>
      <c r="Q455" s="19" t="s">
        <v>328</v>
      </c>
      <c r="R455" s="22" t="s">
        <v>526</v>
      </c>
    </row>
    <row r="456" spans="1:18" ht="26" x14ac:dyDescent="0.35">
      <c r="A456" s="11">
        <v>1410177785</v>
      </c>
      <c r="B456" s="12"/>
      <c r="C456" s="13" t="s">
        <v>236</v>
      </c>
      <c r="D456" s="13" t="s">
        <v>38</v>
      </c>
      <c r="E456" s="13" t="s">
        <v>181</v>
      </c>
      <c r="F456" s="13">
        <v>608685</v>
      </c>
      <c r="G456" s="13" t="s">
        <v>237</v>
      </c>
      <c r="H456" s="13" t="s">
        <v>183</v>
      </c>
      <c r="I456" s="13" t="s">
        <v>23</v>
      </c>
      <c r="J456" s="13" t="s">
        <v>24</v>
      </c>
      <c r="K456" s="13" t="s">
        <v>238</v>
      </c>
      <c r="L456" s="13" t="s">
        <v>239</v>
      </c>
      <c r="M456" s="14">
        <v>1000</v>
      </c>
      <c r="N456" s="55"/>
      <c r="O456" s="15">
        <v>44420</v>
      </c>
      <c r="P456" s="13"/>
      <c r="Q456" s="13" t="s">
        <v>171</v>
      </c>
      <c r="R456" s="16" t="s">
        <v>28</v>
      </c>
    </row>
    <row r="457" spans="1:18" ht="26" x14ac:dyDescent="0.35">
      <c r="A457" s="17">
        <v>1410195881</v>
      </c>
      <c r="B457" s="18"/>
      <c r="C457" s="19" t="s">
        <v>236</v>
      </c>
      <c r="D457" s="19" t="s">
        <v>38</v>
      </c>
      <c r="E457" s="19" t="s">
        <v>181</v>
      </c>
      <c r="F457" s="19">
        <v>608685</v>
      </c>
      <c r="G457" s="19" t="s">
        <v>237</v>
      </c>
      <c r="H457" s="19" t="s">
        <v>183</v>
      </c>
      <c r="I457" s="19" t="s">
        <v>23</v>
      </c>
      <c r="J457" s="19" t="s">
        <v>24</v>
      </c>
      <c r="K457" s="19" t="s">
        <v>238</v>
      </c>
      <c r="L457" s="19" t="s">
        <v>1311</v>
      </c>
      <c r="M457" s="20">
        <v>1000</v>
      </c>
      <c r="N457" s="54"/>
      <c r="O457" s="21">
        <v>44805</v>
      </c>
      <c r="P457" s="19"/>
      <c r="Q457" s="19" t="s">
        <v>171</v>
      </c>
      <c r="R457" s="22" t="s">
        <v>526</v>
      </c>
    </row>
    <row r="458" spans="1:18" ht="26" x14ac:dyDescent="0.35">
      <c r="A458" s="11" t="s">
        <v>967</v>
      </c>
      <c r="B458" s="12"/>
      <c r="C458" s="13" t="s">
        <v>974</v>
      </c>
      <c r="D458" s="13" t="s">
        <v>969</v>
      </c>
      <c r="E458" s="13" t="s">
        <v>970</v>
      </c>
      <c r="F458" s="13">
        <v>403791</v>
      </c>
      <c r="G458" s="13" t="s">
        <v>975</v>
      </c>
      <c r="H458" s="13" t="s">
        <v>976</v>
      </c>
      <c r="I458" s="13" t="s">
        <v>23</v>
      </c>
      <c r="J458" s="13" t="s">
        <v>24</v>
      </c>
      <c r="K458" s="13" t="s">
        <v>977</v>
      </c>
      <c r="L458" s="13" t="s">
        <v>199</v>
      </c>
      <c r="M458" s="14">
        <v>999</v>
      </c>
      <c r="N458" s="55"/>
      <c r="O458" s="15">
        <v>44897</v>
      </c>
      <c r="P458" s="13"/>
      <c r="Q458" s="13" t="s">
        <v>328</v>
      </c>
      <c r="R458" s="16" t="s">
        <v>526</v>
      </c>
    </row>
    <row r="459" spans="1:18" ht="38.5" x14ac:dyDescent="0.35">
      <c r="A459" s="17">
        <v>1410188849</v>
      </c>
      <c r="B459" s="18"/>
      <c r="C459" s="19" t="s">
        <v>116</v>
      </c>
      <c r="D459" s="19" t="s">
        <v>110</v>
      </c>
      <c r="E459" s="19" t="s">
        <v>111</v>
      </c>
      <c r="F459" s="19">
        <v>608636</v>
      </c>
      <c r="G459" s="19" t="s">
        <v>117</v>
      </c>
      <c r="H459" s="19" t="s">
        <v>118</v>
      </c>
      <c r="I459" s="19" t="s">
        <v>34</v>
      </c>
      <c r="J459" s="19" t="s">
        <v>24</v>
      </c>
      <c r="K459" s="19" t="s">
        <v>119</v>
      </c>
      <c r="L459" s="19" t="s">
        <v>713</v>
      </c>
      <c r="M459" s="20">
        <v>992.44</v>
      </c>
      <c r="N459" s="54"/>
      <c r="O459" s="21">
        <v>44663</v>
      </c>
      <c r="P459" s="19"/>
      <c r="Q459" s="19" t="s">
        <v>27</v>
      </c>
      <c r="R459" s="22" t="s">
        <v>526</v>
      </c>
    </row>
    <row r="460" spans="1:18" ht="26" x14ac:dyDescent="0.35">
      <c r="A460" s="11">
        <v>1410173137</v>
      </c>
      <c r="B460" s="12"/>
      <c r="C460" s="13" t="s">
        <v>86</v>
      </c>
      <c r="D460" s="13" t="s">
        <v>73</v>
      </c>
      <c r="E460" s="13" t="s">
        <v>74</v>
      </c>
      <c r="F460" s="13">
        <v>309725</v>
      </c>
      <c r="G460" s="13" t="s">
        <v>87</v>
      </c>
      <c r="H460" s="13" t="s">
        <v>76</v>
      </c>
      <c r="I460" s="13" t="s">
        <v>34</v>
      </c>
      <c r="J460" s="13" t="s">
        <v>24</v>
      </c>
      <c r="K460" s="13" t="s">
        <v>88</v>
      </c>
      <c r="L460" s="13" t="s">
        <v>107</v>
      </c>
      <c r="M460" s="14">
        <v>980</v>
      </c>
      <c r="N460" s="55"/>
      <c r="O460" s="15">
        <v>44342</v>
      </c>
      <c r="P460" s="13"/>
      <c r="Q460" s="13" t="s">
        <v>27</v>
      </c>
      <c r="R460" s="16" t="s">
        <v>28</v>
      </c>
    </row>
    <row r="461" spans="1:18" ht="26" x14ac:dyDescent="0.35">
      <c r="A461" s="11">
        <v>1410193672</v>
      </c>
      <c r="B461" s="12"/>
      <c r="C461" s="13" t="s">
        <v>448</v>
      </c>
      <c r="D461" s="13" t="s">
        <v>73</v>
      </c>
      <c r="E461" s="13" t="s">
        <v>74</v>
      </c>
      <c r="F461" s="13">
        <v>309732</v>
      </c>
      <c r="G461" s="13" t="s">
        <v>449</v>
      </c>
      <c r="H461" s="13" t="s">
        <v>133</v>
      </c>
      <c r="I461" s="13" t="s">
        <v>34</v>
      </c>
      <c r="J461" s="13" t="s">
        <v>24</v>
      </c>
      <c r="K461" s="13" t="s">
        <v>450</v>
      </c>
      <c r="L461" s="13" t="s">
        <v>527</v>
      </c>
      <c r="M461" s="14">
        <v>963.48</v>
      </c>
      <c r="N461" s="55"/>
      <c r="O461" s="15">
        <v>44762</v>
      </c>
      <c r="P461" s="13"/>
      <c r="Q461" s="13" t="s">
        <v>171</v>
      </c>
      <c r="R461" s="16" t="s">
        <v>526</v>
      </c>
    </row>
    <row r="462" spans="1:18" ht="26" x14ac:dyDescent="0.35">
      <c r="A462" s="17">
        <v>1410185723</v>
      </c>
      <c r="B462" s="18"/>
      <c r="C462" s="19" t="s">
        <v>67</v>
      </c>
      <c r="D462" s="19" t="s">
        <v>38</v>
      </c>
      <c r="E462" s="19" t="s">
        <v>39</v>
      </c>
      <c r="F462" s="19">
        <v>608682</v>
      </c>
      <c r="G462" s="19" t="s">
        <v>68</v>
      </c>
      <c r="H462" s="19" t="s">
        <v>69</v>
      </c>
      <c r="I462" s="19" t="s">
        <v>34</v>
      </c>
      <c r="J462" s="19" t="s">
        <v>24</v>
      </c>
      <c r="K462" s="19" t="s">
        <v>70</v>
      </c>
      <c r="L462" s="19" t="s">
        <v>490</v>
      </c>
      <c r="M462" s="20">
        <v>948.43</v>
      </c>
      <c r="N462" s="54"/>
      <c r="O462" s="21">
        <v>44603</v>
      </c>
      <c r="P462" s="19"/>
      <c r="Q462" s="19" t="s">
        <v>447</v>
      </c>
      <c r="R462" s="22" t="s">
        <v>28</v>
      </c>
    </row>
    <row r="463" spans="1:18" ht="26" x14ac:dyDescent="0.35">
      <c r="A463" s="17">
        <v>1410189942</v>
      </c>
      <c r="B463" s="18"/>
      <c r="C463" s="19" t="s">
        <v>837</v>
      </c>
      <c r="D463" s="19" t="s">
        <v>619</v>
      </c>
      <c r="E463" s="19" t="s">
        <v>838</v>
      </c>
      <c r="F463" s="30">
        <v>310015</v>
      </c>
      <c r="G463" s="19" t="s">
        <v>839</v>
      </c>
      <c r="H463" s="19" t="s">
        <v>791</v>
      </c>
      <c r="I463" s="19" t="s">
        <v>34</v>
      </c>
      <c r="J463" s="19" t="s">
        <v>24</v>
      </c>
      <c r="K463" s="19" t="s">
        <v>763</v>
      </c>
      <c r="L463" s="19" t="s">
        <v>199</v>
      </c>
      <c r="M463" s="20">
        <v>936</v>
      </c>
      <c r="N463" s="54"/>
      <c r="O463" s="21">
        <v>44693</v>
      </c>
      <c r="P463" s="19"/>
      <c r="Q463" s="19" t="s">
        <v>27</v>
      </c>
      <c r="R463" s="22" t="s">
        <v>526</v>
      </c>
    </row>
    <row r="464" spans="1:18" ht="38.5" x14ac:dyDescent="0.35">
      <c r="A464" s="11">
        <v>1410196411</v>
      </c>
      <c r="B464" s="12"/>
      <c r="C464" s="13" t="s">
        <v>1388</v>
      </c>
      <c r="D464" s="13" t="s">
        <v>19</v>
      </c>
      <c r="E464" s="13" t="s">
        <v>181</v>
      </c>
      <c r="F464" s="13">
        <v>608748</v>
      </c>
      <c r="G464" s="13" t="s">
        <v>1389</v>
      </c>
      <c r="H464" s="13" t="s">
        <v>1390</v>
      </c>
      <c r="I464" s="13" t="s">
        <v>34</v>
      </c>
      <c r="J464" s="13" t="s">
        <v>24</v>
      </c>
      <c r="K464" s="13" t="s">
        <v>1391</v>
      </c>
      <c r="L464" s="13" t="s">
        <v>1393</v>
      </c>
      <c r="M464" s="14">
        <v>923.8</v>
      </c>
      <c r="N464" s="55"/>
      <c r="O464" s="15">
        <v>44824</v>
      </c>
      <c r="P464" s="13"/>
      <c r="Q464" s="13" t="s">
        <v>171</v>
      </c>
      <c r="R464" s="16" t="s">
        <v>526</v>
      </c>
    </row>
    <row r="465" spans="1:18" ht="51" x14ac:dyDescent="0.35">
      <c r="A465" s="11">
        <v>1410177104</v>
      </c>
      <c r="B465" s="12"/>
      <c r="C465" s="13" t="s">
        <v>204</v>
      </c>
      <c r="D465" s="13" t="s">
        <v>38</v>
      </c>
      <c r="E465" s="13" t="s">
        <v>81</v>
      </c>
      <c r="F465" s="13">
        <v>608648</v>
      </c>
      <c r="G465" s="13" t="s">
        <v>205</v>
      </c>
      <c r="H465" s="13" t="s">
        <v>206</v>
      </c>
      <c r="I465" s="13" t="s">
        <v>34</v>
      </c>
      <c r="J465" s="13" t="s">
        <v>24</v>
      </c>
      <c r="K465" s="13" t="s">
        <v>65</v>
      </c>
      <c r="L465" s="13" t="s">
        <v>207</v>
      </c>
      <c r="M465" s="14">
        <v>922</v>
      </c>
      <c r="N465" s="55"/>
      <c r="O465" s="15">
        <v>44397</v>
      </c>
      <c r="P465" s="13"/>
      <c r="Q465" s="13" t="s">
        <v>171</v>
      </c>
      <c r="R465" s="16" t="s">
        <v>28</v>
      </c>
    </row>
    <row r="466" spans="1:18" ht="38.5" x14ac:dyDescent="0.35">
      <c r="A466" s="11">
        <v>1410180410</v>
      </c>
      <c r="B466" s="12"/>
      <c r="C466" s="13" t="s">
        <v>204</v>
      </c>
      <c r="D466" s="13" t="s">
        <v>38</v>
      </c>
      <c r="E466" s="13" t="s">
        <v>81</v>
      </c>
      <c r="F466" s="13">
        <v>608648</v>
      </c>
      <c r="G466" s="13" t="s">
        <v>205</v>
      </c>
      <c r="H466" s="13" t="s">
        <v>206</v>
      </c>
      <c r="I466" s="13" t="s">
        <v>34</v>
      </c>
      <c r="J466" s="13" t="s">
        <v>24</v>
      </c>
      <c r="K466" s="13" t="s">
        <v>65</v>
      </c>
      <c r="L466" s="13" t="s">
        <v>340</v>
      </c>
      <c r="M466" s="14">
        <v>922</v>
      </c>
      <c r="N466" s="55"/>
      <c r="O466" s="15">
        <v>44484</v>
      </c>
      <c r="P466" s="13"/>
      <c r="Q466" s="13" t="s">
        <v>328</v>
      </c>
      <c r="R466" s="16" t="s">
        <v>28</v>
      </c>
    </row>
    <row r="467" spans="1:18" ht="26" x14ac:dyDescent="0.35">
      <c r="A467" s="17">
        <v>1410177105</v>
      </c>
      <c r="B467" s="18"/>
      <c r="C467" s="19" t="s">
        <v>200</v>
      </c>
      <c r="D467" s="19" t="s">
        <v>38</v>
      </c>
      <c r="E467" s="19" t="s">
        <v>139</v>
      </c>
      <c r="F467" s="19">
        <v>608673</v>
      </c>
      <c r="G467" s="19" t="s">
        <v>201</v>
      </c>
      <c r="H467" s="19" t="s">
        <v>202</v>
      </c>
      <c r="I467" s="19" t="s">
        <v>34</v>
      </c>
      <c r="J467" s="19" t="s">
        <v>24</v>
      </c>
      <c r="K467" s="19" t="s">
        <v>70</v>
      </c>
      <c r="L467" s="19" t="s">
        <v>203</v>
      </c>
      <c r="M467" s="20">
        <v>916.96</v>
      </c>
      <c r="N467" s="54"/>
      <c r="O467" s="21">
        <v>44397</v>
      </c>
      <c r="P467" s="19"/>
      <c r="Q467" s="19" t="s">
        <v>171</v>
      </c>
      <c r="R467" s="22" t="s">
        <v>28</v>
      </c>
    </row>
    <row r="468" spans="1:18" ht="26" x14ac:dyDescent="0.35">
      <c r="A468" s="11">
        <v>1410177270</v>
      </c>
      <c r="B468" s="12"/>
      <c r="C468" s="13" t="s">
        <v>200</v>
      </c>
      <c r="D468" s="13" t="s">
        <v>38</v>
      </c>
      <c r="E468" s="13" t="s">
        <v>139</v>
      </c>
      <c r="F468" s="13">
        <v>608673</v>
      </c>
      <c r="G468" s="13" t="s">
        <v>201</v>
      </c>
      <c r="H468" s="13" t="s">
        <v>202</v>
      </c>
      <c r="I468" s="13" t="s">
        <v>34</v>
      </c>
      <c r="J468" s="13" t="s">
        <v>24</v>
      </c>
      <c r="K468" s="13" t="s">
        <v>70</v>
      </c>
      <c r="L468" s="13" t="s">
        <v>212</v>
      </c>
      <c r="M468" s="14">
        <v>916.96</v>
      </c>
      <c r="N468" s="55"/>
      <c r="O468" s="15">
        <v>44403</v>
      </c>
      <c r="P468" s="13"/>
      <c r="Q468" s="13" t="s">
        <v>171</v>
      </c>
      <c r="R468" s="16" t="s">
        <v>28</v>
      </c>
    </row>
    <row r="469" spans="1:18" ht="38.5" x14ac:dyDescent="0.35">
      <c r="A469" s="17">
        <v>1410177603</v>
      </c>
      <c r="B469" s="18"/>
      <c r="C469" s="19" t="s">
        <v>200</v>
      </c>
      <c r="D469" s="19" t="s">
        <v>38</v>
      </c>
      <c r="E469" s="19" t="s">
        <v>139</v>
      </c>
      <c r="F469" s="19">
        <v>608673</v>
      </c>
      <c r="G469" s="19" t="s">
        <v>201</v>
      </c>
      <c r="H469" s="19" t="s">
        <v>202</v>
      </c>
      <c r="I469" s="19" t="s">
        <v>34</v>
      </c>
      <c r="J469" s="19" t="s">
        <v>24</v>
      </c>
      <c r="K469" s="19" t="s">
        <v>70</v>
      </c>
      <c r="L469" s="19" t="s">
        <v>215</v>
      </c>
      <c r="M469" s="20">
        <v>916.96</v>
      </c>
      <c r="N469" s="54"/>
      <c r="O469" s="21">
        <v>44413</v>
      </c>
      <c r="P469" s="19"/>
      <c r="Q469" s="19" t="s">
        <v>171</v>
      </c>
      <c r="R469" s="22" t="s">
        <v>28</v>
      </c>
    </row>
    <row r="470" spans="1:18" ht="38.5" x14ac:dyDescent="0.35">
      <c r="A470" s="17">
        <v>1410177784</v>
      </c>
      <c r="B470" s="18"/>
      <c r="C470" s="19" t="s">
        <v>200</v>
      </c>
      <c r="D470" s="19" t="s">
        <v>38</v>
      </c>
      <c r="E470" s="19" t="s">
        <v>139</v>
      </c>
      <c r="F470" s="19">
        <v>608673</v>
      </c>
      <c r="G470" s="19" t="s">
        <v>201</v>
      </c>
      <c r="H470" s="19" t="s">
        <v>202</v>
      </c>
      <c r="I470" s="19" t="s">
        <v>34</v>
      </c>
      <c r="J470" s="19" t="s">
        <v>24</v>
      </c>
      <c r="K470" s="19" t="s">
        <v>70</v>
      </c>
      <c r="L470" s="19" t="s">
        <v>235</v>
      </c>
      <c r="M470" s="20">
        <v>916.96</v>
      </c>
      <c r="N470" s="54"/>
      <c r="O470" s="21">
        <v>44420</v>
      </c>
      <c r="P470" s="19"/>
      <c r="Q470" s="19" t="s">
        <v>171</v>
      </c>
      <c r="R470" s="22" t="s">
        <v>28</v>
      </c>
    </row>
    <row r="471" spans="1:18" ht="26" x14ac:dyDescent="0.35">
      <c r="A471" s="11">
        <v>1410188677</v>
      </c>
      <c r="B471" s="12"/>
      <c r="C471" s="13" t="s">
        <v>200</v>
      </c>
      <c r="D471" s="13" t="s">
        <v>38</v>
      </c>
      <c r="E471" s="13" t="s">
        <v>139</v>
      </c>
      <c r="F471" s="13">
        <v>608673</v>
      </c>
      <c r="G471" s="13" t="s">
        <v>201</v>
      </c>
      <c r="H471" s="13" t="s">
        <v>202</v>
      </c>
      <c r="I471" s="13" t="s">
        <v>34</v>
      </c>
      <c r="J471" s="13" t="s">
        <v>24</v>
      </c>
      <c r="K471" s="13" t="s">
        <v>267</v>
      </c>
      <c r="L471" s="13" t="s">
        <v>563</v>
      </c>
      <c r="M471" s="14">
        <v>916.96</v>
      </c>
      <c r="N471" s="55"/>
      <c r="O471" s="15">
        <v>44652</v>
      </c>
      <c r="P471" s="13"/>
      <c r="Q471" s="13" t="s">
        <v>27</v>
      </c>
      <c r="R471" s="16" t="s">
        <v>526</v>
      </c>
    </row>
    <row r="472" spans="1:18" ht="26" x14ac:dyDescent="0.35">
      <c r="A472" s="17">
        <v>1410193034</v>
      </c>
      <c r="B472" s="18"/>
      <c r="C472" s="19" t="s">
        <v>565</v>
      </c>
      <c r="D472" s="19" t="s">
        <v>73</v>
      </c>
      <c r="E472" s="19" t="s">
        <v>74</v>
      </c>
      <c r="F472" s="19">
        <v>309741</v>
      </c>
      <c r="G472" s="19" t="s">
        <v>566</v>
      </c>
      <c r="H472" s="19" t="s">
        <v>76</v>
      </c>
      <c r="I472" s="19" t="s">
        <v>34</v>
      </c>
      <c r="J472" s="19">
        <v>3600234100</v>
      </c>
      <c r="K472" s="19" t="s">
        <v>158</v>
      </c>
      <c r="L472" s="19" t="s">
        <v>1188</v>
      </c>
      <c r="M472" s="20">
        <v>916</v>
      </c>
      <c r="N472" s="54"/>
      <c r="O472" s="21">
        <v>44761</v>
      </c>
      <c r="P472" s="19"/>
      <c r="Q472" s="19" t="s">
        <v>171</v>
      </c>
      <c r="R472" s="22" t="s">
        <v>526</v>
      </c>
    </row>
    <row r="473" spans="1:18" ht="38.5" x14ac:dyDescent="0.35">
      <c r="A473" s="11">
        <v>1410185209</v>
      </c>
      <c r="B473" s="12"/>
      <c r="C473" s="13" t="s">
        <v>471</v>
      </c>
      <c r="D473" s="13" t="s">
        <v>19</v>
      </c>
      <c r="E473" s="13" t="s">
        <v>20</v>
      </c>
      <c r="F473" s="13">
        <v>608786</v>
      </c>
      <c r="G473" s="13" t="s">
        <v>472</v>
      </c>
      <c r="H473" s="13" t="s">
        <v>473</v>
      </c>
      <c r="I473" s="13" t="s">
        <v>23</v>
      </c>
      <c r="J473" s="13" t="s">
        <v>24</v>
      </c>
      <c r="K473" s="13" t="s">
        <v>474</v>
      </c>
      <c r="L473" s="13" t="s">
        <v>475</v>
      </c>
      <c r="M473" s="14">
        <v>903.64</v>
      </c>
      <c r="N473" s="55"/>
      <c r="O473" s="15">
        <v>44592</v>
      </c>
      <c r="P473" s="13"/>
      <c r="Q473" s="13" t="s">
        <v>447</v>
      </c>
      <c r="R473" s="16" t="s">
        <v>28</v>
      </c>
    </row>
    <row r="474" spans="1:18" ht="38.5" x14ac:dyDescent="0.35">
      <c r="A474" s="17">
        <v>1410178847</v>
      </c>
      <c r="B474" s="18"/>
      <c r="C474" s="19" t="s">
        <v>91</v>
      </c>
      <c r="D474" s="19" t="s">
        <v>38</v>
      </c>
      <c r="E474" s="19" t="s">
        <v>92</v>
      </c>
      <c r="F474" s="19">
        <v>608643</v>
      </c>
      <c r="G474" s="19" t="s">
        <v>93</v>
      </c>
      <c r="H474" s="19" t="s">
        <v>94</v>
      </c>
      <c r="I474" s="19" t="s">
        <v>34</v>
      </c>
      <c r="J474" s="19" t="s">
        <v>24</v>
      </c>
      <c r="K474" s="19" t="s">
        <v>269</v>
      </c>
      <c r="L474" s="19" t="s">
        <v>270</v>
      </c>
      <c r="M474" s="20">
        <v>903</v>
      </c>
      <c r="N474" s="54"/>
      <c r="O474" s="21">
        <v>44441</v>
      </c>
      <c r="P474" s="19"/>
      <c r="Q474" s="19" t="s">
        <v>171</v>
      </c>
      <c r="R474" s="22" t="s">
        <v>28</v>
      </c>
    </row>
    <row r="475" spans="1:18" ht="26" x14ac:dyDescent="0.35">
      <c r="A475" s="11">
        <v>1410190219</v>
      </c>
      <c r="B475" s="12"/>
      <c r="C475" s="13" t="s">
        <v>894</v>
      </c>
      <c r="D475" s="13" t="s">
        <v>578</v>
      </c>
      <c r="E475" s="13" t="s">
        <v>895</v>
      </c>
      <c r="F475" s="13">
        <v>208106</v>
      </c>
      <c r="G475" s="13" t="s">
        <v>896</v>
      </c>
      <c r="H475" s="13" t="s">
        <v>897</v>
      </c>
      <c r="I475" s="13" t="s">
        <v>880</v>
      </c>
      <c r="J475" s="13">
        <v>60399364</v>
      </c>
      <c r="K475" s="13" t="s">
        <v>898</v>
      </c>
      <c r="L475" s="13" t="s">
        <v>199</v>
      </c>
      <c r="M475" s="14">
        <v>900</v>
      </c>
      <c r="N475" s="55"/>
      <c r="O475" s="15">
        <v>44704</v>
      </c>
      <c r="P475" s="13"/>
      <c r="Q475" s="13" t="s">
        <v>27</v>
      </c>
      <c r="R475" s="16" t="s">
        <v>526</v>
      </c>
    </row>
    <row r="476" spans="1:18" ht="26" x14ac:dyDescent="0.35">
      <c r="A476" s="11">
        <v>1410198567</v>
      </c>
      <c r="B476" s="12"/>
      <c r="C476" s="13" t="s">
        <v>894</v>
      </c>
      <c r="D476" s="13" t="s">
        <v>578</v>
      </c>
      <c r="E476" s="13" t="s">
        <v>895</v>
      </c>
      <c r="F476" s="13">
        <v>208106</v>
      </c>
      <c r="G476" s="13" t="s">
        <v>896</v>
      </c>
      <c r="H476" s="13" t="s">
        <v>897</v>
      </c>
      <c r="I476" s="13" t="s">
        <v>880</v>
      </c>
      <c r="J476" s="13">
        <v>60447377</v>
      </c>
      <c r="K476" s="13" t="s">
        <v>898</v>
      </c>
      <c r="L476" s="13" t="s">
        <v>199</v>
      </c>
      <c r="M476" s="14">
        <v>900</v>
      </c>
      <c r="N476" s="55"/>
      <c r="O476" s="15">
        <v>44867</v>
      </c>
      <c r="P476" s="13"/>
      <c r="Q476" s="13" t="s">
        <v>328</v>
      </c>
      <c r="R476" s="16" t="s">
        <v>526</v>
      </c>
    </row>
    <row r="477" spans="1:18" ht="26" x14ac:dyDescent="0.35">
      <c r="A477" s="17">
        <v>1410189975</v>
      </c>
      <c r="B477" s="18"/>
      <c r="C477" s="19" t="s">
        <v>827</v>
      </c>
      <c r="D477" s="19" t="s">
        <v>597</v>
      </c>
      <c r="E477" s="19" t="s">
        <v>598</v>
      </c>
      <c r="F477" s="19">
        <v>309863</v>
      </c>
      <c r="G477" s="19" t="s">
        <v>828</v>
      </c>
      <c r="H477" s="19" t="s">
        <v>829</v>
      </c>
      <c r="I477" s="19" t="s">
        <v>23</v>
      </c>
      <c r="J477" s="19">
        <v>521086</v>
      </c>
      <c r="K477" s="19" t="s">
        <v>830</v>
      </c>
      <c r="L477" s="19" t="s">
        <v>602</v>
      </c>
      <c r="M477" s="20">
        <v>887.37</v>
      </c>
      <c r="N477" s="54"/>
      <c r="O477" s="21">
        <v>44692</v>
      </c>
      <c r="P477" s="19"/>
      <c r="Q477" s="19" t="s">
        <v>27</v>
      </c>
      <c r="R477" s="22" t="s">
        <v>526</v>
      </c>
    </row>
    <row r="478" spans="1:18" ht="26" x14ac:dyDescent="0.35">
      <c r="A478" s="11">
        <v>1410190712</v>
      </c>
      <c r="B478" s="12"/>
      <c r="C478" s="13" t="s">
        <v>962</v>
      </c>
      <c r="D478" s="13" t="s">
        <v>38</v>
      </c>
      <c r="E478" s="13" t="s">
        <v>92</v>
      </c>
      <c r="F478" s="13">
        <v>608651</v>
      </c>
      <c r="G478" s="13" t="s">
        <v>963</v>
      </c>
      <c r="H478" s="13" t="s">
        <v>964</v>
      </c>
      <c r="I478" s="13" t="s">
        <v>34</v>
      </c>
      <c r="J478" s="13" t="s">
        <v>24</v>
      </c>
      <c r="K478" s="13" t="s">
        <v>70</v>
      </c>
      <c r="L478" s="13" t="s">
        <v>1063</v>
      </c>
      <c r="M478" s="14">
        <v>879.3</v>
      </c>
      <c r="N478" s="55"/>
      <c r="O478" s="15">
        <v>44729</v>
      </c>
      <c r="P478" s="13"/>
      <c r="Q478" s="13" t="s">
        <v>27</v>
      </c>
      <c r="R478" s="16" t="s">
        <v>526</v>
      </c>
    </row>
    <row r="479" spans="1:18" ht="26" x14ac:dyDescent="0.35">
      <c r="A479" s="11">
        <v>1410198565</v>
      </c>
      <c r="B479" s="12"/>
      <c r="C479" s="13" t="s">
        <v>831</v>
      </c>
      <c r="D479" s="13" t="s">
        <v>832</v>
      </c>
      <c r="E479" s="13" t="s">
        <v>536</v>
      </c>
      <c r="F479" s="13">
        <v>309869</v>
      </c>
      <c r="G479" s="13" t="s">
        <v>833</v>
      </c>
      <c r="H479" s="13" t="s">
        <v>834</v>
      </c>
      <c r="I479" s="13" t="s">
        <v>34</v>
      </c>
      <c r="J479" s="13" t="s">
        <v>24</v>
      </c>
      <c r="K479" s="13" t="s">
        <v>835</v>
      </c>
      <c r="L479" s="13" t="s">
        <v>1511</v>
      </c>
      <c r="M479" s="14">
        <v>871</v>
      </c>
      <c r="N479" s="55"/>
      <c r="O479" s="15">
        <v>44867</v>
      </c>
      <c r="P479" s="13"/>
      <c r="Q479" s="13" t="s">
        <v>328</v>
      </c>
      <c r="R479" s="16" t="s">
        <v>526</v>
      </c>
    </row>
    <row r="480" spans="1:18" ht="26" x14ac:dyDescent="0.35">
      <c r="A480" s="11">
        <v>1410193725</v>
      </c>
      <c r="B480" s="12"/>
      <c r="C480" s="13" t="s">
        <v>1238</v>
      </c>
      <c r="D480" s="13" t="s">
        <v>578</v>
      </c>
      <c r="E480" s="13" t="s">
        <v>536</v>
      </c>
      <c r="F480" s="13">
        <v>208113</v>
      </c>
      <c r="G480" s="13" t="s">
        <v>1239</v>
      </c>
      <c r="H480" s="13" t="s">
        <v>1240</v>
      </c>
      <c r="I480" s="13" t="s">
        <v>23</v>
      </c>
      <c r="J480" s="13">
        <v>60398386</v>
      </c>
      <c r="K480" s="13" t="s">
        <v>898</v>
      </c>
      <c r="L480" s="13" t="s">
        <v>1037</v>
      </c>
      <c r="M480" s="14">
        <v>859</v>
      </c>
      <c r="N480" s="55"/>
      <c r="O480" s="15">
        <v>44774</v>
      </c>
      <c r="P480" s="13"/>
      <c r="Q480" s="13" t="s">
        <v>171</v>
      </c>
      <c r="R480" s="16" t="s">
        <v>526</v>
      </c>
    </row>
    <row r="481" spans="1:18" ht="38.5" x14ac:dyDescent="0.35">
      <c r="A481" s="11">
        <v>1410178915</v>
      </c>
      <c r="B481" s="12"/>
      <c r="C481" s="13" t="s">
        <v>283</v>
      </c>
      <c r="D481" s="13" t="s">
        <v>38</v>
      </c>
      <c r="E481" s="13" t="s">
        <v>81</v>
      </c>
      <c r="F481" s="13">
        <v>608627</v>
      </c>
      <c r="G481" s="13" t="s">
        <v>284</v>
      </c>
      <c r="H481" s="13" t="s">
        <v>83</v>
      </c>
      <c r="I481" s="13" t="s">
        <v>23</v>
      </c>
      <c r="J481" s="13" t="s">
        <v>24</v>
      </c>
      <c r="K481" s="13" t="s">
        <v>285</v>
      </c>
      <c r="L481" s="13" t="s">
        <v>286</v>
      </c>
      <c r="M481" s="14">
        <v>857.3</v>
      </c>
      <c r="N481" s="55"/>
      <c r="O481" s="15">
        <v>44445</v>
      </c>
      <c r="P481" s="13"/>
      <c r="Q481" s="13" t="s">
        <v>171</v>
      </c>
      <c r="R481" s="16" t="s">
        <v>28</v>
      </c>
    </row>
    <row r="482" spans="1:18" ht="26" x14ac:dyDescent="0.35">
      <c r="A482" s="11">
        <v>1410188801</v>
      </c>
      <c r="B482" s="12"/>
      <c r="C482" s="13" t="s">
        <v>654</v>
      </c>
      <c r="D482" s="13" t="s">
        <v>655</v>
      </c>
      <c r="E482" s="13" t="s">
        <v>536</v>
      </c>
      <c r="F482" s="13">
        <v>109553</v>
      </c>
      <c r="G482" s="13" t="s">
        <v>656</v>
      </c>
      <c r="H482" s="13" t="s">
        <v>657</v>
      </c>
      <c r="I482" s="13" t="s">
        <v>658</v>
      </c>
      <c r="J482" s="13" t="s">
        <v>24</v>
      </c>
      <c r="K482" s="13" t="s">
        <v>153</v>
      </c>
      <c r="L482" s="13" t="s">
        <v>659</v>
      </c>
      <c r="M482" s="14">
        <v>850</v>
      </c>
      <c r="N482" s="55"/>
      <c r="O482" s="15">
        <v>44659</v>
      </c>
      <c r="P482" s="13"/>
      <c r="Q482" s="13" t="s">
        <v>27</v>
      </c>
      <c r="R482" s="16" t="s">
        <v>526</v>
      </c>
    </row>
    <row r="483" spans="1:18" ht="38.5" x14ac:dyDescent="0.35">
      <c r="A483" s="11">
        <v>57167</v>
      </c>
      <c r="B483" s="12"/>
      <c r="C483" s="13" t="s">
        <v>531</v>
      </c>
      <c r="D483" s="13" t="s">
        <v>38</v>
      </c>
      <c r="E483" s="13" t="s">
        <v>92</v>
      </c>
      <c r="F483" s="13">
        <v>802138</v>
      </c>
      <c r="G483" s="13" t="s">
        <v>532</v>
      </c>
      <c r="H483" s="13" t="s">
        <v>249</v>
      </c>
      <c r="I483" s="13" t="s">
        <v>34</v>
      </c>
      <c r="J483" s="13" t="s">
        <v>24</v>
      </c>
      <c r="K483" s="13" t="s">
        <v>65</v>
      </c>
      <c r="L483" s="13" t="s">
        <v>1652</v>
      </c>
      <c r="M483" s="14">
        <v>849.36</v>
      </c>
      <c r="N483" s="55"/>
      <c r="O483" s="15">
        <v>44903</v>
      </c>
      <c r="P483" s="13"/>
      <c r="Q483" s="13" t="s">
        <v>328</v>
      </c>
      <c r="R483" s="16" t="s">
        <v>526</v>
      </c>
    </row>
    <row r="484" spans="1:18" ht="38.5" x14ac:dyDescent="0.35">
      <c r="A484" s="17">
        <v>1410197921</v>
      </c>
      <c r="B484" s="18"/>
      <c r="C484" s="19" t="s">
        <v>1477</v>
      </c>
      <c r="D484" s="19" t="s">
        <v>535</v>
      </c>
      <c r="E484" s="19" t="s">
        <v>535</v>
      </c>
      <c r="F484" s="19">
        <v>508446</v>
      </c>
      <c r="G484" s="19" t="s">
        <v>1478</v>
      </c>
      <c r="H484" s="19" t="s">
        <v>538</v>
      </c>
      <c r="I484" s="19" t="s">
        <v>880</v>
      </c>
      <c r="J484" s="19" t="s">
        <v>24</v>
      </c>
      <c r="K484" s="19" t="s">
        <v>1479</v>
      </c>
      <c r="L484" s="19" t="s">
        <v>1480</v>
      </c>
      <c r="M484" s="20">
        <v>846.71</v>
      </c>
      <c r="N484" s="54"/>
      <c r="O484" s="21">
        <v>44855</v>
      </c>
      <c r="P484" s="19"/>
      <c r="Q484" s="19" t="s">
        <v>328</v>
      </c>
      <c r="R484" s="22" t="s">
        <v>526</v>
      </c>
    </row>
    <row r="485" spans="1:18" ht="26" x14ac:dyDescent="0.35">
      <c r="A485" s="17">
        <v>1410190263</v>
      </c>
      <c r="B485" s="18"/>
      <c r="C485" s="19" t="s">
        <v>905</v>
      </c>
      <c r="D485" s="19" t="s">
        <v>832</v>
      </c>
      <c r="E485" s="19" t="s">
        <v>536</v>
      </c>
      <c r="F485" s="19">
        <v>309822</v>
      </c>
      <c r="G485" s="19" t="s">
        <v>906</v>
      </c>
      <c r="H485" s="19" t="s">
        <v>907</v>
      </c>
      <c r="I485" s="19" t="s">
        <v>34</v>
      </c>
      <c r="J485" s="19" t="s">
        <v>881</v>
      </c>
      <c r="K485" s="19" t="s">
        <v>908</v>
      </c>
      <c r="L485" s="19" t="s">
        <v>909</v>
      </c>
      <c r="M485" s="20">
        <v>841.72</v>
      </c>
      <c r="N485" s="54"/>
      <c r="O485" s="21">
        <v>44704</v>
      </c>
      <c r="P485" s="19"/>
      <c r="Q485" s="19" t="s">
        <v>27</v>
      </c>
      <c r="R485" s="22" t="s">
        <v>526</v>
      </c>
    </row>
    <row r="486" spans="1:18" ht="38.5" x14ac:dyDescent="0.35">
      <c r="A486" s="17">
        <v>1410196414</v>
      </c>
      <c r="B486" s="18"/>
      <c r="C486" s="19" t="s">
        <v>1388</v>
      </c>
      <c r="D486" s="19" t="s">
        <v>19</v>
      </c>
      <c r="E486" s="19" t="s">
        <v>181</v>
      </c>
      <c r="F486" s="19">
        <v>608748</v>
      </c>
      <c r="G486" s="19" t="s">
        <v>1389</v>
      </c>
      <c r="H486" s="19" t="s">
        <v>1390</v>
      </c>
      <c r="I486" s="19" t="s">
        <v>34</v>
      </c>
      <c r="J486" s="19" t="s">
        <v>24</v>
      </c>
      <c r="K486" s="19" t="s">
        <v>1391</v>
      </c>
      <c r="L486" s="19" t="s">
        <v>1396</v>
      </c>
      <c r="M486" s="20">
        <v>831.42</v>
      </c>
      <c r="N486" s="54"/>
      <c r="O486" s="21">
        <v>44824</v>
      </c>
      <c r="P486" s="19"/>
      <c r="Q486" s="19" t="s">
        <v>171</v>
      </c>
      <c r="R486" s="22" t="s">
        <v>526</v>
      </c>
    </row>
    <row r="487" spans="1:18" ht="26" x14ac:dyDescent="0.35">
      <c r="A487" s="11" t="s">
        <v>967</v>
      </c>
      <c r="B487" s="12"/>
      <c r="C487" s="13" t="s">
        <v>974</v>
      </c>
      <c r="D487" s="13" t="s">
        <v>969</v>
      </c>
      <c r="E487" s="13" t="s">
        <v>970</v>
      </c>
      <c r="F487" s="13">
        <v>403791</v>
      </c>
      <c r="G487" s="13" t="s">
        <v>975</v>
      </c>
      <c r="H487" s="13" t="s">
        <v>976</v>
      </c>
      <c r="I487" s="13" t="s">
        <v>23</v>
      </c>
      <c r="J487" s="13" t="s">
        <v>24</v>
      </c>
      <c r="K487" s="13" t="s">
        <v>977</v>
      </c>
      <c r="L487" s="13" t="s">
        <v>199</v>
      </c>
      <c r="M487" s="14">
        <v>820</v>
      </c>
      <c r="N487" s="55"/>
      <c r="O487" s="15">
        <v>44774</v>
      </c>
      <c r="P487" s="13"/>
      <c r="Q487" s="13" t="s">
        <v>171</v>
      </c>
      <c r="R487" s="16" t="s">
        <v>526</v>
      </c>
    </row>
    <row r="488" spans="1:18" ht="26" x14ac:dyDescent="0.35">
      <c r="A488" s="17">
        <v>1410196409</v>
      </c>
      <c r="B488" s="18"/>
      <c r="C488" s="19" t="s">
        <v>271</v>
      </c>
      <c r="D488" s="19" t="s">
        <v>73</v>
      </c>
      <c r="E488" s="19" t="s">
        <v>74</v>
      </c>
      <c r="F488" s="19">
        <v>309731</v>
      </c>
      <c r="G488" s="19" t="s">
        <v>272</v>
      </c>
      <c r="H488" s="19" t="s">
        <v>76</v>
      </c>
      <c r="I488" s="19" t="s">
        <v>34</v>
      </c>
      <c r="J488" s="19" t="s">
        <v>24</v>
      </c>
      <c r="K488" s="19" t="s">
        <v>88</v>
      </c>
      <c r="L488" s="19" t="s">
        <v>730</v>
      </c>
      <c r="M488" s="20">
        <v>813.2</v>
      </c>
      <c r="N488" s="54"/>
      <c r="O488" s="21">
        <v>44824</v>
      </c>
      <c r="P488" s="19"/>
      <c r="Q488" s="19" t="s">
        <v>171</v>
      </c>
      <c r="R488" s="22" t="s">
        <v>526</v>
      </c>
    </row>
    <row r="489" spans="1:18" x14ac:dyDescent="0.35">
      <c r="A489" s="17">
        <v>51047</v>
      </c>
      <c r="B489" s="18"/>
      <c r="C489" s="19" t="s">
        <v>917</v>
      </c>
      <c r="D489" s="19" t="s">
        <v>597</v>
      </c>
      <c r="E489" s="19" t="s">
        <v>598</v>
      </c>
      <c r="F489" s="19">
        <v>309676</v>
      </c>
      <c r="G489" s="19" t="s">
        <v>918</v>
      </c>
      <c r="H489" s="19" t="s">
        <v>684</v>
      </c>
      <c r="I489" s="19" t="s">
        <v>34</v>
      </c>
      <c r="J489" s="19">
        <v>4500229211</v>
      </c>
      <c r="K489" s="19" t="s">
        <v>919</v>
      </c>
      <c r="L489" s="19" t="s">
        <v>920</v>
      </c>
      <c r="M489" s="20">
        <v>803.06</v>
      </c>
      <c r="N489" s="54"/>
      <c r="O489" s="21">
        <v>44707</v>
      </c>
      <c r="P489" s="19"/>
      <c r="Q489" s="19" t="s">
        <v>27</v>
      </c>
      <c r="R489" s="22" t="s">
        <v>526</v>
      </c>
    </row>
    <row r="490" spans="1:18" ht="26" x14ac:dyDescent="0.35">
      <c r="A490" s="11">
        <v>1410199962</v>
      </c>
      <c r="B490" s="12"/>
      <c r="C490" s="13" t="s">
        <v>1283</v>
      </c>
      <c r="D490" s="13" t="s">
        <v>38</v>
      </c>
      <c r="E490" s="13" t="s">
        <v>597</v>
      </c>
      <c r="F490" s="13">
        <v>606202</v>
      </c>
      <c r="G490" s="13" t="s">
        <v>1284</v>
      </c>
      <c r="H490" s="13" t="s">
        <v>113</v>
      </c>
      <c r="I490" s="13" t="s">
        <v>34</v>
      </c>
      <c r="J490" s="13">
        <v>2151120421</v>
      </c>
      <c r="K490" s="13" t="s">
        <v>1285</v>
      </c>
      <c r="L490" s="13" t="s">
        <v>1583</v>
      </c>
      <c r="M490" s="14">
        <v>793.96</v>
      </c>
      <c r="N490" s="55"/>
      <c r="O490" s="15">
        <v>44896</v>
      </c>
      <c r="P490" s="13"/>
      <c r="Q490" s="13" t="s">
        <v>328</v>
      </c>
      <c r="R490" s="16" t="s">
        <v>526</v>
      </c>
    </row>
    <row r="491" spans="1:18" ht="38.5" x14ac:dyDescent="0.35">
      <c r="A491" s="17">
        <v>1410196163</v>
      </c>
      <c r="B491" s="18"/>
      <c r="C491" s="19" t="s">
        <v>1336</v>
      </c>
      <c r="D491" s="19" t="s">
        <v>38</v>
      </c>
      <c r="E491" s="19" t="s">
        <v>92</v>
      </c>
      <c r="F491" s="19">
        <v>606174</v>
      </c>
      <c r="G491" s="19" t="s">
        <v>1337</v>
      </c>
      <c r="H491" s="19" t="s">
        <v>243</v>
      </c>
      <c r="I491" s="19" t="s">
        <v>23</v>
      </c>
      <c r="J491" s="19" t="s">
        <v>24</v>
      </c>
      <c r="K491" s="19" t="s">
        <v>1338</v>
      </c>
      <c r="L491" s="19" t="s">
        <v>1339</v>
      </c>
      <c r="M491" s="20">
        <v>785</v>
      </c>
      <c r="N491" s="54"/>
      <c r="O491" s="21">
        <v>44812</v>
      </c>
      <c r="P491" s="19"/>
      <c r="Q491" s="19" t="s">
        <v>171</v>
      </c>
      <c r="R491" s="22" t="s">
        <v>526</v>
      </c>
    </row>
    <row r="492" spans="1:18" ht="26" x14ac:dyDescent="0.35">
      <c r="A492" s="17">
        <v>57169</v>
      </c>
      <c r="B492" s="18"/>
      <c r="C492" s="19" t="s">
        <v>271</v>
      </c>
      <c r="D492" s="19" t="s">
        <v>73</v>
      </c>
      <c r="E492" s="19" t="s">
        <v>74</v>
      </c>
      <c r="F492" s="19">
        <v>309731</v>
      </c>
      <c r="G492" s="19" t="s">
        <v>272</v>
      </c>
      <c r="H492" s="19" t="s">
        <v>76</v>
      </c>
      <c r="I492" s="19" t="s">
        <v>34</v>
      </c>
      <c r="J492" s="19" t="s">
        <v>24</v>
      </c>
      <c r="K492" s="19" t="s">
        <v>88</v>
      </c>
      <c r="L492" s="19" t="s">
        <v>1653</v>
      </c>
      <c r="M492" s="20">
        <v>784.21</v>
      </c>
      <c r="N492" s="54"/>
      <c r="O492" s="21">
        <v>44903</v>
      </c>
      <c r="P492" s="19"/>
      <c r="Q492" s="19" t="s">
        <v>328</v>
      </c>
      <c r="R492" s="22" t="s">
        <v>526</v>
      </c>
    </row>
    <row r="493" spans="1:18" ht="38.5" x14ac:dyDescent="0.35">
      <c r="A493" s="17">
        <v>1410195759</v>
      </c>
      <c r="B493" s="18"/>
      <c r="C493" s="19" t="s">
        <v>406</v>
      </c>
      <c r="D493" s="19" t="s">
        <v>38</v>
      </c>
      <c r="E493" s="19" t="s">
        <v>55</v>
      </c>
      <c r="F493" s="19">
        <v>606183</v>
      </c>
      <c r="G493" s="19" t="s">
        <v>407</v>
      </c>
      <c r="H493" s="19" t="s">
        <v>183</v>
      </c>
      <c r="I493" s="19" t="s">
        <v>23</v>
      </c>
      <c r="J493" s="19" t="s">
        <v>408</v>
      </c>
      <c r="K493" s="19" t="s">
        <v>238</v>
      </c>
      <c r="L493" s="19" t="s">
        <v>1304</v>
      </c>
      <c r="M493" s="20">
        <v>782</v>
      </c>
      <c r="N493" s="54"/>
      <c r="O493" s="21">
        <v>44796</v>
      </c>
      <c r="P493" s="19"/>
      <c r="Q493" s="19" t="s">
        <v>171</v>
      </c>
      <c r="R493" s="22" t="s">
        <v>526</v>
      </c>
    </row>
    <row r="494" spans="1:18" ht="38.5" x14ac:dyDescent="0.35">
      <c r="A494" s="33" t="s">
        <v>967</v>
      </c>
      <c r="B494" s="18"/>
      <c r="C494" s="19" t="s">
        <v>1270</v>
      </c>
      <c r="D494" s="19" t="s">
        <v>19</v>
      </c>
      <c r="E494" s="19" t="s">
        <v>794</v>
      </c>
      <c r="F494" s="19">
        <v>608738</v>
      </c>
      <c r="G494" s="19" t="s">
        <v>1271</v>
      </c>
      <c r="H494" s="19" t="s">
        <v>871</v>
      </c>
      <c r="I494" s="19" t="s">
        <v>34</v>
      </c>
      <c r="J494" s="19" t="s">
        <v>24</v>
      </c>
      <c r="K494" s="30" t="s">
        <v>1272</v>
      </c>
      <c r="L494" s="19" t="s">
        <v>199</v>
      </c>
      <c r="M494" s="20">
        <v>777.51</v>
      </c>
      <c r="N494" s="54"/>
      <c r="O494" s="21">
        <v>44901</v>
      </c>
      <c r="P494" s="19"/>
      <c r="Q494" s="19" t="s">
        <v>328</v>
      </c>
      <c r="R494" s="22" t="s">
        <v>526</v>
      </c>
    </row>
    <row r="495" spans="1:18" ht="26" x14ac:dyDescent="0.35">
      <c r="A495" s="17">
        <v>1410193674</v>
      </c>
      <c r="B495" s="18"/>
      <c r="C495" s="19" t="s">
        <v>1208</v>
      </c>
      <c r="D495" s="19" t="s">
        <v>38</v>
      </c>
      <c r="E495" s="19" t="s">
        <v>92</v>
      </c>
      <c r="F495" s="19">
        <v>608370</v>
      </c>
      <c r="G495" s="19" t="s">
        <v>1209</v>
      </c>
      <c r="H495" s="19" t="s">
        <v>1210</v>
      </c>
      <c r="I495" s="19" t="s">
        <v>23</v>
      </c>
      <c r="J495" s="19" t="s">
        <v>1211</v>
      </c>
      <c r="K495" s="19" t="s">
        <v>238</v>
      </c>
      <c r="L495" s="19" t="s">
        <v>1212</v>
      </c>
      <c r="M495" s="20">
        <v>767</v>
      </c>
      <c r="N495" s="54"/>
      <c r="O495" s="21">
        <v>44763</v>
      </c>
      <c r="P495" s="19"/>
      <c r="Q495" s="19" t="s">
        <v>171</v>
      </c>
      <c r="R495" s="22" t="s">
        <v>526</v>
      </c>
    </row>
    <row r="496" spans="1:18" ht="26" x14ac:dyDescent="0.35">
      <c r="A496" s="17">
        <v>1410188727</v>
      </c>
      <c r="B496" s="18"/>
      <c r="C496" s="19" t="s">
        <v>596</v>
      </c>
      <c r="D496" s="19" t="s">
        <v>597</v>
      </c>
      <c r="E496" s="19" t="s">
        <v>598</v>
      </c>
      <c r="F496" s="19">
        <v>309827</v>
      </c>
      <c r="G496" s="19" t="s">
        <v>599</v>
      </c>
      <c r="H496" s="19" t="s">
        <v>600</v>
      </c>
      <c r="I496" s="19" t="s">
        <v>23</v>
      </c>
      <c r="J496" s="19">
        <v>191115</v>
      </c>
      <c r="K496" s="19" t="s">
        <v>601</v>
      </c>
      <c r="L496" s="19" t="s">
        <v>602</v>
      </c>
      <c r="M496" s="20">
        <v>764.25</v>
      </c>
      <c r="N496" s="54"/>
      <c r="O496" s="21">
        <v>44656</v>
      </c>
      <c r="P496" s="19"/>
      <c r="Q496" s="19" t="s">
        <v>27</v>
      </c>
      <c r="R496" s="22" t="s">
        <v>526</v>
      </c>
    </row>
    <row r="497" spans="1:18" ht="38.5" x14ac:dyDescent="0.35">
      <c r="A497" s="11">
        <v>1410173289</v>
      </c>
      <c r="B497" s="12"/>
      <c r="C497" s="13" t="s">
        <v>116</v>
      </c>
      <c r="D497" s="13" t="s">
        <v>110</v>
      </c>
      <c r="E497" s="13" t="s">
        <v>111</v>
      </c>
      <c r="F497" s="13">
        <v>608636</v>
      </c>
      <c r="G497" s="13" t="s">
        <v>117</v>
      </c>
      <c r="H497" s="13" t="s">
        <v>118</v>
      </c>
      <c r="I497" s="13" t="s">
        <v>34</v>
      </c>
      <c r="J497" s="13" t="s">
        <v>24</v>
      </c>
      <c r="K497" s="13" t="s">
        <v>119</v>
      </c>
      <c r="L497" s="13" t="s">
        <v>120</v>
      </c>
      <c r="M497" s="14">
        <v>754.68</v>
      </c>
      <c r="N497" s="55"/>
      <c r="O497" s="15">
        <v>44350</v>
      </c>
      <c r="P497" s="13"/>
      <c r="Q497" s="13" t="s">
        <v>27</v>
      </c>
      <c r="R497" s="16" t="s">
        <v>28</v>
      </c>
    </row>
    <row r="498" spans="1:18" ht="26" x14ac:dyDescent="0.35">
      <c r="A498" s="11" t="s">
        <v>967</v>
      </c>
      <c r="B498" s="12"/>
      <c r="C498" s="13" t="s">
        <v>974</v>
      </c>
      <c r="D498" s="13" t="s">
        <v>969</v>
      </c>
      <c r="E498" s="13" t="s">
        <v>970</v>
      </c>
      <c r="F498" s="13">
        <v>403791</v>
      </c>
      <c r="G498" s="13" t="s">
        <v>975</v>
      </c>
      <c r="H498" s="13" t="s">
        <v>976</v>
      </c>
      <c r="I498" s="13" t="s">
        <v>23</v>
      </c>
      <c r="J498" s="13" t="s">
        <v>24</v>
      </c>
      <c r="K498" s="13" t="s">
        <v>977</v>
      </c>
      <c r="L498" s="13" t="s">
        <v>199</v>
      </c>
      <c r="M498" s="14">
        <v>737</v>
      </c>
      <c r="N498" s="55"/>
      <c r="O498" s="15">
        <v>44839</v>
      </c>
      <c r="P498" s="13"/>
      <c r="Q498" s="13" t="s">
        <v>328</v>
      </c>
      <c r="R498" s="16" t="s">
        <v>526</v>
      </c>
    </row>
    <row r="499" spans="1:18" ht="38.5" x14ac:dyDescent="0.35">
      <c r="A499" s="11">
        <v>1410193807</v>
      </c>
      <c r="B499" s="12"/>
      <c r="C499" s="13" t="s">
        <v>1257</v>
      </c>
      <c r="D499" s="13" t="s">
        <v>38</v>
      </c>
      <c r="E499" s="13" t="s">
        <v>39</v>
      </c>
      <c r="F499" s="13">
        <v>608387</v>
      </c>
      <c r="G499" s="13" t="s">
        <v>1258</v>
      </c>
      <c r="H499" s="13" t="s">
        <v>41</v>
      </c>
      <c r="I499" s="13" t="s">
        <v>34</v>
      </c>
      <c r="J499" s="13" t="s">
        <v>24</v>
      </c>
      <c r="K499" s="13" t="s">
        <v>1061</v>
      </c>
      <c r="L499" s="13" t="s">
        <v>1259</v>
      </c>
      <c r="M499" s="14">
        <v>732.27</v>
      </c>
      <c r="N499" s="55"/>
      <c r="O499" s="15">
        <v>44774</v>
      </c>
      <c r="P499" s="13"/>
      <c r="Q499" s="13" t="s">
        <v>171</v>
      </c>
      <c r="R499" s="16" t="s">
        <v>526</v>
      </c>
    </row>
    <row r="500" spans="1:18" ht="38.5" x14ac:dyDescent="0.35">
      <c r="A500" s="11">
        <v>1410197615</v>
      </c>
      <c r="B500" s="12"/>
      <c r="C500" s="13" t="s">
        <v>505</v>
      </c>
      <c r="D500" s="13" t="s">
        <v>38</v>
      </c>
      <c r="E500" s="13" t="s">
        <v>139</v>
      </c>
      <c r="F500" s="13">
        <v>606130</v>
      </c>
      <c r="G500" s="13" t="s">
        <v>506</v>
      </c>
      <c r="H500" s="13" t="s">
        <v>507</v>
      </c>
      <c r="I500" s="13" t="s">
        <v>23</v>
      </c>
      <c r="J500" s="13" t="s">
        <v>1446</v>
      </c>
      <c r="K500" s="13" t="s">
        <v>321</v>
      </c>
      <c r="L500" s="13" t="s">
        <v>1447</v>
      </c>
      <c r="M500" s="14">
        <v>725</v>
      </c>
      <c r="N500" s="55"/>
      <c r="O500" s="15">
        <v>44844</v>
      </c>
      <c r="P500" s="13"/>
      <c r="Q500" s="13" t="s">
        <v>328</v>
      </c>
      <c r="R500" s="16" t="s">
        <v>526</v>
      </c>
    </row>
    <row r="501" spans="1:18" ht="38.5" x14ac:dyDescent="0.35">
      <c r="A501" s="11">
        <v>57191</v>
      </c>
      <c r="B501" s="12"/>
      <c r="C501" s="13" t="s">
        <v>505</v>
      </c>
      <c r="D501" s="13" t="s">
        <v>38</v>
      </c>
      <c r="E501" s="13" t="s">
        <v>139</v>
      </c>
      <c r="F501" s="13">
        <v>606130</v>
      </c>
      <c r="G501" s="13" t="s">
        <v>506</v>
      </c>
      <c r="H501" s="13" t="s">
        <v>507</v>
      </c>
      <c r="I501" s="13" t="s">
        <v>23</v>
      </c>
      <c r="J501" s="13" t="s">
        <v>1654</v>
      </c>
      <c r="K501" s="13" t="s">
        <v>321</v>
      </c>
      <c r="L501" s="13" t="s">
        <v>1655</v>
      </c>
      <c r="M501" s="14">
        <v>725</v>
      </c>
      <c r="N501" s="55"/>
      <c r="O501" s="15">
        <v>44904</v>
      </c>
      <c r="P501" s="13"/>
      <c r="Q501" s="13" t="s">
        <v>328</v>
      </c>
      <c r="R501" s="16" t="s">
        <v>526</v>
      </c>
    </row>
    <row r="502" spans="1:18" ht="26" x14ac:dyDescent="0.35">
      <c r="A502" s="11">
        <v>1410197538</v>
      </c>
      <c r="B502" s="12"/>
      <c r="C502" s="13" t="s">
        <v>1435</v>
      </c>
      <c r="D502" s="13" t="s">
        <v>817</v>
      </c>
      <c r="E502" s="13" t="s">
        <v>817</v>
      </c>
      <c r="F502" s="13">
        <v>508435</v>
      </c>
      <c r="G502" s="13" t="s">
        <v>1436</v>
      </c>
      <c r="H502" s="13" t="s">
        <v>857</v>
      </c>
      <c r="I502" s="13" t="s">
        <v>34</v>
      </c>
      <c r="J502" s="13" t="s">
        <v>24</v>
      </c>
      <c r="K502" s="13" t="s">
        <v>1437</v>
      </c>
      <c r="L502" s="13" t="s">
        <v>1434</v>
      </c>
      <c r="M502" s="14">
        <v>714</v>
      </c>
      <c r="N502" s="55"/>
      <c r="O502" s="15">
        <v>44844</v>
      </c>
      <c r="P502" s="13"/>
      <c r="Q502" s="13" t="s">
        <v>328</v>
      </c>
      <c r="R502" s="16" t="s">
        <v>526</v>
      </c>
    </row>
    <row r="503" spans="1:18" ht="38.5" x14ac:dyDescent="0.35">
      <c r="A503" s="17">
        <v>1410177786</v>
      </c>
      <c r="B503" s="18"/>
      <c r="C503" s="19" t="s">
        <v>116</v>
      </c>
      <c r="D503" s="19" t="s">
        <v>110</v>
      </c>
      <c r="E503" s="19" t="s">
        <v>111</v>
      </c>
      <c r="F503" s="19">
        <v>608636</v>
      </c>
      <c r="G503" s="19" t="s">
        <v>117</v>
      </c>
      <c r="H503" s="19" t="s">
        <v>118</v>
      </c>
      <c r="I503" s="19" t="s">
        <v>34</v>
      </c>
      <c r="J503" s="19" t="s">
        <v>24</v>
      </c>
      <c r="K503" s="19" t="s">
        <v>119</v>
      </c>
      <c r="L503" s="19" t="s">
        <v>240</v>
      </c>
      <c r="M503" s="20">
        <v>712.56</v>
      </c>
      <c r="N503" s="54"/>
      <c r="O503" s="21">
        <v>44420</v>
      </c>
      <c r="P503" s="19"/>
      <c r="Q503" s="19" t="s">
        <v>171</v>
      </c>
      <c r="R503" s="22" t="s">
        <v>28</v>
      </c>
    </row>
    <row r="504" spans="1:18" ht="63.5" x14ac:dyDescent="0.35">
      <c r="A504" s="17">
        <v>1410182570</v>
      </c>
      <c r="B504" s="18"/>
      <c r="C504" s="19" t="s">
        <v>295</v>
      </c>
      <c r="D504" s="19" t="s">
        <v>38</v>
      </c>
      <c r="E504" s="19" t="s">
        <v>139</v>
      </c>
      <c r="F504" s="19">
        <v>608657</v>
      </c>
      <c r="G504" s="19" t="s">
        <v>296</v>
      </c>
      <c r="H504" s="19" t="s">
        <v>202</v>
      </c>
      <c r="I504" s="19" t="s">
        <v>34</v>
      </c>
      <c r="J504" s="19" t="s">
        <v>24</v>
      </c>
      <c r="K504" s="19" t="s">
        <v>297</v>
      </c>
      <c r="L504" s="19" t="s">
        <v>395</v>
      </c>
      <c r="M504" s="20">
        <v>704.12</v>
      </c>
      <c r="N504" s="54"/>
      <c r="O504" s="21">
        <v>44524</v>
      </c>
      <c r="P504" s="19"/>
      <c r="Q504" s="19" t="s">
        <v>328</v>
      </c>
      <c r="R504" s="22" t="s">
        <v>28</v>
      </c>
    </row>
    <row r="505" spans="1:18" ht="38.5" x14ac:dyDescent="0.35">
      <c r="A505" s="17">
        <v>1410188910</v>
      </c>
      <c r="B505" s="18"/>
      <c r="C505" s="19" t="s">
        <v>727</v>
      </c>
      <c r="D505" s="19" t="s">
        <v>110</v>
      </c>
      <c r="E505" s="19" t="s">
        <v>111</v>
      </c>
      <c r="F505" s="19">
        <v>802507</v>
      </c>
      <c r="G505" s="19" t="s">
        <v>728</v>
      </c>
      <c r="H505" s="19" t="s">
        <v>113</v>
      </c>
      <c r="I505" s="19" t="s">
        <v>23</v>
      </c>
      <c r="J505" s="19">
        <v>4600025614</v>
      </c>
      <c r="K505" s="19" t="s">
        <v>729</v>
      </c>
      <c r="L505" s="19" t="s">
        <v>730</v>
      </c>
      <c r="M505" s="20">
        <v>703.64</v>
      </c>
      <c r="N505" s="54"/>
      <c r="O505" s="21">
        <v>44665</v>
      </c>
      <c r="P505" s="19"/>
      <c r="Q505" s="19" t="s">
        <v>27</v>
      </c>
      <c r="R505" s="22" t="s">
        <v>526</v>
      </c>
    </row>
    <row r="506" spans="1:18" ht="51" x14ac:dyDescent="0.35">
      <c r="A506" s="11">
        <v>1410178440</v>
      </c>
      <c r="B506" s="12"/>
      <c r="C506" s="13" t="s">
        <v>257</v>
      </c>
      <c r="D506" s="13" t="s">
        <v>38</v>
      </c>
      <c r="E506" s="13" t="s">
        <v>139</v>
      </c>
      <c r="F506" s="13">
        <v>608407</v>
      </c>
      <c r="G506" s="13" t="s">
        <v>258</v>
      </c>
      <c r="H506" s="13" t="s">
        <v>202</v>
      </c>
      <c r="I506" s="13" t="s">
        <v>34</v>
      </c>
      <c r="J506" s="13" t="s">
        <v>24</v>
      </c>
      <c r="K506" s="13" t="s">
        <v>65</v>
      </c>
      <c r="L506" s="13" t="s">
        <v>259</v>
      </c>
      <c r="M506" s="14">
        <v>703.28</v>
      </c>
      <c r="N506" s="55"/>
      <c r="O506" s="15">
        <v>44427</v>
      </c>
      <c r="P506" s="13"/>
      <c r="Q506" s="13" t="s">
        <v>171</v>
      </c>
      <c r="R506" s="16" t="s">
        <v>28</v>
      </c>
    </row>
    <row r="507" spans="1:18" ht="38.5" x14ac:dyDescent="0.35">
      <c r="A507" s="17">
        <v>1410190380</v>
      </c>
      <c r="B507" s="18"/>
      <c r="C507" s="19" t="s">
        <v>589</v>
      </c>
      <c r="D507" s="19" t="s">
        <v>590</v>
      </c>
      <c r="E507" s="19" t="s">
        <v>591</v>
      </c>
      <c r="F507" s="19">
        <v>103267</v>
      </c>
      <c r="G507" s="19" t="s">
        <v>592</v>
      </c>
      <c r="H507" s="19" t="s">
        <v>593</v>
      </c>
      <c r="I507" s="19" t="s">
        <v>34</v>
      </c>
      <c r="J507" s="19" t="s">
        <v>24</v>
      </c>
      <c r="K507" s="19" t="s">
        <v>594</v>
      </c>
      <c r="L507" s="19" t="s">
        <v>931</v>
      </c>
      <c r="M507" s="20">
        <v>702</v>
      </c>
      <c r="N507" s="54"/>
      <c r="O507" s="21">
        <v>44712</v>
      </c>
      <c r="P507" s="19"/>
      <c r="Q507" s="19" t="s">
        <v>27</v>
      </c>
      <c r="R507" s="22" t="s">
        <v>526</v>
      </c>
    </row>
    <row r="508" spans="1:18" ht="26" x14ac:dyDescent="0.35">
      <c r="A508" s="17">
        <v>1410196107</v>
      </c>
      <c r="B508" s="18"/>
      <c r="C508" s="19" t="s">
        <v>1246</v>
      </c>
      <c r="D508" s="19" t="s">
        <v>1015</v>
      </c>
      <c r="E508" s="19" t="s">
        <v>1242</v>
      </c>
      <c r="F508" s="19">
        <v>608474</v>
      </c>
      <c r="G508" s="19" t="s">
        <v>1247</v>
      </c>
      <c r="H508" s="19" t="s">
        <v>1244</v>
      </c>
      <c r="I508" s="19" t="s">
        <v>880</v>
      </c>
      <c r="J508" s="19" t="s">
        <v>1248</v>
      </c>
      <c r="K508" s="19" t="s">
        <v>1249</v>
      </c>
      <c r="L508" s="19" t="s">
        <v>405</v>
      </c>
      <c r="M508" s="20">
        <v>702</v>
      </c>
      <c r="N508" s="54"/>
      <c r="O508" s="21">
        <v>44809</v>
      </c>
      <c r="P508" s="19"/>
      <c r="Q508" s="19" t="s">
        <v>171</v>
      </c>
      <c r="R508" s="22" t="s">
        <v>526</v>
      </c>
    </row>
    <row r="509" spans="1:18" ht="26" x14ac:dyDescent="0.35">
      <c r="A509" s="11">
        <v>1410193723</v>
      </c>
      <c r="B509" s="12"/>
      <c r="C509" s="29" t="s">
        <v>1233</v>
      </c>
      <c r="D509" s="13" t="s">
        <v>541</v>
      </c>
      <c r="E509" s="13" t="s">
        <v>636</v>
      </c>
      <c r="F509" s="13">
        <v>508431</v>
      </c>
      <c r="G509" s="13" t="s">
        <v>1234</v>
      </c>
      <c r="H509" s="13" t="s">
        <v>669</v>
      </c>
      <c r="I509" s="13" t="s">
        <v>34</v>
      </c>
      <c r="J509" s="13" t="s">
        <v>1235</v>
      </c>
      <c r="K509" s="13" t="s">
        <v>1236</v>
      </c>
      <c r="L509" s="13" t="s">
        <v>1037</v>
      </c>
      <c r="M509" s="14">
        <v>689.8</v>
      </c>
      <c r="N509" s="55"/>
      <c r="O509" s="15">
        <v>44774</v>
      </c>
      <c r="P509" s="13"/>
      <c r="Q509" s="13" t="s">
        <v>171</v>
      </c>
      <c r="R509" s="16" t="s">
        <v>526</v>
      </c>
    </row>
    <row r="510" spans="1:18" ht="38.5" x14ac:dyDescent="0.35">
      <c r="A510" s="11">
        <v>1410189105</v>
      </c>
      <c r="B510" s="12"/>
      <c r="C510" s="13" t="s">
        <v>751</v>
      </c>
      <c r="D510" s="13" t="s">
        <v>38</v>
      </c>
      <c r="E510" s="13" t="s">
        <v>81</v>
      </c>
      <c r="F510" s="13">
        <v>608621</v>
      </c>
      <c r="G510" s="13" t="s">
        <v>752</v>
      </c>
      <c r="H510" s="13" t="s">
        <v>83</v>
      </c>
      <c r="I510" s="13" t="s">
        <v>34</v>
      </c>
      <c r="J510" s="13" t="s">
        <v>24</v>
      </c>
      <c r="K510" s="13" t="s">
        <v>753</v>
      </c>
      <c r="L510" s="13" t="s">
        <v>754</v>
      </c>
      <c r="M510" s="14">
        <v>679.97</v>
      </c>
      <c r="N510" s="55"/>
      <c r="O510" s="15">
        <v>44673</v>
      </c>
      <c r="P510" s="13"/>
      <c r="Q510" s="13" t="s">
        <v>27</v>
      </c>
      <c r="R510" s="16" t="s">
        <v>526</v>
      </c>
    </row>
    <row r="511" spans="1:18" ht="38.5" x14ac:dyDescent="0.35">
      <c r="A511" s="17">
        <v>1410192864</v>
      </c>
      <c r="B511" s="18"/>
      <c r="C511" s="19" t="s">
        <v>769</v>
      </c>
      <c r="D511" s="19" t="s">
        <v>740</v>
      </c>
      <c r="E511" s="19" t="s">
        <v>181</v>
      </c>
      <c r="F511" s="19">
        <v>608705</v>
      </c>
      <c r="G511" s="19" t="s">
        <v>770</v>
      </c>
      <c r="H511" s="19" t="s">
        <v>364</v>
      </c>
      <c r="I511" s="19" t="s">
        <v>34</v>
      </c>
      <c r="J511" s="19" t="s">
        <v>24</v>
      </c>
      <c r="K511" s="19" t="s">
        <v>771</v>
      </c>
      <c r="L511" s="19" t="s">
        <v>307</v>
      </c>
      <c r="M511" s="20">
        <v>632.61</v>
      </c>
      <c r="N511" s="54"/>
      <c r="O511" s="21">
        <v>44755</v>
      </c>
      <c r="P511" s="19"/>
      <c r="Q511" s="19" t="s">
        <v>171</v>
      </c>
      <c r="R511" s="22" t="s">
        <v>526</v>
      </c>
    </row>
    <row r="512" spans="1:18" ht="38.5" x14ac:dyDescent="0.35">
      <c r="A512" s="17">
        <v>1410188683</v>
      </c>
      <c r="B512" s="18"/>
      <c r="C512" s="19" t="s">
        <v>577</v>
      </c>
      <c r="D512" s="19" t="s">
        <v>578</v>
      </c>
      <c r="E512" s="19" t="s">
        <v>536</v>
      </c>
      <c r="F512" s="19">
        <v>802191</v>
      </c>
      <c r="G512" s="19" t="s">
        <v>579</v>
      </c>
      <c r="H512" s="19" t="s">
        <v>580</v>
      </c>
      <c r="I512" s="19" t="s">
        <v>23</v>
      </c>
      <c r="J512" s="19" t="s">
        <v>24</v>
      </c>
      <c r="K512" s="19" t="s">
        <v>581</v>
      </c>
      <c r="L512" s="19" t="s">
        <v>582</v>
      </c>
      <c r="M512" s="20">
        <v>632.25</v>
      </c>
      <c r="N512" s="54"/>
      <c r="O512" s="21">
        <v>44655</v>
      </c>
      <c r="P512" s="19"/>
      <c r="Q512" s="19" t="s">
        <v>27</v>
      </c>
      <c r="R512" s="22" t="s">
        <v>526</v>
      </c>
    </row>
    <row r="513" spans="1:18" ht="51" x14ac:dyDescent="0.35">
      <c r="A513" s="11">
        <v>56969</v>
      </c>
      <c r="B513" s="12"/>
      <c r="C513" s="13" t="s">
        <v>189</v>
      </c>
      <c r="D513" s="13" t="s">
        <v>19</v>
      </c>
      <c r="E513" s="13" t="s">
        <v>20</v>
      </c>
      <c r="F513" s="13">
        <v>608788</v>
      </c>
      <c r="G513" s="13" t="s">
        <v>190</v>
      </c>
      <c r="H513" s="13" t="s">
        <v>191</v>
      </c>
      <c r="I513" s="13" t="s">
        <v>1543</v>
      </c>
      <c r="J513" s="13" t="s">
        <v>24</v>
      </c>
      <c r="K513" s="13" t="s">
        <v>1624</v>
      </c>
      <c r="L513" s="13" t="s">
        <v>1625</v>
      </c>
      <c r="M513" s="14">
        <v>630</v>
      </c>
      <c r="N513" s="55"/>
      <c r="O513" s="15">
        <v>44901</v>
      </c>
      <c r="P513" s="13"/>
      <c r="Q513" s="13" t="s">
        <v>328</v>
      </c>
      <c r="R513" s="16" t="s">
        <v>526</v>
      </c>
    </row>
    <row r="514" spans="1:18" ht="26" x14ac:dyDescent="0.35">
      <c r="A514" s="17">
        <v>1410178911</v>
      </c>
      <c r="B514" s="18"/>
      <c r="C514" s="19" t="s">
        <v>287</v>
      </c>
      <c r="D514" s="19" t="s">
        <v>38</v>
      </c>
      <c r="E514" s="19" t="s">
        <v>288</v>
      </c>
      <c r="F514" s="19">
        <v>606173</v>
      </c>
      <c r="G514" s="19" t="s">
        <v>289</v>
      </c>
      <c r="H514" s="19" t="s">
        <v>249</v>
      </c>
      <c r="I514" s="19" t="s">
        <v>34</v>
      </c>
      <c r="J514" s="19" t="s">
        <v>24</v>
      </c>
      <c r="K514" s="19" t="s">
        <v>210</v>
      </c>
      <c r="L514" s="19" t="s">
        <v>290</v>
      </c>
      <c r="M514" s="20">
        <v>627.77</v>
      </c>
      <c r="N514" s="54"/>
      <c r="O514" s="21">
        <v>44446</v>
      </c>
      <c r="P514" s="19"/>
      <c r="Q514" s="19" t="s">
        <v>171</v>
      </c>
      <c r="R514" s="22" t="s">
        <v>28</v>
      </c>
    </row>
    <row r="515" spans="1:18" ht="51" x14ac:dyDescent="0.35">
      <c r="A515" s="17">
        <v>1410177644</v>
      </c>
      <c r="B515" s="18"/>
      <c r="C515" s="19" t="s">
        <v>223</v>
      </c>
      <c r="D515" s="19" t="s">
        <v>38</v>
      </c>
      <c r="E515" s="19" t="s">
        <v>45</v>
      </c>
      <c r="F515" s="19">
        <v>608632</v>
      </c>
      <c r="G515" s="19" t="s">
        <v>224</v>
      </c>
      <c r="H515" s="19" t="s">
        <v>47</v>
      </c>
      <c r="I515" s="19" t="s">
        <v>23</v>
      </c>
      <c r="J515" s="19" t="s">
        <v>225</v>
      </c>
      <c r="K515" s="19" t="s">
        <v>25</v>
      </c>
      <c r="L515" s="19" t="s">
        <v>226</v>
      </c>
      <c r="M515" s="20">
        <v>624.57000000000005</v>
      </c>
      <c r="N515" s="54"/>
      <c r="O515" s="21">
        <v>44414</v>
      </c>
      <c r="P515" s="19"/>
      <c r="Q515" s="19" t="s">
        <v>171</v>
      </c>
      <c r="R515" s="22" t="s">
        <v>28</v>
      </c>
    </row>
    <row r="516" spans="1:18" ht="38.5" x14ac:dyDescent="0.35">
      <c r="A516" s="17">
        <v>1410182828</v>
      </c>
      <c r="B516" s="18"/>
      <c r="C516" s="19" t="s">
        <v>370</v>
      </c>
      <c r="D516" s="19" t="s">
        <v>19</v>
      </c>
      <c r="E516" s="19" t="s">
        <v>181</v>
      </c>
      <c r="F516" s="19">
        <v>608743</v>
      </c>
      <c r="G516" s="19" t="s">
        <v>371</v>
      </c>
      <c r="H516" s="19" t="s">
        <v>372</v>
      </c>
      <c r="I516" s="19" t="s">
        <v>34</v>
      </c>
      <c r="J516" s="19" t="s">
        <v>24</v>
      </c>
      <c r="K516" s="19" t="s">
        <v>373</v>
      </c>
      <c r="L516" s="19" t="s">
        <v>405</v>
      </c>
      <c r="M516" s="20">
        <v>619.54999999999995</v>
      </c>
      <c r="N516" s="54"/>
      <c r="O516" s="21">
        <v>44531</v>
      </c>
      <c r="P516" s="19"/>
      <c r="Q516" s="19" t="s">
        <v>328</v>
      </c>
      <c r="R516" s="22" t="s">
        <v>28</v>
      </c>
    </row>
    <row r="517" spans="1:18" ht="38.5" x14ac:dyDescent="0.35">
      <c r="A517" s="11">
        <v>1410185653</v>
      </c>
      <c r="B517" s="12"/>
      <c r="C517" s="13" t="s">
        <v>291</v>
      </c>
      <c r="D517" s="13" t="s">
        <v>38</v>
      </c>
      <c r="E517" s="13" t="s">
        <v>92</v>
      </c>
      <c r="F517" s="13">
        <v>608638</v>
      </c>
      <c r="G517" s="13" t="s">
        <v>292</v>
      </c>
      <c r="H517" s="13" t="s">
        <v>249</v>
      </c>
      <c r="I517" s="13" t="s">
        <v>34</v>
      </c>
      <c r="J517" s="13" t="s">
        <v>24</v>
      </c>
      <c r="K517" s="13" t="s">
        <v>293</v>
      </c>
      <c r="L517" s="13" t="s">
        <v>483</v>
      </c>
      <c r="M517" s="14">
        <v>618</v>
      </c>
      <c r="N517" s="55"/>
      <c r="O517" s="15">
        <v>44602</v>
      </c>
      <c r="P517" s="13"/>
      <c r="Q517" s="13" t="s">
        <v>447</v>
      </c>
      <c r="R517" s="16" t="s">
        <v>28</v>
      </c>
    </row>
    <row r="518" spans="1:18" ht="38.5" x14ac:dyDescent="0.35">
      <c r="A518" s="11">
        <v>1410196996</v>
      </c>
      <c r="B518" s="12"/>
      <c r="C518" s="13" t="s">
        <v>1388</v>
      </c>
      <c r="D518" s="13" t="s">
        <v>19</v>
      </c>
      <c r="E518" s="13" t="s">
        <v>181</v>
      </c>
      <c r="F518" s="13">
        <v>608748</v>
      </c>
      <c r="G518" s="13" t="s">
        <v>1389</v>
      </c>
      <c r="H518" s="13" t="s">
        <v>1390</v>
      </c>
      <c r="I518" s="13" t="s">
        <v>34</v>
      </c>
      <c r="J518" s="13" t="s">
        <v>24</v>
      </c>
      <c r="K518" s="13" t="s">
        <v>1391</v>
      </c>
      <c r="L518" s="13" t="s">
        <v>1394</v>
      </c>
      <c r="M518" s="14">
        <v>615.84</v>
      </c>
      <c r="N518" s="55"/>
      <c r="O518" s="15">
        <v>44825</v>
      </c>
      <c r="P518" s="13"/>
      <c r="Q518" s="13" t="s">
        <v>171</v>
      </c>
      <c r="R518" s="16" t="s">
        <v>526</v>
      </c>
    </row>
    <row r="519" spans="1:18" x14ac:dyDescent="0.35">
      <c r="A519" s="11">
        <v>56838</v>
      </c>
      <c r="B519" s="12"/>
      <c r="C519" s="13" t="s">
        <v>1585</v>
      </c>
      <c r="D519" s="13" t="s">
        <v>619</v>
      </c>
      <c r="E519" s="13" t="s">
        <v>703</v>
      </c>
      <c r="F519" s="13">
        <v>310017</v>
      </c>
      <c r="G519" s="13" t="s">
        <v>1586</v>
      </c>
      <c r="H519" s="13" t="s">
        <v>1263</v>
      </c>
      <c r="I519" s="13" t="s">
        <v>34</v>
      </c>
      <c r="J519" s="13"/>
      <c r="K519" s="13" t="s">
        <v>919</v>
      </c>
      <c r="L519" s="13" t="s">
        <v>1587</v>
      </c>
      <c r="M519" s="14">
        <v>612</v>
      </c>
      <c r="N519" s="55"/>
      <c r="O519" s="15">
        <v>44896</v>
      </c>
      <c r="P519" s="13"/>
      <c r="Q519" s="13" t="s">
        <v>328</v>
      </c>
      <c r="R519" s="16" t="s">
        <v>526</v>
      </c>
    </row>
    <row r="520" spans="1:18" ht="38.5" x14ac:dyDescent="0.35">
      <c r="A520" s="11">
        <v>1410197688</v>
      </c>
      <c r="B520" s="12"/>
      <c r="C520" s="13" t="s">
        <v>350</v>
      </c>
      <c r="D520" s="13" t="s">
        <v>38</v>
      </c>
      <c r="E520" s="13" t="s">
        <v>39</v>
      </c>
      <c r="F520" s="13">
        <v>608642</v>
      </c>
      <c r="G520" s="13" t="s">
        <v>351</v>
      </c>
      <c r="H520" s="13" t="s">
        <v>41</v>
      </c>
      <c r="I520" s="13" t="s">
        <v>34</v>
      </c>
      <c r="J520" s="13" t="s">
        <v>24</v>
      </c>
      <c r="K520" s="13" t="s">
        <v>65</v>
      </c>
      <c r="L520" s="13" t="s">
        <v>1457</v>
      </c>
      <c r="M520" s="14">
        <v>609.41</v>
      </c>
      <c r="N520" s="55"/>
      <c r="O520" s="15">
        <v>44847</v>
      </c>
      <c r="P520" s="13"/>
      <c r="Q520" s="13" t="s">
        <v>328</v>
      </c>
      <c r="R520" s="16" t="s">
        <v>526</v>
      </c>
    </row>
    <row r="521" spans="1:18" ht="26" x14ac:dyDescent="0.35">
      <c r="A521" s="17">
        <v>1410181494</v>
      </c>
      <c r="B521" s="18"/>
      <c r="C521" s="19" t="s">
        <v>91</v>
      </c>
      <c r="D521" s="19" t="s">
        <v>38</v>
      </c>
      <c r="E521" s="19" t="s">
        <v>92</v>
      </c>
      <c r="F521" s="19">
        <v>608643</v>
      </c>
      <c r="G521" s="19" t="s">
        <v>93</v>
      </c>
      <c r="H521" s="19" t="s">
        <v>94</v>
      </c>
      <c r="I521" s="19" t="s">
        <v>34</v>
      </c>
      <c r="J521" s="19" t="s">
        <v>24</v>
      </c>
      <c r="K521" s="19" t="s">
        <v>269</v>
      </c>
      <c r="L521" s="19" t="s">
        <v>360</v>
      </c>
      <c r="M521" s="20">
        <v>602</v>
      </c>
      <c r="N521" s="54"/>
      <c r="O521" s="21">
        <v>44501</v>
      </c>
      <c r="P521" s="19"/>
      <c r="Q521" s="19" t="s">
        <v>328</v>
      </c>
      <c r="R521" s="22" t="s">
        <v>28</v>
      </c>
    </row>
    <row r="522" spans="1:18" ht="26" x14ac:dyDescent="0.35">
      <c r="A522" s="17">
        <v>1410198568</v>
      </c>
      <c r="B522" s="18"/>
      <c r="C522" s="19" t="s">
        <v>1513</v>
      </c>
      <c r="D522" s="19" t="s">
        <v>1015</v>
      </c>
      <c r="E522" s="19" t="s">
        <v>1514</v>
      </c>
      <c r="F522" s="19">
        <v>608536</v>
      </c>
      <c r="G522" s="19" t="s">
        <v>1515</v>
      </c>
      <c r="H522" s="19" t="s">
        <v>1516</v>
      </c>
      <c r="I522" s="19" t="s">
        <v>880</v>
      </c>
      <c r="J522" s="19" t="s">
        <v>1517</v>
      </c>
      <c r="K522" s="19" t="s">
        <v>1518</v>
      </c>
      <c r="L522" s="19" t="s">
        <v>199</v>
      </c>
      <c r="M522" s="20">
        <v>600</v>
      </c>
      <c r="N522" s="54"/>
      <c r="O522" s="21">
        <v>44867</v>
      </c>
      <c r="P522" s="19"/>
      <c r="Q522" s="19" t="s">
        <v>328</v>
      </c>
      <c r="R522" s="22" t="s">
        <v>526</v>
      </c>
    </row>
    <row r="523" spans="1:18" ht="26" x14ac:dyDescent="0.35">
      <c r="A523" s="17">
        <v>1410199272</v>
      </c>
      <c r="B523" s="18"/>
      <c r="C523" s="19" t="s">
        <v>1204</v>
      </c>
      <c r="D523" s="19" t="s">
        <v>38</v>
      </c>
      <c r="E523" s="19" t="s">
        <v>92</v>
      </c>
      <c r="F523" s="19">
        <v>606206</v>
      </c>
      <c r="G523" s="19" t="s">
        <v>1205</v>
      </c>
      <c r="H523" s="19" t="s">
        <v>1206</v>
      </c>
      <c r="I523" s="19" t="s">
        <v>34</v>
      </c>
      <c r="J523" s="19" t="s">
        <v>24</v>
      </c>
      <c r="K523" s="19" t="s">
        <v>250</v>
      </c>
      <c r="L523" s="19" t="s">
        <v>1572</v>
      </c>
      <c r="M523" s="20">
        <v>599</v>
      </c>
      <c r="N523" s="54"/>
      <c r="O523" s="21">
        <v>44887</v>
      </c>
      <c r="P523" s="19"/>
      <c r="Q523" s="19" t="s">
        <v>328</v>
      </c>
      <c r="R523" s="22" t="s">
        <v>526</v>
      </c>
    </row>
    <row r="524" spans="1:18" ht="26" x14ac:dyDescent="0.35">
      <c r="A524" s="17">
        <v>1410192069</v>
      </c>
      <c r="B524" s="18"/>
      <c r="C524" s="19" t="s">
        <v>1137</v>
      </c>
      <c r="D524" s="19" t="s">
        <v>655</v>
      </c>
      <c r="E524" s="19" t="s">
        <v>655</v>
      </c>
      <c r="F524" s="19">
        <v>109560</v>
      </c>
      <c r="G524" s="19" t="s">
        <v>1138</v>
      </c>
      <c r="H524" s="19" t="s">
        <v>1139</v>
      </c>
      <c r="I524" s="19" t="s">
        <v>23</v>
      </c>
      <c r="J524" s="19" t="s">
        <v>1140</v>
      </c>
      <c r="K524" s="19" t="s">
        <v>892</v>
      </c>
      <c r="L524" s="19" t="s">
        <v>1141</v>
      </c>
      <c r="M524" s="20">
        <v>589</v>
      </c>
      <c r="N524" s="54"/>
      <c r="O524" s="21">
        <v>44743</v>
      </c>
      <c r="P524" s="19"/>
      <c r="Q524" s="19" t="s">
        <v>171</v>
      </c>
      <c r="R524" s="22" t="s">
        <v>526</v>
      </c>
    </row>
    <row r="525" spans="1:18" ht="26" x14ac:dyDescent="0.35">
      <c r="A525" s="11">
        <v>1410192051</v>
      </c>
      <c r="B525" s="12"/>
      <c r="C525" s="13">
        <v>1199.248</v>
      </c>
      <c r="D525" s="13" t="s">
        <v>535</v>
      </c>
      <c r="E525" s="13" t="s">
        <v>535</v>
      </c>
      <c r="F525" s="13">
        <v>508380</v>
      </c>
      <c r="G525" s="13" t="s">
        <v>537</v>
      </c>
      <c r="H525" s="13" t="s">
        <v>538</v>
      </c>
      <c r="I525" s="13" t="s">
        <v>34</v>
      </c>
      <c r="J525" s="13" t="s">
        <v>24</v>
      </c>
      <c r="K525" s="13" t="s">
        <v>1124</v>
      </c>
      <c r="L525" s="13" t="s">
        <v>1125</v>
      </c>
      <c r="M525" s="14">
        <v>589</v>
      </c>
      <c r="N525" s="55"/>
      <c r="O525" s="15">
        <v>44743</v>
      </c>
      <c r="P525" s="13"/>
      <c r="Q525" s="13" t="s">
        <v>171</v>
      </c>
      <c r="R525" s="16" t="s">
        <v>526</v>
      </c>
    </row>
    <row r="526" spans="1:18" ht="38.5" x14ac:dyDescent="0.35">
      <c r="A526" s="11">
        <v>1410192896</v>
      </c>
      <c r="B526" s="12"/>
      <c r="C526" s="13" t="s">
        <v>377</v>
      </c>
      <c r="D526" s="13" t="s">
        <v>110</v>
      </c>
      <c r="E526" s="13" t="s">
        <v>111</v>
      </c>
      <c r="F526" s="13">
        <v>802053</v>
      </c>
      <c r="G526" s="13" t="s">
        <v>378</v>
      </c>
      <c r="H526" s="13" t="s">
        <v>243</v>
      </c>
      <c r="I526" s="13" t="s">
        <v>34</v>
      </c>
      <c r="J526" s="13">
        <v>8001313</v>
      </c>
      <c r="K526" s="13" t="s">
        <v>379</v>
      </c>
      <c r="L526" s="13" t="s">
        <v>1180</v>
      </c>
      <c r="M526" s="14">
        <v>588</v>
      </c>
      <c r="N526" s="55"/>
      <c r="O526" s="15">
        <v>44756</v>
      </c>
      <c r="P526" s="13"/>
      <c r="Q526" s="13" t="s">
        <v>171</v>
      </c>
      <c r="R526" s="16" t="s">
        <v>526</v>
      </c>
    </row>
    <row r="527" spans="1:18" ht="26" x14ac:dyDescent="0.35">
      <c r="A527" s="11">
        <v>57059</v>
      </c>
      <c r="B527" s="12"/>
      <c r="C527" s="13" t="s">
        <v>1627</v>
      </c>
      <c r="D527" s="13" t="s">
        <v>1628</v>
      </c>
      <c r="E527" s="13" t="s">
        <v>1628</v>
      </c>
      <c r="F527" s="13">
        <v>320103</v>
      </c>
      <c r="G527" s="13" t="s">
        <v>1629</v>
      </c>
      <c r="H527" s="13" t="s">
        <v>1630</v>
      </c>
      <c r="I527" s="13" t="s">
        <v>880</v>
      </c>
      <c r="J527" s="13" t="s">
        <v>1631</v>
      </c>
      <c r="K527" s="13" t="s">
        <v>238</v>
      </c>
      <c r="L527" s="13" t="s">
        <v>1632</v>
      </c>
      <c r="M527" s="14">
        <v>585</v>
      </c>
      <c r="N527" s="55"/>
      <c r="O527" s="15">
        <v>44902</v>
      </c>
      <c r="P527" s="13"/>
      <c r="Q527" s="13" t="s">
        <v>328</v>
      </c>
      <c r="R527" s="16" t="s">
        <v>526</v>
      </c>
    </row>
    <row r="528" spans="1:18" ht="38.5" x14ac:dyDescent="0.35">
      <c r="A528" s="17">
        <v>1410198569</v>
      </c>
      <c r="B528" s="18"/>
      <c r="C528" s="19" t="s">
        <v>1477</v>
      </c>
      <c r="D528" s="19" t="s">
        <v>535</v>
      </c>
      <c r="E528" s="19" t="s">
        <v>535</v>
      </c>
      <c r="F528" s="19">
        <v>508446</v>
      </c>
      <c r="G528" s="19" t="s">
        <v>1478</v>
      </c>
      <c r="H528" s="19" t="s">
        <v>538</v>
      </c>
      <c r="I528" s="19" t="s">
        <v>880</v>
      </c>
      <c r="J528" s="19" t="s">
        <v>24</v>
      </c>
      <c r="K528" s="19" t="s">
        <v>1479</v>
      </c>
      <c r="L528" s="19" t="s">
        <v>1480</v>
      </c>
      <c r="M528" s="20">
        <v>580.70000000000005</v>
      </c>
      <c r="N528" s="54"/>
      <c r="O528" s="21">
        <v>44867</v>
      </c>
      <c r="P528" s="19"/>
      <c r="Q528" s="19" t="s">
        <v>328</v>
      </c>
      <c r="R528" s="22" t="s">
        <v>526</v>
      </c>
    </row>
    <row r="529" spans="1:18" ht="38.5" x14ac:dyDescent="0.35">
      <c r="A529" s="11" t="s">
        <v>1032</v>
      </c>
      <c r="B529" s="12"/>
      <c r="C529" s="13" t="s">
        <v>1033</v>
      </c>
      <c r="D529" s="13" t="s">
        <v>590</v>
      </c>
      <c r="E529" s="13" t="s">
        <v>30</v>
      </c>
      <c r="F529" s="13">
        <v>103268</v>
      </c>
      <c r="G529" s="13" t="s">
        <v>1034</v>
      </c>
      <c r="H529" s="13" t="s">
        <v>1035</v>
      </c>
      <c r="I529" s="13" t="s">
        <v>23</v>
      </c>
      <c r="J529" s="13" t="s">
        <v>24</v>
      </c>
      <c r="K529" s="13" t="s">
        <v>1036</v>
      </c>
      <c r="L529" s="13" t="s">
        <v>1037</v>
      </c>
      <c r="M529" s="14">
        <v>571</v>
      </c>
      <c r="N529" s="55"/>
      <c r="O529" s="15">
        <v>44726</v>
      </c>
      <c r="P529" s="13"/>
      <c r="Q529" s="13" t="s">
        <v>27</v>
      </c>
      <c r="R529" s="16" t="s">
        <v>526</v>
      </c>
    </row>
    <row r="530" spans="1:18" ht="38.5" x14ac:dyDescent="0.35">
      <c r="A530" s="17">
        <v>1410196412</v>
      </c>
      <c r="B530" s="18"/>
      <c r="C530" s="19" t="s">
        <v>1388</v>
      </c>
      <c r="D530" s="19" t="s">
        <v>19</v>
      </c>
      <c r="E530" s="19" t="s">
        <v>181</v>
      </c>
      <c r="F530" s="19">
        <v>608748</v>
      </c>
      <c r="G530" s="19" t="s">
        <v>1389</v>
      </c>
      <c r="H530" s="19" t="s">
        <v>1390</v>
      </c>
      <c r="I530" s="19" t="s">
        <v>34</v>
      </c>
      <c r="J530" s="19" t="s">
        <v>24</v>
      </c>
      <c r="K530" s="19" t="s">
        <v>1391</v>
      </c>
      <c r="L530" s="19" t="s">
        <v>1394</v>
      </c>
      <c r="M530" s="20">
        <v>554.28</v>
      </c>
      <c r="N530" s="54"/>
      <c r="O530" s="21">
        <v>44824</v>
      </c>
      <c r="P530" s="19"/>
      <c r="Q530" s="19" t="s">
        <v>171</v>
      </c>
      <c r="R530" s="22" t="s">
        <v>526</v>
      </c>
    </row>
    <row r="531" spans="1:18" ht="26" x14ac:dyDescent="0.35">
      <c r="A531" s="17">
        <v>1410190609</v>
      </c>
      <c r="B531" s="18"/>
      <c r="C531" s="19" t="s">
        <v>124</v>
      </c>
      <c r="D531" s="19" t="s">
        <v>38</v>
      </c>
      <c r="E531" s="19" t="s">
        <v>125</v>
      </c>
      <c r="F531" s="19">
        <v>608391</v>
      </c>
      <c r="G531" s="19" t="s">
        <v>126</v>
      </c>
      <c r="H531" s="19" t="s">
        <v>127</v>
      </c>
      <c r="I531" s="19" t="s">
        <v>23</v>
      </c>
      <c r="J531" s="19" t="s">
        <v>24</v>
      </c>
      <c r="K531" s="19" t="s">
        <v>128</v>
      </c>
      <c r="L531" s="19" t="s">
        <v>199</v>
      </c>
      <c r="M531" s="20">
        <v>554.04999999999995</v>
      </c>
      <c r="N531" s="54"/>
      <c r="O531" s="21">
        <v>44725</v>
      </c>
      <c r="P531" s="19"/>
      <c r="Q531" s="19" t="s">
        <v>27</v>
      </c>
      <c r="R531" s="22" t="s">
        <v>526</v>
      </c>
    </row>
    <row r="532" spans="1:18" ht="38.5" x14ac:dyDescent="0.35">
      <c r="A532" s="17" t="s">
        <v>1032</v>
      </c>
      <c r="B532" s="18"/>
      <c r="C532" s="19" t="s">
        <v>739</v>
      </c>
      <c r="D532" s="19" t="s">
        <v>740</v>
      </c>
      <c r="E532" s="19" t="s">
        <v>690</v>
      </c>
      <c r="F532" s="19">
        <v>608815</v>
      </c>
      <c r="G532" s="19" t="s">
        <v>741</v>
      </c>
      <c r="H532" s="19" t="s">
        <v>742</v>
      </c>
      <c r="I532" s="19" t="s">
        <v>34</v>
      </c>
      <c r="J532" s="19" t="s">
        <v>24</v>
      </c>
      <c r="K532" s="19" t="s">
        <v>743</v>
      </c>
      <c r="L532" s="19" t="s">
        <v>744</v>
      </c>
      <c r="M532" s="20">
        <v>549</v>
      </c>
      <c r="N532" s="54"/>
      <c r="O532" s="21">
        <v>44760</v>
      </c>
      <c r="P532" s="19"/>
      <c r="Q532" s="19" t="s">
        <v>171</v>
      </c>
      <c r="R532" s="22" t="s">
        <v>526</v>
      </c>
    </row>
    <row r="533" spans="1:18" ht="38.5" x14ac:dyDescent="0.35">
      <c r="A533" s="17">
        <v>1410197831</v>
      </c>
      <c r="B533" s="18"/>
      <c r="C533" s="19" t="s">
        <v>739</v>
      </c>
      <c r="D533" s="19" t="s">
        <v>740</v>
      </c>
      <c r="E533" s="19" t="s">
        <v>690</v>
      </c>
      <c r="F533" s="19">
        <v>608815</v>
      </c>
      <c r="G533" s="19" t="s">
        <v>741</v>
      </c>
      <c r="H533" s="19" t="s">
        <v>742</v>
      </c>
      <c r="I533" s="19" t="s">
        <v>34</v>
      </c>
      <c r="J533" s="19" t="s">
        <v>24</v>
      </c>
      <c r="K533" s="19" t="s">
        <v>743</v>
      </c>
      <c r="L533" s="19" t="s">
        <v>1474</v>
      </c>
      <c r="M533" s="20">
        <v>542</v>
      </c>
      <c r="N533" s="54"/>
      <c r="O533" s="21">
        <v>44852</v>
      </c>
      <c r="P533" s="19"/>
      <c r="Q533" s="19" t="s">
        <v>328</v>
      </c>
      <c r="R533" s="22" t="s">
        <v>526</v>
      </c>
    </row>
    <row r="534" spans="1:18" ht="38.5" x14ac:dyDescent="0.35">
      <c r="A534" s="11">
        <v>1410197193</v>
      </c>
      <c r="B534" s="12"/>
      <c r="C534" s="13" t="s">
        <v>204</v>
      </c>
      <c r="D534" s="13" t="s">
        <v>38</v>
      </c>
      <c r="E534" s="13" t="s">
        <v>81</v>
      </c>
      <c r="F534" s="13">
        <v>608648</v>
      </c>
      <c r="G534" s="13" t="s">
        <v>205</v>
      </c>
      <c r="H534" s="13" t="s">
        <v>206</v>
      </c>
      <c r="I534" s="13" t="s">
        <v>34</v>
      </c>
      <c r="J534" s="13" t="s">
        <v>24</v>
      </c>
      <c r="K534" s="13" t="s">
        <v>65</v>
      </c>
      <c r="L534" s="13" t="s">
        <v>1424</v>
      </c>
      <c r="M534" s="14">
        <v>540</v>
      </c>
      <c r="N534" s="55"/>
      <c r="O534" s="15">
        <v>44837</v>
      </c>
      <c r="P534" s="13"/>
      <c r="Q534" s="13" t="s">
        <v>328</v>
      </c>
      <c r="R534" s="16" t="s">
        <v>526</v>
      </c>
    </row>
    <row r="535" spans="1:18" ht="26" x14ac:dyDescent="0.35">
      <c r="A535" s="17">
        <v>12390013</v>
      </c>
      <c r="B535" s="18"/>
      <c r="C535" s="19" t="s">
        <v>812</v>
      </c>
      <c r="D535" s="19" t="s">
        <v>619</v>
      </c>
      <c r="E535" s="19" t="s">
        <v>703</v>
      </c>
      <c r="F535" s="19">
        <v>309951</v>
      </c>
      <c r="G535" s="19" t="s">
        <v>813</v>
      </c>
      <c r="H535" s="19" t="s">
        <v>705</v>
      </c>
      <c r="I535" s="19" t="s">
        <v>34</v>
      </c>
      <c r="J535" s="19" t="s">
        <v>24</v>
      </c>
      <c r="K535" s="19" t="s">
        <v>814</v>
      </c>
      <c r="L535" s="19" t="s">
        <v>815</v>
      </c>
      <c r="M535" s="20">
        <v>533.46</v>
      </c>
      <c r="N535" s="54"/>
      <c r="O535" s="21">
        <v>44686</v>
      </c>
      <c r="P535" s="19"/>
      <c r="Q535" s="19" t="s">
        <v>27</v>
      </c>
      <c r="R535" s="22" t="s">
        <v>526</v>
      </c>
    </row>
    <row r="536" spans="1:18" ht="26" x14ac:dyDescent="0.35">
      <c r="A536" s="17">
        <v>1410197519</v>
      </c>
      <c r="B536" s="18"/>
      <c r="C536" s="19" t="s">
        <v>382</v>
      </c>
      <c r="D536" s="19" t="s">
        <v>38</v>
      </c>
      <c r="E536" s="19" t="s">
        <v>139</v>
      </c>
      <c r="F536" s="19">
        <v>606162</v>
      </c>
      <c r="G536" s="19" t="s">
        <v>383</v>
      </c>
      <c r="H536" s="19" t="s">
        <v>141</v>
      </c>
      <c r="I536" s="19" t="s">
        <v>34</v>
      </c>
      <c r="J536" s="19" t="s">
        <v>24</v>
      </c>
      <c r="K536" s="19" t="s">
        <v>281</v>
      </c>
      <c r="L536" s="19" t="s">
        <v>750</v>
      </c>
      <c r="M536" s="20">
        <v>533</v>
      </c>
      <c r="N536" s="54"/>
      <c r="O536" s="21">
        <v>44841</v>
      </c>
      <c r="P536" s="19"/>
      <c r="Q536" s="19" t="s">
        <v>328</v>
      </c>
      <c r="R536" s="22" t="s">
        <v>526</v>
      </c>
    </row>
    <row r="537" spans="1:18" ht="26" x14ac:dyDescent="0.35">
      <c r="A537" s="11">
        <v>1410197545</v>
      </c>
      <c r="B537" s="12"/>
      <c r="C537" s="13" t="s">
        <v>1438</v>
      </c>
      <c r="D537" s="13" t="s">
        <v>38</v>
      </c>
      <c r="E537" s="13" t="s">
        <v>597</v>
      </c>
      <c r="F537" s="13">
        <v>606220</v>
      </c>
      <c r="G537" s="13" t="s">
        <v>1439</v>
      </c>
      <c r="H537" s="13" t="s">
        <v>113</v>
      </c>
      <c r="I537" s="13" t="s">
        <v>880</v>
      </c>
      <c r="J537" s="12">
        <v>20320278</v>
      </c>
      <c r="K537" s="13" t="s">
        <v>1440</v>
      </c>
      <c r="L537" s="13" t="s">
        <v>1441</v>
      </c>
      <c r="M537" s="14">
        <v>532</v>
      </c>
      <c r="N537" s="55"/>
      <c r="O537" s="15">
        <v>44844</v>
      </c>
      <c r="P537" s="13"/>
      <c r="Q537" s="13" t="s">
        <v>328</v>
      </c>
      <c r="R537" s="16" t="s">
        <v>526</v>
      </c>
    </row>
    <row r="538" spans="1:18" ht="26" x14ac:dyDescent="0.35">
      <c r="A538" s="17">
        <v>1410189973</v>
      </c>
      <c r="B538" s="18"/>
      <c r="C538" s="19" t="s">
        <v>156</v>
      </c>
      <c r="D538" s="19" t="s">
        <v>73</v>
      </c>
      <c r="E538" s="19" t="s">
        <v>74</v>
      </c>
      <c r="F538" s="19">
        <v>309729</v>
      </c>
      <c r="G538" s="19" t="s">
        <v>157</v>
      </c>
      <c r="H538" s="19" t="s">
        <v>133</v>
      </c>
      <c r="I538" s="19" t="s">
        <v>34</v>
      </c>
      <c r="J538" s="19">
        <v>3600189475</v>
      </c>
      <c r="K538" s="19" t="s">
        <v>158</v>
      </c>
      <c r="L538" s="19" t="s">
        <v>841</v>
      </c>
      <c r="M538" s="20">
        <v>531</v>
      </c>
      <c r="N538" s="54"/>
      <c r="O538" s="21">
        <v>44693</v>
      </c>
      <c r="P538" s="19"/>
      <c r="Q538" s="19" t="s">
        <v>27</v>
      </c>
      <c r="R538" s="22" t="s">
        <v>526</v>
      </c>
    </row>
    <row r="539" spans="1:18" ht="38.5" x14ac:dyDescent="0.35">
      <c r="A539" s="34">
        <v>54955</v>
      </c>
      <c r="B539" s="18"/>
      <c r="C539" s="19" t="s">
        <v>1499</v>
      </c>
      <c r="D539" s="19" t="s">
        <v>1328</v>
      </c>
      <c r="E539" s="19" t="s">
        <v>1500</v>
      </c>
      <c r="F539" s="19">
        <v>103366</v>
      </c>
      <c r="G539" s="19" t="s">
        <v>1501</v>
      </c>
      <c r="H539" s="19" t="s">
        <v>1502</v>
      </c>
      <c r="I539" s="19" t="s">
        <v>880</v>
      </c>
      <c r="J539" s="19" t="s">
        <v>24</v>
      </c>
      <c r="K539" s="19" t="s">
        <v>892</v>
      </c>
      <c r="L539" s="19" t="s">
        <v>1503</v>
      </c>
      <c r="M539" s="20">
        <v>529</v>
      </c>
      <c r="N539" s="54"/>
      <c r="O539" s="21">
        <v>44861</v>
      </c>
      <c r="P539" s="19"/>
      <c r="Q539" s="19" t="s">
        <v>328</v>
      </c>
      <c r="R539" s="22" t="s">
        <v>526</v>
      </c>
    </row>
    <row r="540" spans="1:18" ht="51" x14ac:dyDescent="0.35">
      <c r="A540" s="17">
        <v>1410188699</v>
      </c>
      <c r="B540" s="18"/>
      <c r="C540" s="19" t="s">
        <v>586</v>
      </c>
      <c r="D540" s="19" t="s">
        <v>535</v>
      </c>
      <c r="E540" s="19" t="s">
        <v>536</v>
      </c>
      <c r="F540" s="19">
        <v>508360</v>
      </c>
      <c r="G540" s="19" t="s">
        <v>587</v>
      </c>
      <c r="H540" s="19" t="s">
        <v>538</v>
      </c>
      <c r="I540" s="19" t="s">
        <v>34</v>
      </c>
      <c r="J540" s="19" t="s">
        <v>24</v>
      </c>
      <c r="K540" s="19" t="s">
        <v>588</v>
      </c>
      <c r="L540" s="19" t="s">
        <v>199</v>
      </c>
      <c r="M540" s="20">
        <v>527.76</v>
      </c>
      <c r="N540" s="54"/>
      <c r="O540" s="21">
        <v>44656</v>
      </c>
      <c r="P540" s="19"/>
      <c r="Q540" s="19" t="s">
        <v>27</v>
      </c>
      <c r="R540" s="22" t="s">
        <v>526</v>
      </c>
    </row>
    <row r="541" spans="1:18" ht="51" x14ac:dyDescent="0.35">
      <c r="A541" s="17">
        <v>1410179939</v>
      </c>
      <c r="B541" s="18"/>
      <c r="C541" s="19" t="s">
        <v>323</v>
      </c>
      <c r="D541" s="19" t="s">
        <v>38</v>
      </c>
      <c r="E541" s="19" t="s">
        <v>139</v>
      </c>
      <c r="F541" s="19">
        <v>608444</v>
      </c>
      <c r="G541" s="19" t="s">
        <v>324</v>
      </c>
      <c r="H541" s="19" t="s">
        <v>229</v>
      </c>
      <c r="I541" s="19" t="s">
        <v>23</v>
      </c>
      <c r="J541" s="19" t="s">
        <v>24</v>
      </c>
      <c r="K541" s="19" t="s">
        <v>325</v>
      </c>
      <c r="L541" s="19" t="s">
        <v>326</v>
      </c>
      <c r="M541" s="20">
        <v>525</v>
      </c>
      <c r="N541" s="54"/>
      <c r="O541" s="21">
        <v>44469</v>
      </c>
      <c r="P541" s="19"/>
      <c r="Q541" s="19" t="s">
        <v>171</v>
      </c>
      <c r="R541" s="22" t="s">
        <v>28</v>
      </c>
    </row>
    <row r="542" spans="1:18" ht="26" x14ac:dyDescent="0.35">
      <c r="A542" s="11">
        <v>1410198610</v>
      </c>
      <c r="B542" s="12"/>
      <c r="C542" s="13" t="s">
        <v>1522</v>
      </c>
      <c r="D542" s="13" t="s">
        <v>1015</v>
      </c>
      <c r="E542" s="13" t="s">
        <v>1015</v>
      </c>
      <c r="F542" s="13">
        <v>608479</v>
      </c>
      <c r="G542" s="13" t="s">
        <v>1523</v>
      </c>
      <c r="H542" s="13" t="s">
        <v>1244</v>
      </c>
      <c r="I542" s="13" t="s">
        <v>23</v>
      </c>
      <c r="J542" s="13" t="s">
        <v>24</v>
      </c>
      <c r="K542" s="13" t="s">
        <v>1524</v>
      </c>
      <c r="L542" s="13" t="s">
        <v>943</v>
      </c>
      <c r="M542" s="14">
        <v>523.04999999999995</v>
      </c>
      <c r="N542" s="55"/>
      <c r="O542" s="15">
        <v>44867</v>
      </c>
      <c r="P542" s="13"/>
      <c r="Q542" s="13" t="s">
        <v>328</v>
      </c>
      <c r="R542" s="16" t="s">
        <v>526</v>
      </c>
    </row>
    <row r="543" spans="1:18" ht="26" x14ac:dyDescent="0.35">
      <c r="A543" s="17">
        <v>57060</v>
      </c>
      <c r="B543" s="18"/>
      <c r="C543" s="19" t="s">
        <v>540</v>
      </c>
      <c r="D543" s="19" t="s">
        <v>541</v>
      </c>
      <c r="E543" s="19" t="s">
        <v>542</v>
      </c>
      <c r="F543" s="19">
        <v>508395</v>
      </c>
      <c r="G543" s="19" t="s">
        <v>543</v>
      </c>
      <c r="H543" s="19" t="s">
        <v>544</v>
      </c>
      <c r="I543" s="19" t="s">
        <v>34</v>
      </c>
      <c r="J543" s="19" t="s">
        <v>24</v>
      </c>
      <c r="K543" s="19" t="s">
        <v>545</v>
      </c>
      <c r="L543" s="19" t="s">
        <v>750</v>
      </c>
      <c r="M543" s="20">
        <v>523</v>
      </c>
      <c r="N543" s="54"/>
      <c r="O543" s="21">
        <v>44902</v>
      </c>
      <c r="P543" s="19"/>
      <c r="Q543" s="19" t="s">
        <v>328</v>
      </c>
      <c r="R543" s="22" t="s">
        <v>526</v>
      </c>
    </row>
    <row r="544" spans="1:18" ht="38.5" x14ac:dyDescent="0.35">
      <c r="A544" s="11">
        <v>1410188698</v>
      </c>
      <c r="B544" s="12"/>
      <c r="C544" s="13" t="s">
        <v>583</v>
      </c>
      <c r="D544" s="13" t="s">
        <v>535</v>
      </c>
      <c r="E544" s="13" t="s">
        <v>536</v>
      </c>
      <c r="F544" s="13">
        <v>508387</v>
      </c>
      <c r="G544" s="13" t="s">
        <v>584</v>
      </c>
      <c r="H544" s="13" t="s">
        <v>538</v>
      </c>
      <c r="I544" s="13" t="s">
        <v>34</v>
      </c>
      <c r="J544" s="13" t="s">
        <v>24</v>
      </c>
      <c r="K544" s="13" t="s">
        <v>539</v>
      </c>
      <c r="L544" s="13" t="s">
        <v>585</v>
      </c>
      <c r="M544" s="14">
        <v>523</v>
      </c>
      <c r="N544" s="55"/>
      <c r="O544" s="15">
        <v>44656</v>
      </c>
      <c r="P544" s="13"/>
      <c r="Q544" s="13" t="s">
        <v>27</v>
      </c>
      <c r="R544" s="16" t="s">
        <v>526</v>
      </c>
    </row>
    <row r="545" spans="1:18" ht="38.5" x14ac:dyDescent="0.35">
      <c r="A545" s="11">
        <v>1410186549</v>
      </c>
      <c r="B545" s="12"/>
      <c r="C545" s="13" t="s">
        <v>501</v>
      </c>
      <c r="D545" s="13" t="s">
        <v>19</v>
      </c>
      <c r="E545" s="13" t="s">
        <v>181</v>
      </c>
      <c r="F545" s="13">
        <v>608820</v>
      </c>
      <c r="G545" s="13" t="s">
        <v>502</v>
      </c>
      <c r="H545" s="13" t="s">
        <v>503</v>
      </c>
      <c r="I545" s="13" t="s">
        <v>34</v>
      </c>
      <c r="J545" s="13" t="s">
        <v>24</v>
      </c>
      <c r="K545" s="13" t="s">
        <v>65</v>
      </c>
      <c r="L545" s="13" t="s">
        <v>504</v>
      </c>
      <c r="M545" s="14">
        <v>522</v>
      </c>
      <c r="N545" s="55"/>
      <c r="O545" s="15">
        <v>44613</v>
      </c>
      <c r="P545" s="13"/>
      <c r="Q545" s="13" t="s">
        <v>447</v>
      </c>
      <c r="R545" s="16" t="s">
        <v>28</v>
      </c>
    </row>
    <row r="546" spans="1:18" ht="38.5" x14ac:dyDescent="0.35">
      <c r="A546" s="11">
        <v>1410197661</v>
      </c>
      <c r="B546" s="12"/>
      <c r="C546" s="13" t="s">
        <v>501</v>
      </c>
      <c r="D546" s="13" t="s">
        <v>19</v>
      </c>
      <c r="E546" s="13" t="s">
        <v>181</v>
      </c>
      <c r="F546" s="13">
        <v>608820</v>
      </c>
      <c r="G546" s="13" t="s">
        <v>502</v>
      </c>
      <c r="H546" s="13" t="s">
        <v>503</v>
      </c>
      <c r="I546" s="13" t="s">
        <v>34</v>
      </c>
      <c r="J546" s="13" t="s">
        <v>24</v>
      </c>
      <c r="K546" s="13" t="s">
        <v>65</v>
      </c>
      <c r="L546" s="13" t="s">
        <v>1434</v>
      </c>
      <c r="M546" s="14">
        <v>522</v>
      </c>
      <c r="N546" s="55"/>
      <c r="O546" s="15">
        <v>44846</v>
      </c>
      <c r="P546" s="13"/>
      <c r="Q546" s="13" t="s">
        <v>328</v>
      </c>
      <c r="R546" s="16" t="s">
        <v>526</v>
      </c>
    </row>
    <row r="547" spans="1:18" ht="38.5" x14ac:dyDescent="0.35">
      <c r="A547" s="17">
        <v>1410192946</v>
      </c>
      <c r="B547" s="18"/>
      <c r="C547" s="19" t="s">
        <v>978</v>
      </c>
      <c r="D547" s="19" t="s">
        <v>655</v>
      </c>
      <c r="E547" s="19" t="s">
        <v>536</v>
      </c>
      <c r="F547" s="19">
        <v>109557</v>
      </c>
      <c r="G547" s="19" t="s">
        <v>979</v>
      </c>
      <c r="H547" s="19" t="s">
        <v>980</v>
      </c>
      <c r="I547" s="19" t="s">
        <v>880</v>
      </c>
      <c r="J547" s="19" t="s">
        <v>981</v>
      </c>
      <c r="K547" s="19" t="s">
        <v>982</v>
      </c>
      <c r="L547" s="19" t="s">
        <v>199</v>
      </c>
      <c r="M547" s="20">
        <v>520.07000000000005</v>
      </c>
      <c r="N547" s="54"/>
      <c r="O547" s="21">
        <v>44713</v>
      </c>
      <c r="P547" s="19"/>
      <c r="Q547" s="19" t="s">
        <v>27</v>
      </c>
      <c r="R547" s="22" t="s">
        <v>526</v>
      </c>
    </row>
    <row r="548" spans="1:18" ht="26" x14ac:dyDescent="0.35">
      <c r="A548" s="11" t="s">
        <v>1367</v>
      </c>
      <c r="B548" s="12"/>
      <c r="C548" s="13" t="s">
        <v>1368</v>
      </c>
      <c r="D548" s="13" t="s">
        <v>619</v>
      </c>
      <c r="E548" s="13" t="s">
        <v>1219</v>
      </c>
      <c r="F548" s="13">
        <v>309968</v>
      </c>
      <c r="G548" s="13" t="s">
        <v>1369</v>
      </c>
      <c r="H548" s="13" t="s">
        <v>1370</v>
      </c>
      <c r="I548" s="13" t="s">
        <v>34</v>
      </c>
      <c r="J548" s="13" t="s">
        <v>24</v>
      </c>
      <c r="K548" s="13" t="s">
        <v>1371</v>
      </c>
      <c r="L548" s="13" t="s">
        <v>1372</v>
      </c>
      <c r="M548" s="14">
        <v>512.23</v>
      </c>
      <c r="N548" s="55"/>
      <c r="O548" s="15">
        <v>44816</v>
      </c>
      <c r="P548" s="13"/>
      <c r="Q548" s="13" t="s">
        <v>171</v>
      </c>
      <c r="R548" s="16" t="s">
        <v>526</v>
      </c>
    </row>
    <row r="549" spans="1:18" ht="26" x14ac:dyDescent="0.35">
      <c r="A549" s="11">
        <v>1410172941</v>
      </c>
      <c r="B549" s="12"/>
      <c r="C549" s="13" t="s">
        <v>86</v>
      </c>
      <c r="D549" s="13" t="s">
        <v>73</v>
      </c>
      <c r="E549" s="13" t="s">
        <v>74</v>
      </c>
      <c r="F549" s="13">
        <v>309725</v>
      </c>
      <c r="G549" s="13" t="s">
        <v>87</v>
      </c>
      <c r="H549" s="13" t="s">
        <v>76</v>
      </c>
      <c r="I549" s="13" t="s">
        <v>34</v>
      </c>
      <c r="J549" s="13" t="s">
        <v>24</v>
      </c>
      <c r="K549" s="13" t="s">
        <v>88</v>
      </c>
      <c r="L549" s="13" t="s">
        <v>89</v>
      </c>
      <c r="M549" s="14">
        <v>507.6</v>
      </c>
      <c r="N549" s="55"/>
      <c r="O549" s="15">
        <v>44329</v>
      </c>
      <c r="P549" s="13"/>
      <c r="Q549" s="13" t="s">
        <v>27</v>
      </c>
      <c r="R549" s="16" t="s">
        <v>28</v>
      </c>
    </row>
    <row r="550" spans="1:18" ht="26" x14ac:dyDescent="0.35">
      <c r="A550" s="17">
        <v>1410172933</v>
      </c>
      <c r="B550" s="18"/>
      <c r="C550" s="19" t="s">
        <v>86</v>
      </c>
      <c r="D550" s="19" t="s">
        <v>73</v>
      </c>
      <c r="E550" s="19" t="s">
        <v>74</v>
      </c>
      <c r="F550" s="19">
        <v>309725</v>
      </c>
      <c r="G550" s="19" t="s">
        <v>87</v>
      </c>
      <c r="H550" s="19" t="s">
        <v>76</v>
      </c>
      <c r="I550" s="19" t="s">
        <v>34</v>
      </c>
      <c r="J550" s="19" t="s">
        <v>24</v>
      </c>
      <c r="K550" s="19" t="s">
        <v>88</v>
      </c>
      <c r="L550" s="19" t="s">
        <v>90</v>
      </c>
      <c r="M550" s="20">
        <v>507.6</v>
      </c>
      <c r="N550" s="54"/>
      <c r="O550" s="21">
        <v>44329</v>
      </c>
      <c r="P550" s="19"/>
      <c r="Q550" s="19" t="s">
        <v>27</v>
      </c>
      <c r="R550" s="22" t="s">
        <v>28</v>
      </c>
    </row>
    <row r="551" spans="1:18" ht="51" x14ac:dyDescent="0.35">
      <c r="A551" s="11">
        <v>57067</v>
      </c>
      <c r="B551" s="12"/>
      <c r="C551" s="13" t="s">
        <v>1637</v>
      </c>
      <c r="D551" s="13" t="s">
        <v>1638</v>
      </c>
      <c r="E551" s="13" t="s">
        <v>1639</v>
      </c>
      <c r="F551" s="13">
        <v>103974</v>
      </c>
      <c r="G551" s="13" t="s">
        <v>1640</v>
      </c>
      <c r="H551" s="13" t="s">
        <v>1641</v>
      </c>
      <c r="I551" s="13" t="s">
        <v>1543</v>
      </c>
      <c r="J551" s="13" t="s">
        <v>24</v>
      </c>
      <c r="K551" s="13" t="s">
        <v>1642</v>
      </c>
      <c r="L551" s="13" t="s">
        <v>1643</v>
      </c>
      <c r="M551" s="14">
        <v>500</v>
      </c>
      <c r="N551" s="55"/>
      <c r="O551" s="15">
        <v>44902</v>
      </c>
      <c r="P551" s="13"/>
      <c r="Q551" s="13" t="s">
        <v>328</v>
      </c>
      <c r="R551" s="16" t="s">
        <v>526</v>
      </c>
    </row>
    <row r="552" spans="1:18" ht="38.5" x14ac:dyDescent="0.35">
      <c r="A552" s="17">
        <v>56509</v>
      </c>
      <c r="B552" s="18"/>
      <c r="C552" s="19" t="s">
        <v>1541</v>
      </c>
      <c r="D552" s="19" t="s">
        <v>19</v>
      </c>
      <c r="E552" s="19" t="s">
        <v>20</v>
      </c>
      <c r="F552" s="19">
        <v>608871</v>
      </c>
      <c r="G552" s="19" t="s">
        <v>1542</v>
      </c>
      <c r="H552" s="19" t="s">
        <v>163</v>
      </c>
      <c r="I552" s="19" t="s">
        <v>1543</v>
      </c>
      <c r="J552" s="19"/>
      <c r="K552" s="19" t="s">
        <v>1422</v>
      </c>
      <c r="L552" s="19" t="s">
        <v>1544</v>
      </c>
      <c r="M552" s="20">
        <v>500</v>
      </c>
      <c r="N552" s="54"/>
      <c r="O552" s="21">
        <v>44882</v>
      </c>
      <c r="P552" s="19"/>
      <c r="Q552" s="19" t="s">
        <v>328</v>
      </c>
      <c r="R552" s="22" t="s">
        <v>526</v>
      </c>
    </row>
    <row r="553" spans="1:18" ht="26" x14ac:dyDescent="0.35">
      <c r="A553" s="17">
        <v>1410189104</v>
      </c>
      <c r="B553" s="18"/>
      <c r="C553" s="19" t="s">
        <v>747</v>
      </c>
      <c r="D553" s="19" t="s">
        <v>38</v>
      </c>
      <c r="E553" s="19" t="s">
        <v>139</v>
      </c>
      <c r="F553" s="19">
        <v>606188</v>
      </c>
      <c r="G553" s="19" t="s">
        <v>748</v>
      </c>
      <c r="H553" s="19" t="s">
        <v>749</v>
      </c>
      <c r="I553" s="19" t="s">
        <v>23</v>
      </c>
      <c r="J553" s="19" t="s">
        <v>24</v>
      </c>
      <c r="K553" s="19" t="s">
        <v>325</v>
      </c>
      <c r="L553" s="19" t="s">
        <v>750</v>
      </c>
      <c r="M553" s="20">
        <v>500</v>
      </c>
      <c r="N553" s="54"/>
      <c r="O553" s="21">
        <v>44673</v>
      </c>
      <c r="P553" s="19"/>
      <c r="Q553" s="19" t="s">
        <v>27</v>
      </c>
      <c r="R553" s="22" t="s">
        <v>526</v>
      </c>
    </row>
    <row r="554" spans="1:18" ht="26" x14ac:dyDescent="0.35">
      <c r="A554" s="11">
        <v>1410190784</v>
      </c>
      <c r="B554" s="12"/>
      <c r="C554" s="13" t="s">
        <v>905</v>
      </c>
      <c r="D554" s="13" t="s">
        <v>832</v>
      </c>
      <c r="E554" s="13" t="s">
        <v>536</v>
      </c>
      <c r="F554" s="13">
        <v>309822</v>
      </c>
      <c r="G554" s="13" t="s">
        <v>906</v>
      </c>
      <c r="H554" s="13" t="s">
        <v>907</v>
      </c>
      <c r="I554" s="13" t="s">
        <v>34</v>
      </c>
      <c r="J554" s="13" t="s">
        <v>24</v>
      </c>
      <c r="K554" s="13" t="s">
        <v>908</v>
      </c>
      <c r="L554" s="13" t="s">
        <v>1037</v>
      </c>
      <c r="M554" s="14">
        <v>493.74</v>
      </c>
      <c r="N554" s="55"/>
      <c r="O554" s="15">
        <v>44733</v>
      </c>
      <c r="P554" s="13"/>
      <c r="Q554" s="13" t="s">
        <v>27</v>
      </c>
      <c r="R554" s="16" t="s">
        <v>526</v>
      </c>
    </row>
    <row r="555" spans="1:18" ht="38.5" x14ac:dyDescent="0.35">
      <c r="A555" s="11">
        <v>1410199273</v>
      </c>
      <c r="B555" s="12"/>
      <c r="C555" s="13" t="s">
        <v>44</v>
      </c>
      <c r="D555" s="13" t="s">
        <v>38</v>
      </c>
      <c r="E555" s="13" t="s">
        <v>45</v>
      </c>
      <c r="F555" s="13">
        <v>608629</v>
      </c>
      <c r="G555" s="13" t="s">
        <v>46</v>
      </c>
      <c r="H555" s="13" t="s">
        <v>47</v>
      </c>
      <c r="I555" s="13" t="s">
        <v>34</v>
      </c>
      <c r="J555" s="13">
        <v>4500231110</v>
      </c>
      <c r="K555" s="13" t="s">
        <v>48</v>
      </c>
      <c r="L555" s="13" t="s">
        <v>1573</v>
      </c>
      <c r="M555" s="14">
        <v>491.57</v>
      </c>
      <c r="N555" s="55"/>
      <c r="O555" s="15">
        <v>44887</v>
      </c>
      <c r="P555" s="13"/>
      <c r="Q555" s="13" t="s">
        <v>328</v>
      </c>
      <c r="R555" s="16" t="s">
        <v>526</v>
      </c>
    </row>
    <row r="556" spans="1:18" ht="38.5" x14ac:dyDescent="0.35">
      <c r="A556" s="17">
        <v>1410193794</v>
      </c>
      <c r="B556" s="18"/>
      <c r="C556" s="19" t="s">
        <v>44</v>
      </c>
      <c r="D556" s="19" t="s">
        <v>38</v>
      </c>
      <c r="E556" s="19" t="s">
        <v>45</v>
      </c>
      <c r="F556" s="19">
        <v>608629</v>
      </c>
      <c r="G556" s="19" t="s">
        <v>46</v>
      </c>
      <c r="H556" s="19" t="s">
        <v>47</v>
      </c>
      <c r="I556" s="19" t="s">
        <v>34</v>
      </c>
      <c r="J556" s="19" t="s">
        <v>24</v>
      </c>
      <c r="K556" s="19" t="s">
        <v>48</v>
      </c>
      <c r="L556" s="19" t="s">
        <v>307</v>
      </c>
      <c r="M556" s="20">
        <v>485.53</v>
      </c>
      <c r="N556" s="54"/>
      <c r="O556" s="21">
        <v>44774</v>
      </c>
      <c r="P556" s="19"/>
      <c r="Q556" s="19" t="s">
        <v>171</v>
      </c>
      <c r="R556" s="22" t="s">
        <v>526</v>
      </c>
    </row>
    <row r="557" spans="1:18" ht="26" x14ac:dyDescent="0.35">
      <c r="A557" s="11">
        <v>1410196185</v>
      </c>
      <c r="B557" s="12"/>
      <c r="C557" s="13" t="s">
        <v>131</v>
      </c>
      <c r="D557" s="13" t="s">
        <v>73</v>
      </c>
      <c r="E557" s="13" t="s">
        <v>74</v>
      </c>
      <c r="F557" s="13">
        <v>309720</v>
      </c>
      <c r="G557" s="13" t="s">
        <v>132</v>
      </c>
      <c r="H557" s="13" t="s">
        <v>133</v>
      </c>
      <c r="I557" s="13" t="s">
        <v>34</v>
      </c>
      <c r="J557" s="13" t="s">
        <v>24</v>
      </c>
      <c r="K557" s="13" t="s">
        <v>134</v>
      </c>
      <c r="L557" s="13" t="s">
        <v>1358</v>
      </c>
      <c r="M557" s="14">
        <v>475</v>
      </c>
      <c r="N557" s="55"/>
      <c r="O557" s="15">
        <v>44813</v>
      </c>
      <c r="P557" s="13"/>
      <c r="Q557" s="13" t="s">
        <v>171</v>
      </c>
      <c r="R557" s="16" t="s">
        <v>526</v>
      </c>
    </row>
    <row r="558" spans="1:18" ht="38.5" x14ac:dyDescent="0.35">
      <c r="A558" s="17">
        <v>1410188808</v>
      </c>
      <c r="B558" s="18"/>
      <c r="C558" s="19" t="s">
        <v>702</v>
      </c>
      <c r="D558" s="19" t="s">
        <v>619</v>
      </c>
      <c r="E558" s="19" t="s">
        <v>703</v>
      </c>
      <c r="F558" s="19">
        <v>309974</v>
      </c>
      <c r="G558" s="19" t="s">
        <v>704</v>
      </c>
      <c r="H558" s="19" t="s">
        <v>705</v>
      </c>
      <c r="I558" s="19" t="s">
        <v>34</v>
      </c>
      <c r="J558" s="19" t="s">
        <v>24</v>
      </c>
      <c r="K558" s="19" t="s">
        <v>706</v>
      </c>
      <c r="L558" s="19" t="s">
        <v>711</v>
      </c>
      <c r="M558" s="20">
        <v>471</v>
      </c>
      <c r="N558" s="54"/>
      <c r="O558" s="21">
        <v>44663</v>
      </c>
      <c r="P558" s="19"/>
      <c r="Q558" s="19" t="s">
        <v>27</v>
      </c>
      <c r="R558" s="22" t="s">
        <v>526</v>
      </c>
    </row>
    <row r="559" spans="1:18" ht="26" x14ac:dyDescent="0.35">
      <c r="A559" s="11">
        <v>1410194886</v>
      </c>
      <c r="B559" s="12"/>
      <c r="C559" s="13" t="s">
        <v>227</v>
      </c>
      <c r="D559" s="13" t="s">
        <v>38</v>
      </c>
      <c r="E559" s="13" t="s">
        <v>139</v>
      </c>
      <c r="F559" s="13">
        <v>608688</v>
      </c>
      <c r="G559" s="13" t="s">
        <v>228</v>
      </c>
      <c r="H559" s="13" t="s">
        <v>229</v>
      </c>
      <c r="I559" s="13" t="s">
        <v>23</v>
      </c>
      <c r="J559" s="13" t="s">
        <v>230</v>
      </c>
      <c r="K559" s="13" t="s">
        <v>231</v>
      </c>
      <c r="L559" s="13" t="s">
        <v>1281</v>
      </c>
      <c r="M559" s="14">
        <v>465</v>
      </c>
      <c r="N559" s="55"/>
      <c r="O559" s="15">
        <v>44783</v>
      </c>
      <c r="P559" s="13"/>
      <c r="Q559" s="13" t="s">
        <v>171</v>
      </c>
      <c r="R559" s="16" t="s">
        <v>526</v>
      </c>
    </row>
    <row r="560" spans="1:18" ht="26" x14ac:dyDescent="0.35">
      <c r="A560" s="11">
        <v>1410189746</v>
      </c>
      <c r="B560" s="12"/>
      <c r="C560" s="13" t="s">
        <v>816</v>
      </c>
      <c r="D560" s="13" t="s">
        <v>817</v>
      </c>
      <c r="E560" s="13" t="s">
        <v>818</v>
      </c>
      <c r="F560" s="13">
        <v>508424</v>
      </c>
      <c r="G560" s="13" t="s">
        <v>819</v>
      </c>
      <c r="H560" s="13" t="s">
        <v>820</v>
      </c>
      <c r="I560" s="13" t="s">
        <v>34</v>
      </c>
      <c r="J560" s="13" t="s">
        <v>24</v>
      </c>
      <c r="K560" s="13" t="s">
        <v>814</v>
      </c>
      <c r="L560" s="13" t="s">
        <v>199</v>
      </c>
      <c r="M560" s="14">
        <v>460.23</v>
      </c>
      <c r="N560" s="55"/>
      <c r="O560" s="15">
        <v>44687</v>
      </c>
      <c r="P560" s="13"/>
      <c r="Q560" s="13" t="s">
        <v>27</v>
      </c>
      <c r="R560" s="16" t="s">
        <v>526</v>
      </c>
    </row>
    <row r="561" spans="1:18" ht="26" x14ac:dyDescent="0.35">
      <c r="A561" s="11">
        <v>1410190920</v>
      </c>
      <c r="B561" s="12"/>
      <c r="C561" s="13" t="s">
        <v>1119</v>
      </c>
      <c r="D561" s="13" t="s">
        <v>655</v>
      </c>
      <c r="E561" s="13" t="s">
        <v>655</v>
      </c>
      <c r="F561" s="13">
        <v>109551</v>
      </c>
      <c r="G561" s="13" t="s">
        <v>1120</v>
      </c>
      <c r="H561" s="13" t="s">
        <v>1121</v>
      </c>
      <c r="I561" s="13" t="s">
        <v>23</v>
      </c>
      <c r="J561" s="13" t="s">
        <v>24</v>
      </c>
      <c r="K561" s="13" t="s">
        <v>1122</v>
      </c>
      <c r="L561" s="13" t="s">
        <v>687</v>
      </c>
      <c r="M561" s="14">
        <v>455.16</v>
      </c>
      <c r="N561" s="55"/>
      <c r="O561" s="15">
        <v>44743</v>
      </c>
      <c r="P561" s="13"/>
      <c r="Q561" s="13" t="s">
        <v>171</v>
      </c>
      <c r="R561" s="16" t="s">
        <v>526</v>
      </c>
    </row>
    <row r="562" spans="1:18" ht="63.5" x14ac:dyDescent="0.35">
      <c r="A562" s="17">
        <v>1410176234</v>
      </c>
      <c r="B562" s="18"/>
      <c r="C562" s="19" t="s">
        <v>167</v>
      </c>
      <c r="D562" s="19" t="s">
        <v>73</v>
      </c>
      <c r="E562" s="19" t="s">
        <v>74</v>
      </c>
      <c r="F562" s="19">
        <v>309653</v>
      </c>
      <c r="G562" s="19" t="s">
        <v>168</v>
      </c>
      <c r="H562" s="19" t="s">
        <v>133</v>
      </c>
      <c r="I562" s="19" t="s">
        <v>23</v>
      </c>
      <c r="J562" s="19" t="s">
        <v>24</v>
      </c>
      <c r="K562" s="19" t="s">
        <v>169</v>
      </c>
      <c r="L562" s="19" t="s">
        <v>170</v>
      </c>
      <c r="M562" s="20">
        <v>450</v>
      </c>
      <c r="N562" s="54"/>
      <c r="O562" s="21">
        <v>44378</v>
      </c>
      <c r="P562" s="19"/>
      <c r="Q562" s="19" t="s">
        <v>171</v>
      </c>
      <c r="R562" s="22" t="s">
        <v>28</v>
      </c>
    </row>
    <row r="563" spans="1:18" ht="38.5" x14ac:dyDescent="0.35">
      <c r="A563" s="11">
        <v>1410200073</v>
      </c>
      <c r="B563" s="12"/>
      <c r="C563" s="13" t="s">
        <v>350</v>
      </c>
      <c r="D563" s="13" t="s">
        <v>38</v>
      </c>
      <c r="E563" s="13" t="s">
        <v>39</v>
      </c>
      <c r="F563" s="13">
        <v>608642</v>
      </c>
      <c r="G563" s="13" t="s">
        <v>351</v>
      </c>
      <c r="H563" s="13" t="s">
        <v>41</v>
      </c>
      <c r="I563" s="13" t="s">
        <v>34</v>
      </c>
      <c r="J563" s="13" t="s">
        <v>24</v>
      </c>
      <c r="K563" s="13" t="s">
        <v>65</v>
      </c>
      <c r="L563" s="13" t="s">
        <v>1623</v>
      </c>
      <c r="M563" s="14">
        <v>437.88</v>
      </c>
      <c r="N563" s="55"/>
      <c r="O563" s="15">
        <v>44900</v>
      </c>
      <c r="P563" s="13"/>
      <c r="Q563" s="13" t="s">
        <v>328</v>
      </c>
      <c r="R563" s="16" t="s">
        <v>526</v>
      </c>
    </row>
    <row r="564" spans="1:18" ht="26" x14ac:dyDescent="0.35">
      <c r="A564" s="11">
        <v>1410182891</v>
      </c>
      <c r="B564" s="12"/>
      <c r="C564" s="13" t="s">
        <v>411</v>
      </c>
      <c r="D564" s="13" t="s">
        <v>38</v>
      </c>
      <c r="E564" s="13" t="s">
        <v>39</v>
      </c>
      <c r="F564" s="13">
        <v>602534</v>
      </c>
      <c r="G564" s="13" t="s">
        <v>412</v>
      </c>
      <c r="H564" s="13" t="s">
        <v>202</v>
      </c>
      <c r="I564" s="13" t="s">
        <v>23</v>
      </c>
      <c r="J564" s="13" t="s">
        <v>413</v>
      </c>
      <c r="K564" s="13" t="s">
        <v>414</v>
      </c>
      <c r="L564" s="13" t="s">
        <v>415</v>
      </c>
      <c r="M564" s="14">
        <v>437.59</v>
      </c>
      <c r="N564" s="55"/>
      <c r="O564" s="15">
        <v>44532</v>
      </c>
      <c r="P564" s="13"/>
      <c r="Q564" s="13" t="s">
        <v>328</v>
      </c>
      <c r="R564" s="16" t="s">
        <v>28</v>
      </c>
    </row>
    <row r="565" spans="1:18" ht="38.5" x14ac:dyDescent="0.35">
      <c r="A565" s="17">
        <v>56946</v>
      </c>
      <c r="B565" s="18"/>
      <c r="C565" s="19" t="s">
        <v>1615</v>
      </c>
      <c r="D565" s="19" t="s">
        <v>19</v>
      </c>
      <c r="E565" s="19" t="s">
        <v>20</v>
      </c>
      <c r="F565" s="19"/>
      <c r="G565" s="19" t="s">
        <v>1616</v>
      </c>
      <c r="H565" s="19"/>
      <c r="I565" s="19" t="s">
        <v>1543</v>
      </c>
      <c r="J565" s="19"/>
      <c r="K565" s="19" t="s">
        <v>729</v>
      </c>
      <c r="L565" s="19" t="s">
        <v>730</v>
      </c>
      <c r="M565" s="20">
        <v>435.6</v>
      </c>
      <c r="N565" s="54"/>
      <c r="O565" s="21">
        <v>44900</v>
      </c>
      <c r="P565" s="19"/>
      <c r="Q565" s="19" t="s">
        <v>328</v>
      </c>
      <c r="R565" s="22" t="s">
        <v>526</v>
      </c>
    </row>
    <row r="566" spans="1:18" ht="38.5" x14ac:dyDescent="0.35">
      <c r="A566" s="11">
        <v>1410176272</v>
      </c>
      <c r="B566" s="12"/>
      <c r="C566" s="13" t="s">
        <v>180</v>
      </c>
      <c r="D566" s="13" t="s">
        <v>38</v>
      </c>
      <c r="E566" s="13" t="s">
        <v>181</v>
      </c>
      <c r="F566" s="13">
        <v>606137</v>
      </c>
      <c r="G566" s="13" t="s">
        <v>182</v>
      </c>
      <c r="H566" s="13" t="s">
        <v>183</v>
      </c>
      <c r="I566" s="13" t="s">
        <v>23</v>
      </c>
      <c r="J566" s="13" t="s">
        <v>184</v>
      </c>
      <c r="K566" s="13" t="s">
        <v>25</v>
      </c>
      <c r="L566" s="13" t="s">
        <v>185</v>
      </c>
      <c r="M566" s="14">
        <v>432</v>
      </c>
      <c r="N566" s="55"/>
      <c r="O566" s="15">
        <v>44384</v>
      </c>
      <c r="P566" s="13"/>
      <c r="Q566" s="13" t="s">
        <v>171</v>
      </c>
      <c r="R566" s="16" t="s">
        <v>28</v>
      </c>
    </row>
    <row r="567" spans="1:18" ht="26" x14ac:dyDescent="0.35">
      <c r="A567" s="11">
        <v>1410195021</v>
      </c>
      <c r="B567" s="12"/>
      <c r="C567" s="13" t="s">
        <v>660</v>
      </c>
      <c r="D567" s="13" t="s">
        <v>661</v>
      </c>
      <c r="E567" s="13" t="s">
        <v>536</v>
      </c>
      <c r="F567" s="13">
        <v>508414</v>
      </c>
      <c r="G567" s="13" t="s">
        <v>662</v>
      </c>
      <c r="H567" s="13" t="s">
        <v>402</v>
      </c>
      <c r="I567" s="13" t="s">
        <v>34</v>
      </c>
      <c r="J567" s="13" t="s">
        <v>1293</v>
      </c>
      <c r="K567" s="13" t="s">
        <v>663</v>
      </c>
      <c r="L567" s="13" t="s">
        <v>1294</v>
      </c>
      <c r="M567" s="14">
        <v>428</v>
      </c>
      <c r="N567" s="55"/>
      <c r="O567" s="15">
        <v>44789</v>
      </c>
      <c r="P567" s="13"/>
      <c r="Q567" s="13" t="s">
        <v>171</v>
      </c>
      <c r="R567" s="16" t="s">
        <v>526</v>
      </c>
    </row>
    <row r="568" spans="1:18" ht="38.5" x14ac:dyDescent="0.35">
      <c r="A568" s="11">
        <v>1410181620</v>
      </c>
      <c r="B568" s="12"/>
      <c r="C568" s="13" t="s">
        <v>362</v>
      </c>
      <c r="D568" s="13" t="s">
        <v>19</v>
      </c>
      <c r="E568" s="13" t="s">
        <v>181</v>
      </c>
      <c r="F568" s="13">
        <v>608769</v>
      </c>
      <c r="G568" s="13" t="s">
        <v>363</v>
      </c>
      <c r="H568" s="13" t="s">
        <v>364</v>
      </c>
      <c r="I568" s="13" t="s">
        <v>34</v>
      </c>
      <c r="J568" s="13" t="s">
        <v>24</v>
      </c>
      <c r="K568" s="13" t="s">
        <v>134</v>
      </c>
      <c r="L568" s="13" t="s">
        <v>366</v>
      </c>
      <c r="M568" s="14">
        <v>427.13</v>
      </c>
      <c r="N568" s="55"/>
      <c r="O568" s="15">
        <v>44505</v>
      </c>
      <c r="P568" s="13"/>
      <c r="Q568" s="13" t="s">
        <v>328</v>
      </c>
      <c r="R568" s="16" t="s">
        <v>28</v>
      </c>
    </row>
    <row r="569" spans="1:18" ht="63.5" x14ac:dyDescent="0.35">
      <c r="A569" s="11">
        <v>1410179125</v>
      </c>
      <c r="B569" s="12"/>
      <c r="C569" s="13" t="s">
        <v>295</v>
      </c>
      <c r="D569" s="13" t="s">
        <v>38</v>
      </c>
      <c r="E569" s="13" t="s">
        <v>139</v>
      </c>
      <c r="F569" s="13">
        <v>608657</v>
      </c>
      <c r="G569" s="13" t="s">
        <v>296</v>
      </c>
      <c r="H569" s="13" t="s">
        <v>202</v>
      </c>
      <c r="I569" s="13" t="s">
        <v>34</v>
      </c>
      <c r="J569" s="13" t="s">
        <v>24</v>
      </c>
      <c r="K569" s="13" t="s">
        <v>297</v>
      </c>
      <c r="L569" s="13" t="s">
        <v>298</v>
      </c>
      <c r="M569" s="14">
        <v>426.46</v>
      </c>
      <c r="N569" s="55"/>
      <c r="O569" s="15">
        <v>44448</v>
      </c>
      <c r="P569" s="13"/>
      <c r="Q569" s="13" t="s">
        <v>171</v>
      </c>
      <c r="R569" s="16" t="s">
        <v>28</v>
      </c>
    </row>
    <row r="570" spans="1:18" x14ac:dyDescent="0.35">
      <c r="A570" s="17">
        <v>1410192621</v>
      </c>
      <c r="B570" s="18"/>
      <c r="C570" s="19" t="s">
        <v>1114</v>
      </c>
      <c r="D570" s="19" t="s">
        <v>541</v>
      </c>
      <c r="E570" s="19" t="s">
        <v>541</v>
      </c>
      <c r="F570" s="19">
        <v>508329</v>
      </c>
      <c r="G570" s="19" t="s">
        <v>1115</v>
      </c>
      <c r="H570" s="19" t="s">
        <v>1116</v>
      </c>
      <c r="I570" s="19" t="s">
        <v>34</v>
      </c>
      <c r="J570" s="19" t="s">
        <v>24</v>
      </c>
      <c r="K570" s="19" t="s">
        <v>1117</v>
      </c>
      <c r="L570" s="19" t="s">
        <v>730</v>
      </c>
      <c r="M570" s="20">
        <v>418.44</v>
      </c>
      <c r="N570" s="54"/>
      <c r="O570" s="21">
        <v>44747</v>
      </c>
      <c r="P570" s="19"/>
      <c r="Q570" s="19" t="s">
        <v>171</v>
      </c>
      <c r="R570" s="22" t="s">
        <v>526</v>
      </c>
    </row>
    <row r="571" spans="1:18" ht="38.5" x14ac:dyDescent="0.35">
      <c r="A571" s="11">
        <v>1410188654</v>
      </c>
      <c r="B571" s="12"/>
      <c r="C571" s="13" t="s">
        <v>531</v>
      </c>
      <c r="D571" s="13" t="s">
        <v>38</v>
      </c>
      <c r="E571" s="13" t="s">
        <v>92</v>
      </c>
      <c r="F571" s="13">
        <v>802138</v>
      </c>
      <c r="G571" s="13" t="s">
        <v>532</v>
      </c>
      <c r="H571" s="13" t="s">
        <v>249</v>
      </c>
      <c r="I571" s="13" t="s">
        <v>34</v>
      </c>
      <c r="J571" s="13" t="s">
        <v>24</v>
      </c>
      <c r="K571" s="13" t="s">
        <v>65</v>
      </c>
      <c r="L571" s="13" t="s">
        <v>533</v>
      </c>
      <c r="M571" s="14">
        <v>418.44</v>
      </c>
      <c r="N571" s="55"/>
      <c r="O571" s="15">
        <v>44652</v>
      </c>
      <c r="P571" s="13"/>
      <c r="Q571" s="13" t="s">
        <v>27</v>
      </c>
      <c r="R571" s="16" t="s">
        <v>526</v>
      </c>
    </row>
    <row r="572" spans="1:18" ht="26" x14ac:dyDescent="0.35">
      <c r="A572" s="17">
        <v>1410190713</v>
      </c>
      <c r="B572" s="18"/>
      <c r="C572" s="19" t="s">
        <v>962</v>
      </c>
      <c r="D572" s="19" t="s">
        <v>38</v>
      </c>
      <c r="E572" s="19" t="s">
        <v>92</v>
      </c>
      <c r="F572" s="19">
        <v>608651</v>
      </c>
      <c r="G572" s="19" t="s">
        <v>963</v>
      </c>
      <c r="H572" s="19" t="s">
        <v>964</v>
      </c>
      <c r="I572" s="19" t="s">
        <v>34</v>
      </c>
      <c r="J572" s="19" t="s">
        <v>24</v>
      </c>
      <c r="K572" s="19" t="s">
        <v>70</v>
      </c>
      <c r="L572" s="19" t="s">
        <v>1064</v>
      </c>
      <c r="M572" s="20">
        <v>416.7</v>
      </c>
      <c r="N572" s="54"/>
      <c r="O572" s="21">
        <v>44729</v>
      </c>
      <c r="P572" s="19"/>
      <c r="Q572" s="19" t="s">
        <v>27</v>
      </c>
      <c r="R572" s="22" t="s">
        <v>526</v>
      </c>
    </row>
    <row r="573" spans="1:18" ht="38.5" x14ac:dyDescent="0.35">
      <c r="A573" s="11">
        <v>1410190676</v>
      </c>
      <c r="B573" s="12"/>
      <c r="C573" s="13" t="s">
        <v>283</v>
      </c>
      <c r="D573" s="13" t="s">
        <v>38</v>
      </c>
      <c r="E573" s="13" t="s">
        <v>81</v>
      </c>
      <c r="F573" s="13">
        <v>608627</v>
      </c>
      <c r="G573" s="13" t="s">
        <v>284</v>
      </c>
      <c r="H573" s="13" t="s">
        <v>83</v>
      </c>
      <c r="I573" s="13" t="s">
        <v>23</v>
      </c>
      <c r="J573" s="13" t="s">
        <v>24</v>
      </c>
      <c r="K573" s="13" t="s">
        <v>1045</v>
      </c>
      <c r="L573" s="13" t="s">
        <v>1046</v>
      </c>
      <c r="M573" s="14">
        <v>416.28</v>
      </c>
      <c r="N573" s="55"/>
      <c r="O573" s="15">
        <v>44728</v>
      </c>
      <c r="P573" s="13"/>
      <c r="Q573" s="13" t="s">
        <v>27</v>
      </c>
      <c r="R573" s="16" t="s">
        <v>526</v>
      </c>
    </row>
    <row r="574" spans="1:18" ht="26" x14ac:dyDescent="0.35">
      <c r="A574" s="17">
        <v>1410197537</v>
      </c>
      <c r="B574" s="18"/>
      <c r="C574" s="19" t="s">
        <v>1442</v>
      </c>
      <c r="D574" s="19" t="s">
        <v>817</v>
      </c>
      <c r="E574" s="19" t="s">
        <v>817</v>
      </c>
      <c r="F574" s="19">
        <v>508434</v>
      </c>
      <c r="G574" s="19" t="s">
        <v>1443</v>
      </c>
      <c r="H574" s="19" t="s">
        <v>1444</v>
      </c>
      <c r="I574" s="19" t="s">
        <v>880</v>
      </c>
      <c r="J574" s="19" t="s">
        <v>24</v>
      </c>
      <c r="K574" s="19" t="s">
        <v>1445</v>
      </c>
      <c r="L574" s="19" t="s">
        <v>199</v>
      </c>
      <c r="M574" s="20">
        <v>415</v>
      </c>
      <c r="N574" s="54"/>
      <c r="O574" s="21">
        <v>44844</v>
      </c>
      <c r="P574" s="19"/>
      <c r="Q574" s="19" t="s">
        <v>328</v>
      </c>
      <c r="R574" s="22" t="s">
        <v>526</v>
      </c>
    </row>
    <row r="575" spans="1:18" ht="26" x14ac:dyDescent="0.35">
      <c r="A575" s="17">
        <v>1410188613</v>
      </c>
      <c r="B575" s="18"/>
      <c r="C575" s="19" t="s">
        <v>448</v>
      </c>
      <c r="D575" s="19" t="s">
        <v>73</v>
      </c>
      <c r="E575" s="19" t="s">
        <v>74</v>
      </c>
      <c r="F575" s="19">
        <v>309732</v>
      </c>
      <c r="G575" s="19" t="s">
        <v>449</v>
      </c>
      <c r="H575" s="19" t="s">
        <v>133</v>
      </c>
      <c r="I575" s="19" t="s">
        <v>34</v>
      </c>
      <c r="J575" s="19" t="s">
        <v>24</v>
      </c>
      <c r="K575" s="19" t="s">
        <v>450</v>
      </c>
      <c r="L575" s="19" t="s">
        <v>572</v>
      </c>
      <c r="M575" s="20">
        <v>411.15</v>
      </c>
      <c r="N575" s="54"/>
      <c r="O575" s="21">
        <v>44652</v>
      </c>
      <c r="P575" s="19"/>
      <c r="Q575" s="19" t="s">
        <v>27</v>
      </c>
      <c r="R575" s="22" t="s">
        <v>526</v>
      </c>
    </row>
    <row r="576" spans="1:18" ht="26" x14ac:dyDescent="0.35">
      <c r="A576" s="17">
        <v>1410190109</v>
      </c>
      <c r="B576" s="18"/>
      <c r="C576" s="19" t="s">
        <v>855</v>
      </c>
      <c r="D576" s="19" t="s">
        <v>535</v>
      </c>
      <c r="E576" s="19" t="s">
        <v>536</v>
      </c>
      <c r="F576" s="19">
        <v>508342</v>
      </c>
      <c r="G576" s="19" t="s">
        <v>856</v>
      </c>
      <c r="H576" s="19" t="s">
        <v>857</v>
      </c>
      <c r="I576" s="19" t="s">
        <v>34</v>
      </c>
      <c r="J576" s="19" t="s">
        <v>24</v>
      </c>
      <c r="K576" s="19" t="s">
        <v>35</v>
      </c>
      <c r="L576" s="19" t="s">
        <v>806</v>
      </c>
      <c r="M576" s="20">
        <v>409.19</v>
      </c>
      <c r="N576" s="54"/>
      <c r="O576" s="21">
        <v>44699</v>
      </c>
      <c r="P576" s="19"/>
      <c r="Q576" s="19" t="s">
        <v>27</v>
      </c>
      <c r="R576" s="22" t="s">
        <v>526</v>
      </c>
    </row>
    <row r="577" spans="1:18" ht="26" x14ac:dyDescent="0.35">
      <c r="A577" s="11"/>
      <c r="B577" s="12">
        <v>1490025990</v>
      </c>
      <c r="C577" s="13" t="s">
        <v>1186</v>
      </c>
      <c r="D577" s="13" t="s">
        <v>535</v>
      </c>
      <c r="E577" s="13" t="s">
        <v>536</v>
      </c>
      <c r="F577" s="13">
        <v>508342</v>
      </c>
      <c r="G577" s="13" t="s">
        <v>856</v>
      </c>
      <c r="H577" s="13" t="s">
        <v>857</v>
      </c>
      <c r="I577" s="13" t="s">
        <v>34</v>
      </c>
      <c r="J577" s="13" t="s">
        <v>24</v>
      </c>
      <c r="K577" s="13" t="s">
        <v>35</v>
      </c>
      <c r="L577" s="13" t="s">
        <v>1187</v>
      </c>
      <c r="M577" s="14">
        <v>409.19</v>
      </c>
      <c r="N577" s="55"/>
      <c r="O577" s="15">
        <v>44760</v>
      </c>
      <c r="P577" s="13"/>
      <c r="Q577" s="13" t="s">
        <v>171</v>
      </c>
      <c r="R577" s="16" t="s">
        <v>526</v>
      </c>
    </row>
    <row r="578" spans="1:18" ht="38.5" x14ac:dyDescent="0.35">
      <c r="A578" s="11">
        <v>1410181163</v>
      </c>
      <c r="B578" s="12"/>
      <c r="C578" s="13" t="s">
        <v>67</v>
      </c>
      <c r="D578" s="13" t="s">
        <v>38</v>
      </c>
      <c r="E578" s="13" t="s">
        <v>39</v>
      </c>
      <c r="F578" s="13">
        <v>608682</v>
      </c>
      <c r="G578" s="13" t="s">
        <v>68</v>
      </c>
      <c r="H578" s="13" t="s">
        <v>69</v>
      </c>
      <c r="I578" s="13" t="s">
        <v>34</v>
      </c>
      <c r="J578" s="13" t="s">
        <v>24</v>
      </c>
      <c r="K578" s="13" t="s">
        <v>70</v>
      </c>
      <c r="L578" s="13" t="s">
        <v>359</v>
      </c>
      <c r="M578" s="14">
        <v>406.8</v>
      </c>
      <c r="N578" s="55"/>
      <c r="O578" s="15">
        <v>44491</v>
      </c>
      <c r="P578" s="13"/>
      <c r="Q578" s="13" t="s">
        <v>328</v>
      </c>
      <c r="R578" s="16" t="s">
        <v>28</v>
      </c>
    </row>
    <row r="579" spans="1:18" ht="38.5" x14ac:dyDescent="0.35">
      <c r="A579" s="17">
        <v>1410197536</v>
      </c>
      <c r="B579" s="18"/>
      <c r="C579" s="19" t="s">
        <v>1181</v>
      </c>
      <c r="D579" s="19" t="s">
        <v>619</v>
      </c>
      <c r="E579" s="19" t="s">
        <v>673</v>
      </c>
      <c r="F579" s="19">
        <v>310019</v>
      </c>
      <c r="G579" s="19" t="s">
        <v>1182</v>
      </c>
      <c r="H579" s="19" t="s">
        <v>675</v>
      </c>
      <c r="I579" s="19" t="s">
        <v>34</v>
      </c>
      <c r="J579" s="19" t="s">
        <v>24</v>
      </c>
      <c r="K579" s="19" t="s">
        <v>65</v>
      </c>
      <c r="L579" s="19" t="s">
        <v>1434</v>
      </c>
      <c r="M579" s="20">
        <v>405</v>
      </c>
      <c r="N579" s="54"/>
      <c r="O579" s="21">
        <v>44844</v>
      </c>
      <c r="P579" s="19"/>
      <c r="Q579" s="19" t="s">
        <v>328</v>
      </c>
      <c r="R579" s="22" t="s">
        <v>526</v>
      </c>
    </row>
    <row r="580" spans="1:18" ht="26" x14ac:dyDescent="0.35">
      <c r="A580" s="17">
        <v>57063</v>
      </c>
      <c r="B580" s="18"/>
      <c r="C580" s="19" t="s">
        <v>635</v>
      </c>
      <c r="D580" s="19" t="s">
        <v>541</v>
      </c>
      <c r="E580" s="19" t="s">
        <v>636</v>
      </c>
      <c r="F580" s="19">
        <v>508087</v>
      </c>
      <c r="G580" s="19" t="s">
        <v>637</v>
      </c>
      <c r="H580" s="19" t="s">
        <v>638</v>
      </c>
      <c r="I580" s="19" t="s">
        <v>23</v>
      </c>
      <c r="J580" s="19" t="s">
        <v>1635</v>
      </c>
      <c r="K580" s="19" t="s">
        <v>639</v>
      </c>
      <c r="L580" s="19" t="s">
        <v>1636</v>
      </c>
      <c r="M580" s="20">
        <v>400</v>
      </c>
      <c r="N580" s="54"/>
      <c r="O580" s="21">
        <v>44902</v>
      </c>
      <c r="P580" s="19"/>
      <c r="Q580" s="19" t="s">
        <v>328</v>
      </c>
      <c r="R580" s="22" t="s">
        <v>526</v>
      </c>
    </row>
    <row r="581" spans="1:18" ht="63.5" x14ac:dyDescent="0.35">
      <c r="A581" s="11">
        <v>1410186550</v>
      </c>
      <c r="B581" s="12"/>
      <c r="C581" s="13" t="s">
        <v>323</v>
      </c>
      <c r="D581" s="13" t="s">
        <v>38</v>
      </c>
      <c r="E581" s="13" t="s">
        <v>139</v>
      </c>
      <c r="F581" s="13">
        <v>608444</v>
      </c>
      <c r="G581" s="13" t="s">
        <v>324</v>
      </c>
      <c r="H581" s="13" t="s">
        <v>229</v>
      </c>
      <c r="I581" s="13" t="s">
        <v>23</v>
      </c>
      <c r="J581" s="13" t="s">
        <v>24</v>
      </c>
      <c r="K581" s="13" t="s">
        <v>325</v>
      </c>
      <c r="L581" s="13" t="s">
        <v>514</v>
      </c>
      <c r="M581" s="14">
        <v>400</v>
      </c>
      <c r="N581" s="55"/>
      <c r="O581" s="15">
        <v>44627</v>
      </c>
      <c r="P581" s="13"/>
      <c r="Q581" s="13" t="s">
        <v>447</v>
      </c>
      <c r="R581" s="16" t="s">
        <v>28</v>
      </c>
    </row>
    <row r="582" spans="1:18" ht="38.5" x14ac:dyDescent="0.35">
      <c r="A582" s="17">
        <v>1410189137</v>
      </c>
      <c r="B582" s="18"/>
      <c r="C582" s="19" t="s">
        <v>765</v>
      </c>
      <c r="D582" s="19" t="s">
        <v>19</v>
      </c>
      <c r="E582" s="19" t="s">
        <v>690</v>
      </c>
      <c r="F582" s="19">
        <v>608814</v>
      </c>
      <c r="G582" s="19" t="s">
        <v>766</v>
      </c>
      <c r="H582" s="19" t="s">
        <v>767</v>
      </c>
      <c r="I582" s="19" t="s">
        <v>23</v>
      </c>
      <c r="J582" s="19" t="s">
        <v>24</v>
      </c>
      <c r="K582" s="19" t="s">
        <v>238</v>
      </c>
      <c r="L582" s="19" t="s">
        <v>768</v>
      </c>
      <c r="M582" s="20">
        <v>400</v>
      </c>
      <c r="N582" s="54"/>
      <c r="O582" s="21">
        <v>44678</v>
      </c>
      <c r="P582" s="19"/>
      <c r="Q582" s="19" t="s">
        <v>27</v>
      </c>
      <c r="R582" s="22" t="s">
        <v>526</v>
      </c>
    </row>
    <row r="583" spans="1:18" ht="38.5" x14ac:dyDescent="0.35">
      <c r="A583" s="17">
        <v>1410188609</v>
      </c>
      <c r="B583" s="18"/>
      <c r="C583" s="19" t="s">
        <v>362</v>
      </c>
      <c r="D583" s="19" t="s">
        <v>19</v>
      </c>
      <c r="E583" s="19" t="s">
        <v>181</v>
      </c>
      <c r="F583" s="19">
        <v>608769</v>
      </c>
      <c r="G583" s="19" t="s">
        <v>363</v>
      </c>
      <c r="H583" s="19" t="s">
        <v>364</v>
      </c>
      <c r="I583" s="19" t="s">
        <v>34</v>
      </c>
      <c r="J583" s="19" t="s">
        <v>24</v>
      </c>
      <c r="K583" s="19" t="s">
        <v>134</v>
      </c>
      <c r="L583" s="19" t="s">
        <v>524</v>
      </c>
      <c r="M583" s="20">
        <v>399.77</v>
      </c>
      <c r="N583" s="54"/>
      <c r="O583" s="21">
        <v>44648</v>
      </c>
      <c r="P583" s="19"/>
      <c r="Q583" s="19" t="s">
        <v>447</v>
      </c>
      <c r="R583" s="22" t="s">
        <v>28</v>
      </c>
    </row>
    <row r="584" spans="1:18" ht="38.5" x14ac:dyDescent="0.35">
      <c r="A584" s="17">
        <v>1410197687</v>
      </c>
      <c r="B584" s="18"/>
      <c r="C584" s="19" t="s">
        <v>769</v>
      </c>
      <c r="D584" s="19" t="s">
        <v>740</v>
      </c>
      <c r="E584" s="19" t="s">
        <v>181</v>
      </c>
      <c r="F584" s="19">
        <v>608705</v>
      </c>
      <c r="G584" s="19" t="s">
        <v>770</v>
      </c>
      <c r="H584" s="19" t="s">
        <v>364</v>
      </c>
      <c r="I584" s="19" t="s">
        <v>34</v>
      </c>
      <c r="J584" s="19" t="s">
        <v>24</v>
      </c>
      <c r="K584" s="19" t="s">
        <v>65</v>
      </c>
      <c r="L584" s="19" t="s">
        <v>307</v>
      </c>
      <c r="M584" s="20">
        <v>390.73</v>
      </c>
      <c r="N584" s="54"/>
      <c r="O584" s="21">
        <v>44847</v>
      </c>
      <c r="P584" s="19"/>
      <c r="Q584" s="19" t="s">
        <v>328</v>
      </c>
      <c r="R584" s="22" t="s">
        <v>526</v>
      </c>
    </row>
    <row r="585" spans="1:18" ht="26" x14ac:dyDescent="0.35">
      <c r="A585" s="11">
        <v>1410185722</v>
      </c>
      <c r="B585" s="12"/>
      <c r="C585" s="13" t="s">
        <v>67</v>
      </c>
      <c r="D585" s="13" t="s">
        <v>38</v>
      </c>
      <c r="E585" s="13" t="s">
        <v>39</v>
      </c>
      <c r="F585" s="13">
        <v>608682</v>
      </c>
      <c r="G585" s="13" t="s">
        <v>68</v>
      </c>
      <c r="H585" s="13" t="s">
        <v>69</v>
      </c>
      <c r="I585" s="13" t="s">
        <v>34</v>
      </c>
      <c r="J585" s="13" t="s">
        <v>24</v>
      </c>
      <c r="K585" s="13" t="s">
        <v>70</v>
      </c>
      <c r="L585" s="13" t="s">
        <v>489</v>
      </c>
      <c r="M585" s="14">
        <v>386.29</v>
      </c>
      <c r="N585" s="55"/>
      <c r="O585" s="15">
        <v>44603</v>
      </c>
      <c r="P585" s="13"/>
      <c r="Q585" s="13" t="s">
        <v>447</v>
      </c>
      <c r="R585" s="16" t="s">
        <v>28</v>
      </c>
    </row>
    <row r="586" spans="1:18" ht="38.5" x14ac:dyDescent="0.35">
      <c r="A586" s="11">
        <v>1410177645</v>
      </c>
      <c r="B586" s="12"/>
      <c r="C586" s="13" t="s">
        <v>227</v>
      </c>
      <c r="D586" s="13" t="s">
        <v>38</v>
      </c>
      <c r="E586" s="13" t="s">
        <v>139</v>
      </c>
      <c r="F586" s="13">
        <v>608688</v>
      </c>
      <c r="G586" s="13" t="s">
        <v>228</v>
      </c>
      <c r="H586" s="13" t="s">
        <v>229</v>
      </c>
      <c r="I586" s="13" t="s">
        <v>23</v>
      </c>
      <c r="J586" s="13" t="s">
        <v>230</v>
      </c>
      <c r="K586" s="13" t="s">
        <v>231</v>
      </c>
      <c r="L586" s="13" t="s">
        <v>232</v>
      </c>
      <c r="M586" s="14">
        <v>375</v>
      </c>
      <c r="N586" s="55"/>
      <c r="O586" s="15">
        <v>44414</v>
      </c>
      <c r="P586" s="13"/>
      <c r="Q586" s="13" t="s">
        <v>171</v>
      </c>
      <c r="R586" s="16" t="s">
        <v>28</v>
      </c>
    </row>
    <row r="587" spans="1:18" ht="38.5" x14ac:dyDescent="0.35">
      <c r="A587" s="11">
        <v>1410173267</v>
      </c>
      <c r="B587" s="12"/>
      <c r="C587" s="13" t="s">
        <v>109</v>
      </c>
      <c r="D587" s="13" t="s">
        <v>110</v>
      </c>
      <c r="E587" s="13" t="s">
        <v>111</v>
      </c>
      <c r="F587" s="13">
        <v>608618</v>
      </c>
      <c r="G587" s="13" t="s">
        <v>112</v>
      </c>
      <c r="H587" s="13" t="s">
        <v>113</v>
      </c>
      <c r="I587" s="13" t="s">
        <v>34</v>
      </c>
      <c r="J587" s="13" t="s">
        <v>24</v>
      </c>
      <c r="K587" s="13" t="s">
        <v>84</v>
      </c>
      <c r="L587" s="13" t="s">
        <v>114</v>
      </c>
      <c r="M587" s="14">
        <v>372.6</v>
      </c>
      <c r="N587" s="55"/>
      <c r="O587" s="15">
        <v>44350</v>
      </c>
      <c r="P587" s="13"/>
      <c r="Q587" s="13" t="s">
        <v>27</v>
      </c>
      <c r="R587" s="16" t="s">
        <v>28</v>
      </c>
    </row>
    <row r="588" spans="1:18" ht="26" x14ac:dyDescent="0.35">
      <c r="A588" s="17">
        <v>1410188852</v>
      </c>
      <c r="B588" s="18"/>
      <c r="C588" s="19" t="s">
        <v>682</v>
      </c>
      <c r="D588" s="19" t="s">
        <v>597</v>
      </c>
      <c r="E588" s="19" t="s">
        <v>598</v>
      </c>
      <c r="F588" s="19">
        <v>309878</v>
      </c>
      <c r="G588" s="19" t="s">
        <v>683</v>
      </c>
      <c r="H588" s="19" t="s">
        <v>684</v>
      </c>
      <c r="I588" s="19" t="s">
        <v>23</v>
      </c>
      <c r="J588" s="19">
        <v>9763375</v>
      </c>
      <c r="K588" s="19" t="s">
        <v>685</v>
      </c>
      <c r="L588" s="19" t="s">
        <v>686</v>
      </c>
      <c r="M588" s="20">
        <v>372</v>
      </c>
      <c r="N588" s="54"/>
      <c r="O588" s="21">
        <v>44662</v>
      </c>
      <c r="P588" s="19"/>
      <c r="Q588" s="19" t="s">
        <v>27</v>
      </c>
      <c r="R588" s="22" t="s">
        <v>526</v>
      </c>
    </row>
    <row r="589" spans="1:18" ht="38.5" x14ac:dyDescent="0.35">
      <c r="A589" s="17">
        <v>1410193808</v>
      </c>
      <c r="B589" s="18"/>
      <c r="C589" s="19" t="s">
        <v>1095</v>
      </c>
      <c r="D589" s="19" t="s">
        <v>19</v>
      </c>
      <c r="E589" s="19" t="s">
        <v>1016</v>
      </c>
      <c r="F589" s="19">
        <v>608861</v>
      </c>
      <c r="G589" s="19" t="s">
        <v>1096</v>
      </c>
      <c r="H589" s="19" t="s">
        <v>336</v>
      </c>
      <c r="I589" s="19" t="s">
        <v>34</v>
      </c>
      <c r="J589" s="19" t="s">
        <v>24</v>
      </c>
      <c r="K589" s="19" t="s">
        <v>1097</v>
      </c>
      <c r="L589" s="19" t="s">
        <v>1260</v>
      </c>
      <c r="M589" s="20">
        <v>370.64</v>
      </c>
      <c r="N589" s="54"/>
      <c r="O589" s="21">
        <v>44774</v>
      </c>
      <c r="P589" s="19"/>
      <c r="Q589" s="19" t="s">
        <v>171</v>
      </c>
      <c r="R589" s="22" t="s">
        <v>526</v>
      </c>
    </row>
    <row r="590" spans="1:18" ht="26" x14ac:dyDescent="0.35">
      <c r="A590" s="11">
        <v>1410196386</v>
      </c>
      <c r="B590" s="12"/>
      <c r="C590" s="13" t="s">
        <v>784</v>
      </c>
      <c r="D590" s="13" t="s">
        <v>619</v>
      </c>
      <c r="E590" s="13" t="s">
        <v>673</v>
      </c>
      <c r="F590" s="13">
        <v>310305</v>
      </c>
      <c r="G590" s="13" t="s">
        <v>785</v>
      </c>
      <c r="H590" s="13" t="s">
        <v>675</v>
      </c>
      <c r="I590" s="13" t="s">
        <v>34</v>
      </c>
      <c r="J590" s="13" t="s">
        <v>24</v>
      </c>
      <c r="K590" s="13" t="s">
        <v>1161</v>
      </c>
      <c r="L590" s="13" t="s">
        <v>1387</v>
      </c>
      <c r="M590" s="14">
        <v>369.52</v>
      </c>
      <c r="N590" s="55"/>
      <c r="O590" s="15">
        <v>44824</v>
      </c>
      <c r="P590" s="13"/>
      <c r="Q590" s="13" t="s">
        <v>171</v>
      </c>
      <c r="R590" s="16" t="s">
        <v>526</v>
      </c>
    </row>
    <row r="591" spans="1:18" ht="26" x14ac:dyDescent="0.35">
      <c r="A591" s="17">
        <v>1410188771</v>
      </c>
      <c r="B591" s="18"/>
      <c r="C591" s="19" t="s">
        <v>650</v>
      </c>
      <c r="D591" s="19" t="s">
        <v>578</v>
      </c>
      <c r="E591" s="19" t="s">
        <v>536</v>
      </c>
      <c r="F591" s="19">
        <v>208102</v>
      </c>
      <c r="G591" s="19" t="s">
        <v>651</v>
      </c>
      <c r="H591" s="19" t="s">
        <v>652</v>
      </c>
      <c r="I591" s="19" t="s">
        <v>23</v>
      </c>
      <c r="J591" s="19" t="s">
        <v>24</v>
      </c>
      <c r="K591" s="19" t="s">
        <v>653</v>
      </c>
      <c r="L591" s="19" t="s">
        <v>199</v>
      </c>
      <c r="M591" s="20">
        <v>360</v>
      </c>
      <c r="N591" s="54"/>
      <c r="O591" s="21">
        <v>44659</v>
      </c>
      <c r="P591" s="19"/>
      <c r="Q591" s="19" t="s">
        <v>27</v>
      </c>
      <c r="R591" s="22" t="s">
        <v>526</v>
      </c>
    </row>
    <row r="592" spans="1:18" ht="26" x14ac:dyDescent="0.35">
      <c r="A592" s="17">
        <v>1410190470</v>
      </c>
      <c r="B592" s="18"/>
      <c r="C592" s="19" t="s">
        <v>1001</v>
      </c>
      <c r="D592" s="19" t="s">
        <v>578</v>
      </c>
      <c r="E592" s="19" t="s">
        <v>578</v>
      </c>
      <c r="F592" s="19">
        <v>208115</v>
      </c>
      <c r="G592" s="19" t="s">
        <v>1002</v>
      </c>
      <c r="H592" s="19" t="s">
        <v>1003</v>
      </c>
      <c r="I592" s="19" t="s">
        <v>23</v>
      </c>
      <c r="J592" s="19" t="s">
        <v>1004</v>
      </c>
      <c r="K592" s="19" t="s">
        <v>219</v>
      </c>
      <c r="L592" s="19" t="s">
        <v>199</v>
      </c>
      <c r="M592" s="20">
        <v>350</v>
      </c>
      <c r="N592" s="54"/>
      <c r="O592" s="21">
        <v>44719</v>
      </c>
      <c r="P592" s="19"/>
      <c r="Q592" s="19" t="s">
        <v>27</v>
      </c>
      <c r="R592" s="22" t="s">
        <v>526</v>
      </c>
    </row>
    <row r="593" spans="1:18" ht="38.5" x14ac:dyDescent="0.35">
      <c r="A593" s="17">
        <v>1410181772</v>
      </c>
      <c r="B593" s="18"/>
      <c r="C593" s="19" t="s">
        <v>271</v>
      </c>
      <c r="D593" s="19" t="s">
        <v>73</v>
      </c>
      <c r="E593" s="19" t="s">
        <v>74</v>
      </c>
      <c r="F593" s="19">
        <v>309731</v>
      </c>
      <c r="G593" s="19" t="s">
        <v>272</v>
      </c>
      <c r="H593" s="19" t="s">
        <v>76</v>
      </c>
      <c r="I593" s="19" t="s">
        <v>34</v>
      </c>
      <c r="J593" s="19" t="s">
        <v>24</v>
      </c>
      <c r="K593" s="19" t="s">
        <v>88</v>
      </c>
      <c r="L593" s="19" t="s">
        <v>381</v>
      </c>
      <c r="M593" s="20">
        <v>342.32</v>
      </c>
      <c r="N593" s="54"/>
      <c r="O593" s="21">
        <v>44512</v>
      </c>
      <c r="P593" s="19"/>
      <c r="Q593" s="19" t="s">
        <v>328</v>
      </c>
      <c r="R593" s="22" t="s">
        <v>28</v>
      </c>
    </row>
    <row r="594" spans="1:18" ht="26" x14ac:dyDescent="0.35">
      <c r="A594" s="11">
        <v>1410189931</v>
      </c>
      <c r="B594" s="12"/>
      <c r="C594" s="13" t="s">
        <v>271</v>
      </c>
      <c r="D594" s="13" t="s">
        <v>73</v>
      </c>
      <c r="E594" s="13" t="s">
        <v>74</v>
      </c>
      <c r="F594" s="13">
        <v>309731</v>
      </c>
      <c r="G594" s="13" t="s">
        <v>272</v>
      </c>
      <c r="H594" s="13" t="s">
        <v>76</v>
      </c>
      <c r="I594" s="13" t="s">
        <v>34</v>
      </c>
      <c r="J594" s="13" t="s">
        <v>24</v>
      </c>
      <c r="K594" s="13" t="s">
        <v>88</v>
      </c>
      <c r="L594" s="13" t="s">
        <v>826</v>
      </c>
      <c r="M594" s="14">
        <v>342.32</v>
      </c>
      <c r="N594" s="55"/>
      <c r="O594" s="15">
        <v>44692</v>
      </c>
      <c r="P594" s="13"/>
      <c r="Q594" s="13" t="s">
        <v>27</v>
      </c>
      <c r="R594" s="16" t="s">
        <v>526</v>
      </c>
    </row>
    <row r="595" spans="1:18" ht="26" x14ac:dyDescent="0.35">
      <c r="A595" s="11">
        <v>1410182825</v>
      </c>
      <c r="B595" s="12"/>
      <c r="C595" s="13" t="s">
        <v>400</v>
      </c>
      <c r="D595" s="13" t="s">
        <v>30</v>
      </c>
      <c r="E595" s="13" t="s">
        <v>31</v>
      </c>
      <c r="F595" s="13">
        <v>802190</v>
      </c>
      <c r="G595" s="13" t="s">
        <v>401</v>
      </c>
      <c r="H595" s="13" t="s">
        <v>402</v>
      </c>
      <c r="I595" s="13" t="s">
        <v>23</v>
      </c>
      <c r="J595" s="13" t="s">
        <v>24</v>
      </c>
      <c r="K595" s="13" t="s">
        <v>403</v>
      </c>
      <c r="L595" s="13" t="s">
        <v>404</v>
      </c>
      <c r="M595" s="14">
        <v>335.42</v>
      </c>
      <c r="N595" s="55"/>
      <c r="O595" s="15">
        <v>44531</v>
      </c>
      <c r="P595" s="13"/>
      <c r="Q595" s="13" t="s">
        <v>328</v>
      </c>
      <c r="R595" s="16" t="s">
        <v>28</v>
      </c>
    </row>
    <row r="596" spans="1:18" ht="26" x14ac:dyDescent="0.35">
      <c r="A596" s="17">
        <v>1410188669</v>
      </c>
      <c r="B596" s="18"/>
      <c r="C596" s="19" t="s">
        <v>553</v>
      </c>
      <c r="D596" s="19" t="s">
        <v>541</v>
      </c>
      <c r="E596" s="19" t="s">
        <v>542</v>
      </c>
      <c r="F596" s="19">
        <v>508396</v>
      </c>
      <c r="G596" s="19" t="s">
        <v>554</v>
      </c>
      <c r="H596" s="19" t="s">
        <v>544</v>
      </c>
      <c r="I596" s="19" t="s">
        <v>34</v>
      </c>
      <c r="J596" s="19" t="s">
        <v>24</v>
      </c>
      <c r="K596" s="19" t="s">
        <v>555</v>
      </c>
      <c r="L596" s="19" t="s">
        <v>556</v>
      </c>
      <c r="M596" s="20">
        <v>330.68</v>
      </c>
      <c r="N596" s="54"/>
      <c r="O596" s="21">
        <v>44652</v>
      </c>
      <c r="P596" s="19"/>
      <c r="Q596" s="19" t="s">
        <v>27</v>
      </c>
      <c r="R596" s="22" t="s">
        <v>526</v>
      </c>
    </row>
    <row r="597" spans="1:18" ht="38.5" x14ac:dyDescent="0.35">
      <c r="A597" s="17">
        <v>1410187136</v>
      </c>
      <c r="B597" s="18"/>
      <c r="C597" s="19" t="s">
        <v>116</v>
      </c>
      <c r="D597" s="19" t="s">
        <v>110</v>
      </c>
      <c r="E597" s="19" t="s">
        <v>111</v>
      </c>
      <c r="F597" s="19">
        <v>608636</v>
      </c>
      <c r="G597" s="19" t="s">
        <v>117</v>
      </c>
      <c r="H597" s="19" t="s">
        <v>118</v>
      </c>
      <c r="I597" s="19" t="s">
        <v>34</v>
      </c>
      <c r="J597" s="19" t="s">
        <v>24</v>
      </c>
      <c r="K597" s="19" t="s">
        <v>119</v>
      </c>
      <c r="L597" s="19" t="s">
        <v>520</v>
      </c>
      <c r="M597" s="20">
        <v>322.72000000000003</v>
      </c>
      <c r="N597" s="54"/>
      <c r="O597" s="21">
        <v>44634</v>
      </c>
      <c r="P597" s="19"/>
      <c r="Q597" s="19" t="s">
        <v>447</v>
      </c>
      <c r="R597" s="22" t="s">
        <v>28</v>
      </c>
    </row>
    <row r="598" spans="1:18" ht="26" x14ac:dyDescent="0.35">
      <c r="A598" s="17">
        <v>57154</v>
      </c>
      <c r="B598" s="18"/>
      <c r="C598" s="19" t="s">
        <v>565</v>
      </c>
      <c r="D598" s="19" t="s">
        <v>73</v>
      </c>
      <c r="E598" s="19" t="s">
        <v>74</v>
      </c>
      <c r="F598" s="19">
        <v>309741</v>
      </c>
      <c r="G598" s="19" t="s">
        <v>566</v>
      </c>
      <c r="H598" s="19" t="s">
        <v>76</v>
      </c>
      <c r="I598" s="19" t="s">
        <v>34</v>
      </c>
      <c r="J598" s="19">
        <v>3600234100</v>
      </c>
      <c r="K598" s="19" t="s">
        <v>158</v>
      </c>
      <c r="L598" s="19" t="s">
        <v>1651</v>
      </c>
      <c r="M598" s="20">
        <v>322</v>
      </c>
      <c r="N598" s="54"/>
      <c r="O598" s="21">
        <v>44903</v>
      </c>
      <c r="P598" s="19"/>
      <c r="Q598" s="19" t="s">
        <v>328</v>
      </c>
      <c r="R598" s="22" t="s">
        <v>526</v>
      </c>
    </row>
    <row r="599" spans="1:18" x14ac:dyDescent="0.35">
      <c r="A599" s="11">
        <v>1410197029</v>
      </c>
      <c r="B599" s="12"/>
      <c r="C599" s="13" t="s">
        <v>1105</v>
      </c>
      <c r="D599" s="13" t="s">
        <v>661</v>
      </c>
      <c r="E599" s="13" t="s">
        <v>1101</v>
      </c>
      <c r="F599" s="13">
        <v>508433</v>
      </c>
      <c r="G599" s="13" t="s">
        <v>1106</v>
      </c>
      <c r="H599" s="13" t="s">
        <v>891</v>
      </c>
      <c r="I599" s="13" t="s">
        <v>34</v>
      </c>
      <c r="J599" s="13" t="s">
        <v>24</v>
      </c>
      <c r="K599" s="13" t="s">
        <v>35</v>
      </c>
      <c r="L599" s="13" t="s">
        <v>1415</v>
      </c>
      <c r="M599" s="14">
        <v>314.35000000000002</v>
      </c>
      <c r="N599" s="55"/>
      <c r="O599" s="15">
        <v>44826</v>
      </c>
      <c r="P599" s="13"/>
      <c r="Q599" s="13" t="s">
        <v>171</v>
      </c>
      <c r="R599" s="16" t="s">
        <v>526</v>
      </c>
    </row>
    <row r="600" spans="1:18" ht="26" x14ac:dyDescent="0.35">
      <c r="A600" s="11">
        <v>1410192831</v>
      </c>
      <c r="B600" s="12"/>
      <c r="C600" s="13" t="s">
        <v>784</v>
      </c>
      <c r="D600" s="13" t="s">
        <v>619</v>
      </c>
      <c r="E600" s="13" t="s">
        <v>673</v>
      </c>
      <c r="F600" s="13">
        <v>310305</v>
      </c>
      <c r="G600" s="13" t="s">
        <v>785</v>
      </c>
      <c r="H600" s="13" t="s">
        <v>675</v>
      </c>
      <c r="I600" s="13" t="s">
        <v>34</v>
      </c>
      <c r="J600" s="13" t="s">
        <v>24</v>
      </c>
      <c r="K600" s="13" t="s">
        <v>1161</v>
      </c>
      <c r="L600" s="13" t="s">
        <v>1162</v>
      </c>
      <c r="M600" s="14">
        <v>314.35000000000002</v>
      </c>
      <c r="N600" s="55"/>
      <c r="O600" s="15">
        <v>44754</v>
      </c>
      <c r="P600" s="13"/>
      <c r="Q600" s="13" t="s">
        <v>171</v>
      </c>
      <c r="R600" s="16" t="s">
        <v>526</v>
      </c>
    </row>
    <row r="601" spans="1:18" x14ac:dyDescent="0.35">
      <c r="A601" s="11">
        <v>1410190360</v>
      </c>
      <c r="B601" s="12"/>
      <c r="C601" s="13" t="s">
        <v>67</v>
      </c>
      <c r="D601" s="13" t="s">
        <v>38</v>
      </c>
      <c r="E601" s="13" t="s">
        <v>39</v>
      </c>
      <c r="F601" s="13">
        <v>608682</v>
      </c>
      <c r="G601" s="13" t="s">
        <v>68</v>
      </c>
      <c r="H601" s="13" t="s">
        <v>69</v>
      </c>
      <c r="I601" s="13" t="s">
        <v>34</v>
      </c>
      <c r="J601" s="13" t="s">
        <v>24</v>
      </c>
      <c r="K601" s="13" t="s">
        <v>70</v>
      </c>
      <c r="L601" s="13" t="s">
        <v>943</v>
      </c>
      <c r="M601" s="14">
        <v>313.83</v>
      </c>
      <c r="N601" s="55"/>
      <c r="O601" s="15">
        <v>44713</v>
      </c>
      <c r="P601" s="13"/>
      <c r="Q601" s="13" t="s">
        <v>27</v>
      </c>
      <c r="R601" s="16" t="s">
        <v>526</v>
      </c>
    </row>
    <row r="602" spans="1:18" ht="38.5" x14ac:dyDescent="0.35">
      <c r="A602" s="17">
        <v>56901</v>
      </c>
      <c r="B602" s="18"/>
      <c r="C602" s="19" t="s">
        <v>769</v>
      </c>
      <c r="D602" s="19" t="s">
        <v>740</v>
      </c>
      <c r="E602" s="19" t="s">
        <v>181</v>
      </c>
      <c r="F602" s="19">
        <v>608705</v>
      </c>
      <c r="G602" s="19" t="s">
        <v>770</v>
      </c>
      <c r="H602" s="19" t="s">
        <v>364</v>
      </c>
      <c r="I602" s="19" t="s">
        <v>34</v>
      </c>
      <c r="J602" s="19" t="s">
        <v>24</v>
      </c>
      <c r="K602" s="19" t="s">
        <v>65</v>
      </c>
      <c r="L602" s="19" t="s">
        <v>750</v>
      </c>
      <c r="M602" s="20">
        <v>313.83</v>
      </c>
      <c r="N602" s="54"/>
      <c r="O602" s="21">
        <v>44896</v>
      </c>
      <c r="P602" s="19"/>
      <c r="Q602" s="19" t="s">
        <v>328</v>
      </c>
      <c r="R602" s="22" t="s">
        <v>526</v>
      </c>
    </row>
    <row r="603" spans="1:18" ht="26" x14ac:dyDescent="0.35">
      <c r="A603" s="17">
        <v>1410199207</v>
      </c>
      <c r="B603" s="18"/>
      <c r="C603" s="19" t="s">
        <v>1530</v>
      </c>
      <c r="D603" s="19" t="s">
        <v>619</v>
      </c>
      <c r="E603" s="19" t="s">
        <v>703</v>
      </c>
      <c r="F603" s="19">
        <v>802041</v>
      </c>
      <c r="G603" s="19" t="s">
        <v>1531</v>
      </c>
      <c r="H603" s="19" t="s">
        <v>705</v>
      </c>
      <c r="I603" s="19" t="s">
        <v>34</v>
      </c>
      <c r="J603" s="19" t="s">
        <v>881</v>
      </c>
      <c r="K603" s="19" t="s">
        <v>1532</v>
      </c>
      <c r="L603" s="19" t="s">
        <v>1553</v>
      </c>
      <c r="M603" s="20">
        <v>310</v>
      </c>
      <c r="N603" s="54"/>
      <c r="O603" s="21">
        <v>44886</v>
      </c>
      <c r="P603" s="19"/>
      <c r="Q603" s="19" t="s">
        <v>328</v>
      </c>
      <c r="R603" s="22" t="s">
        <v>526</v>
      </c>
    </row>
    <row r="604" spans="1:18" ht="38.5" x14ac:dyDescent="0.35">
      <c r="A604" s="11">
        <v>1410188781</v>
      </c>
      <c r="B604" s="12"/>
      <c r="C604" s="13" t="s">
        <v>189</v>
      </c>
      <c r="D604" s="13" t="s">
        <v>19</v>
      </c>
      <c r="E604" s="13" t="s">
        <v>20</v>
      </c>
      <c r="F604" s="13">
        <v>608788</v>
      </c>
      <c r="G604" s="13" t="s">
        <v>190</v>
      </c>
      <c r="H604" s="13" t="s">
        <v>191</v>
      </c>
      <c r="I604" s="13" t="s">
        <v>23</v>
      </c>
      <c r="J604" s="13" t="s">
        <v>24</v>
      </c>
      <c r="K604" s="13" t="s">
        <v>192</v>
      </c>
      <c r="L604" s="13" t="s">
        <v>193</v>
      </c>
      <c r="M604" s="14">
        <v>300</v>
      </c>
      <c r="N604" s="55"/>
      <c r="O604" s="15">
        <v>44662</v>
      </c>
      <c r="P604" s="13"/>
      <c r="Q604" s="13" t="s">
        <v>27</v>
      </c>
      <c r="R604" s="16" t="s">
        <v>526</v>
      </c>
    </row>
    <row r="605" spans="1:18" ht="38.5" x14ac:dyDescent="0.35">
      <c r="A605" s="11">
        <v>1410181622</v>
      </c>
      <c r="B605" s="12"/>
      <c r="C605" s="13" t="s">
        <v>362</v>
      </c>
      <c r="D605" s="13" t="s">
        <v>19</v>
      </c>
      <c r="E605" s="13" t="s">
        <v>181</v>
      </c>
      <c r="F605" s="13">
        <v>608769</v>
      </c>
      <c r="G605" s="13" t="s">
        <v>363</v>
      </c>
      <c r="H605" s="13" t="s">
        <v>364</v>
      </c>
      <c r="I605" s="13" t="s">
        <v>34</v>
      </c>
      <c r="J605" s="13" t="s">
        <v>24</v>
      </c>
      <c r="K605" s="13" t="s">
        <v>134</v>
      </c>
      <c r="L605" s="13" t="s">
        <v>368</v>
      </c>
      <c r="M605" s="14">
        <v>295.89</v>
      </c>
      <c r="N605" s="55"/>
      <c r="O605" s="15">
        <v>44505</v>
      </c>
      <c r="P605" s="13"/>
      <c r="Q605" s="13" t="s">
        <v>328</v>
      </c>
      <c r="R605" s="16" t="s">
        <v>28</v>
      </c>
    </row>
    <row r="606" spans="1:18" ht="51" x14ac:dyDescent="0.35">
      <c r="A606" s="17">
        <v>1410183860</v>
      </c>
      <c r="B606" s="18"/>
      <c r="C606" s="19" t="s">
        <v>334</v>
      </c>
      <c r="D606" s="19" t="s">
        <v>19</v>
      </c>
      <c r="E606" s="19" t="s">
        <v>181</v>
      </c>
      <c r="F606" s="19">
        <v>608777</v>
      </c>
      <c r="G606" s="19" t="s">
        <v>335</v>
      </c>
      <c r="H606" s="19" t="s">
        <v>336</v>
      </c>
      <c r="I606" s="19" t="s">
        <v>34</v>
      </c>
      <c r="J606" s="19" t="s">
        <v>24</v>
      </c>
      <c r="K606" s="19" t="s">
        <v>134</v>
      </c>
      <c r="L606" s="19" t="s">
        <v>445</v>
      </c>
      <c r="M606" s="20">
        <v>294.3</v>
      </c>
      <c r="N606" s="54"/>
      <c r="O606" s="21">
        <v>44552</v>
      </c>
      <c r="P606" s="19"/>
      <c r="Q606" s="19" t="s">
        <v>328</v>
      </c>
      <c r="R606" s="22" t="s">
        <v>28</v>
      </c>
    </row>
    <row r="607" spans="1:18" ht="26" x14ac:dyDescent="0.35">
      <c r="A607" s="17">
        <v>1410188955</v>
      </c>
      <c r="B607" s="18"/>
      <c r="C607" s="19" t="s">
        <v>432</v>
      </c>
      <c r="D607" s="19" t="s">
        <v>38</v>
      </c>
      <c r="E607" s="19" t="s">
        <v>139</v>
      </c>
      <c r="F607" s="19">
        <v>608675</v>
      </c>
      <c r="G607" s="19" t="s">
        <v>433</v>
      </c>
      <c r="H607" s="19" t="s">
        <v>202</v>
      </c>
      <c r="I607" s="19" t="s">
        <v>34</v>
      </c>
      <c r="J607" s="19">
        <v>3600001761</v>
      </c>
      <c r="K607" s="19" t="s">
        <v>158</v>
      </c>
      <c r="L607" s="19" t="s">
        <v>737</v>
      </c>
      <c r="M607" s="20">
        <v>293.39999999999998</v>
      </c>
      <c r="N607" s="54"/>
      <c r="O607" s="21">
        <v>44670</v>
      </c>
      <c r="P607" s="19"/>
      <c r="Q607" s="19" t="s">
        <v>27</v>
      </c>
      <c r="R607" s="22" t="s">
        <v>526</v>
      </c>
    </row>
    <row r="608" spans="1:18" ht="26" x14ac:dyDescent="0.35">
      <c r="A608" s="17">
        <v>1410195052</v>
      </c>
      <c r="B608" s="18"/>
      <c r="C608" s="19" t="s">
        <v>1238</v>
      </c>
      <c r="D608" s="19" t="s">
        <v>578</v>
      </c>
      <c r="E608" s="19" t="s">
        <v>536</v>
      </c>
      <c r="F608" s="19">
        <v>208113</v>
      </c>
      <c r="G608" s="19" t="s">
        <v>1239</v>
      </c>
      <c r="H608" s="19" t="s">
        <v>1240</v>
      </c>
      <c r="I608" s="19" t="s">
        <v>23</v>
      </c>
      <c r="J608" s="19">
        <v>60398386</v>
      </c>
      <c r="K608" s="19" t="s">
        <v>898</v>
      </c>
      <c r="L608" s="19" t="s">
        <v>1037</v>
      </c>
      <c r="M608" s="20">
        <v>292</v>
      </c>
      <c r="N608" s="54"/>
      <c r="O608" s="21">
        <v>44789</v>
      </c>
      <c r="P608" s="19"/>
      <c r="Q608" s="19" t="s">
        <v>171</v>
      </c>
      <c r="R608" s="22" t="s">
        <v>526</v>
      </c>
    </row>
    <row r="609" spans="1:18" ht="26" x14ac:dyDescent="0.35">
      <c r="A609" s="11">
        <v>1410195880</v>
      </c>
      <c r="B609" s="12"/>
      <c r="C609" s="13" t="s">
        <v>295</v>
      </c>
      <c r="D609" s="13" t="s">
        <v>38</v>
      </c>
      <c r="E609" s="13" t="s">
        <v>139</v>
      </c>
      <c r="F609" s="13">
        <v>608657</v>
      </c>
      <c r="G609" s="13" t="s">
        <v>296</v>
      </c>
      <c r="H609" s="13" t="s">
        <v>202</v>
      </c>
      <c r="I609" s="13" t="s">
        <v>34</v>
      </c>
      <c r="J609" s="13" t="s">
        <v>24</v>
      </c>
      <c r="K609" s="13" t="s">
        <v>297</v>
      </c>
      <c r="L609" s="13" t="s">
        <v>1310</v>
      </c>
      <c r="M609" s="14">
        <v>284.58999999999997</v>
      </c>
      <c r="N609" s="55"/>
      <c r="O609" s="15">
        <v>44805</v>
      </c>
      <c r="P609" s="13"/>
      <c r="Q609" s="13" t="s">
        <v>171</v>
      </c>
      <c r="R609" s="16" t="s">
        <v>526</v>
      </c>
    </row>
    <row r="610" spans="1:18" ht="38.5" x14ac:dyDescent="0.35">
      <c r="A610" s="11">
        <v>1410189103</v>
      </c>
      <c r="B610" s="12"/>
      <c r="C610" s="13" t="s">
        <v>377</v>
      </c>
      <c r="D610" s="13" t="s">
        <v>110</v>
      </c>
      <c r="E610" s="13" t="s">
        <v>111</v>
      </c>
      <c r="F610" s="13">
        <v>802503</v>
      </c>
      <c r="G610" s="13" t="s">
        <v>378</v>
      </c>
      <c r="H610" s="13" t="s">
        <v>243</v>
      </c>
      <c r="I610" s="13" t="s">
        <v>34</v>
      </c>
      <c r="J610" s="13">
        <v>8001313</v>
      </c>
      <c r="K610" s="13" t="s">
        <v>379</v>
      </c>
      <c r="L610" s="13" t="s">
        <v>746</v>
      </c>
      <c r="M610" s="14">
        <v>281.45999999999998</v>
      </c>
      <c r="N610" s="55"/>
      <c r="O610" s="15">
        <v>44673</v>
      </c>
      <c r="P610" s="13"/>
      <c r="Q610" s="13" t="s">
        <v>27</v>
      </c>
      <c r="R610" s="16" t="s">
        <v>526</v>
      </c>
    </row>
    <row r="611" spans="1:18" ht="38.5" x14ac:dyDescent="0.35">
      <c r="A611" s="11">
        <v>1410194614</v>
      </c>
      <c r="B611" s="12"/>
      <c r="C611" s="13" t="s">
        <v>1006</v>
      </c>
      <c r="D611" s="13" t="s">
        <v>541</v>
      </c>
      <c r="E611" s="13" t="s">
        <v>636</v>
      </c>
      <c r="F611" s="13">
        <v>508427</v>
      </c>
      <c r="G611" s="13" t="s">
        <v>1007</v>
      </c>
      <c r="H611" s="13" t="s">
        <v>1008</v>
      </c>
      <c r="I611" s="13" t="s">
        <v>23</v>
      </c>
      <c r="J611" s="13" t="s">
        <v>24</v>
      </c>
      <c r="K611" s="13" t="s">
        <v>1009</v>
      </c>
      <c r="L611" s="13" t="s">
        <v>199</v>
      </c>
      <c r="M611" s="14">
        <v>280</v>
      </c>
      <c r="N611" s="55"/>
      <c r="O611" s="15">
        <v>44778</v>
      </c>
      <c r="P611" s="13"/>
      <c r="Q611" s="13" t="s">
        <v>171</v>
      </c>
      <c r="R611" s="16" t="s">
        <v>526</v>
      </c>
    </row>
    <row r="612" spans="1:18" ht="26" x14ac:dyDescent="0.35">
      <c r="A612" s="11">
        <v>1410185270</v>
      </c>
      <c r="B612" s="12"/>
      <c r="C612" s="13" t="s">
        <v>478</v>
      </c>
      <c r="D612" s="13" t="s">
        <v>73</v>
      </c>
      <c r="E612" s="13" t="s">
        <v>74</v>
      </c>
      <c r="F612" s="13">
        <v>309738</v>
      </c>
      <c r="G612" s="13" t="s">
        <v>479</v>
      </c>
      <c r="H612" s="13" t="s">
        <v>133</v>
      </c>
      <c r="I612" s="13" t="s">
        <v>34</v>
      </c>
      <c r="J612" s="13">
        <v>10622</v>
      </c>
      <c r="K612" s="13" t="s">
        <v>480</v>
      </c>
      <c r="L612" s="13" t="s">
        <v>481</v>
      </c>
      <c r="M612" s="14">
        <v>276</v>
      </c>
      <c r="N612" s="55"/>
      <c r="O612" s="15">
        <v>44594</v>
      </c>
      <c r="P612" s="13"/>
      <c r="Q612" s="13" t="s">
        <v>447</v>
      </c>
      <c r="R612" s="16" t="s">
        <v>28</v>
      </c>
    </row>
    <row r="613" spans="1:18" ht="26" x14ac:dyDescent="0.35">
      <c r="A613" s="11">
        <v>1410173114</v>
      </c>
      <c r="B613" s="12"/>
      <c r="C613" s="13" t="s">
        <v>29</v>
      </c>
      <c r="D613" s="13" t="s">
        <v>30</v>
      </c>
      <c r="E613" s="13" t="s">
        <v>31</v>
      </c>
      <c r="F613" s="13">
        <v>802171</v>
      </c>
      <c r="G613" s="13" t="s">
        <v>32</v>
      </c>
      <c r="H613" s="13" t="s">
        <v>33</v>
      </c>
      <c r="I613" s="13" t="s">
        <v>34</v>
      </c>
      <c r="J613" s="13" t="s">
        <v>24</v>
      </c>
      <c r="K613" s="13" t="s">
        <v>35</v>
      </c>
      <c r="L613" s="13" t="s">
        <v>103</v>
      </c>
      <c r="M613" s="14">
        <v>271.08</v>
      </c>
      <c r="N613" s="55"/>
      <c r="O613" s="15">
        <v>44337</v>
      </c>
      <c r="P613" s="13"/>
      <c r="Q613" s="13" t="s">
        <v>27</v>
      </c>
      <c r="R613" s="16" t="s">
        <v>28</v>
      </c>
    </row>
    <row r="614" spans="1:18" ht="26" x14ac:dyDescent="0.35">
      <c r="A614" s="17">
        <v>1410195058</v>
      </c>
      <c r="B614" s="18"/>
      <c r="C614" s="19" t="s">
        <v>1298</v>
      </c>
      <c r="D614" s="19" t="s">
        <v>1015</v>
      </c>
      <c r="E614" s="19" t="s">
        <v>1015</v>
      </c>
      <c r="F614" s="19">
        <v>608535</v>
      </c>
      <c r="G614" s="19" t="s">
        <v>1299</v>
      </c>
      <c r="H614" s="19" t="s">
        <v>1300</v>
      </c>
      <c r="I614" s="19" t="s">
        <v>23</v>
      </c>
      <c r="J614" s="19" t="s">
        <v>1301</v>
      </c>
      <c r="K614" s="19" t="s">
        <v>729</v>
      </c>
      <c r="L614" s="19" t="s">
        <v>114</v>
      </c>
      <c r="M614" s="20">
        <v>270</v>
      </c>
      <c r="N614" s="54"/>
      <c r="O614" s="21">
        <v>44790</v>
      </c>
      <c r="P614" s="19"/>
      <c r="Q614" s="19" t="s">
        <v>171</v>
      </c>
      <c r="R614" s="22" t="s">
        <v>526</v>
      </c>
    </row>
    <row r="615" spans="1:18" ht="38.5" x14ac:dyDescent="0.35">
      <c r="A615" s="17">
        <v>1410182827</v>
      </c>
      <c r="B615" s="18"/>
      <c r="C615" s="19" t="s">
        <v>204</v>
      </c>
      <c r="D615" s="19" t="s">
        <v>38</v>
      </c>
      <c r="E615" s="19" t="s">
        <v>81</v>
      </c>
      <c r="F615" s="19">
        <v>608648</v>
      </c>
      <c r="G615" s="19" t="s">
        <v>205</v>
      </c>
      <c r="H615" s="19" t="s">
        <v>206</v>
      </c>
      <c r="I615" s="19" t="s">
        <v>34</v>
      </c>
      <c r="J615" s="19" t="s">
        <v>24</v>
      </c>
      <c r="K615" s="19" t="s">
        <v>65</v>
      </c>
      <c r="L615" s="19" t="s">
        <v>410</v>
      </c>
      <c r="M615" s="20">
        <v>266</v>
      </c>
      <c r="N615" s="54"/>
      <c r="O615" s="21">
        <v>44531</v>
      </c>
      <c r="P615" s="19"/>
      <c r="Q615" s="19" t="s">
        <v>328</v>
      </c>
      <c r="R615" s="22" t="s">
        <v>28</v>
      </c>
    </row>
    <row r="616" spans="1:18" ht="26" x14ac:dyDescent="0.35">
      <c r="A616" s="11">
        <v>1410199063</v>
      </c>
      <c r="B616" s="12"/>
      <c r="C616" s="13" t="s">
        <v>1119</v>
      </c>
      <c r="D616" s="13" t="s">
        <v>655</v>
      </c>
      <c r="E616" s="13" t="s">
        <v>655</v>
      </c>
      <c r="F616" s="13">
        <v>109551</v>
      </c>
      <c r="G616" s="13" t="s">
        <v>1120</v>
      </c>
      <c r="H616" s="13" t="s">
        <v>1121</v>
      </c>
      <c r="I616" s="13" t="s">
        <v>23</v>
      </c>
      <c r="J616" s="13" t="s">
        <v>24</v>
      </c>
      <c r="K616" s="13" t="s">
        <v>1122</v>
      </c>
      <c r="L616" s="13" t="s">
        <v>687</v>
      </c>
      <c r="M616" s="14">
        <v>265</v>
      </c>
      <c r="N616" s="55"/>
      <c r="O616" s="15">
        <v>44881</v>
      </c>
      <c r="P616" s="13"/>
      <c r="Q616" s="13" t="s">
        <v>328</v>
      </c>
      <c r="R616" s="16" t="s">
        <v>526</v>
      </c>
    </row>
    <row r="617" spans="1:18" ht="38.5" x14ac:dyDescent="0.35">
      <c r="A617" s="11">
        <v>1410196191</v>
      </c>
      <c r="B617" s="12"/>
      <c r="C617" s="13" t="s">
        <v>755</v>
      </c>
      <c r="D617" s="13" t="s">
        <v>38</v>
      </c>
      <c r="E617" s="13" t="s">
        <v>597</v>
      </c>
      <c r="F617" s="13">
        <v>606170</v>
      </c>
      <c r="G617" s="13" t="s">
        <v>756</v>
      </c>
      <c r="H617" s="13" t="s">
        <v>113</v>
      </c>
      <c r="I617" s="13" t="s">
        <v>23</v>
      </c>
      <c r="J617" s="13" t="s">
        <v>1178</v>
      </c>
      <c r="K617" s="13" t="s">
        <v>321</v>
      </c>
      <c r="L617" s="13" t="s">
        <v>1179</v>
      </c>
      <c r="M617" s="14">
        <v>263.7</v>
      </c>
      <c r="N617" s="55"/>
      <c r="O617" s="15">
        <v>44813</v>
      </c>
      <c r="P617" s="13"/>
      <c r="Q617" s="13" t="s">
        <v>171</v>
      </c>
      <c r="R617" s="16" t="s">
        <v>526</v>
      </c>
    </row>
    <row r="618" spans="1:18" ht="38.5" x14ac:dyDescent="0.35">
      <c r="A618" s="11">
        <v>1410173507</v>
      </c>
      <c r="B618" s="12"/>
      <c r="C618" s="13" t="s">
        <v>67</v>
      </c>
      <c r="D618" s="13" t="s">
        <v>38</v>
      </c>
      <c r="E618" s="13" t="s">
        <v>39</v>
      </c>
      <c r="F618" s="13">
        <v>608682</v>
      </c>
      <c r="G618" s="13" t="s">
        <v>68</v>
      </c>
      <c r="H618" s="13" t="s">
        <v>69</v>
      </c>
      <c r="I618" s="13" t="s">
        <v>34</v>
      </c>
      <c r="J618" s="13" t="s">
        <v>24</v>
      </c>
      <c r="K618" s="13" t="s">
        <v>70</v>
      </c>
      <c r="L618" s="13" t="s">
        <v>137</v>
      </c>
      <c r="M618" s="14">
        <v>257.12</v>
      </c>
      <c r="N618" s="55"/>
      <c r="O618" s="15">
        <v>44361</v>
      </c>
      <c r="P618" s="13"/>
      <c r="Q618" s="13" t="s">
        <v>27</v>
      </c>
      <c r="R618" s="16" t="s">
        <v>28</v>
      </c>
    </row>
    <row r="619" spans="1:18" ht="26" x14ac:dyDescent="0.35">
      <c r="A619" s="17">
        <v>57111</v>
      </c>
      <c r="B619" s="18"/>
      <c r="C619" s="19" t="s">
        <v>271</v>
      </c>
      <c r="D619" s="19" t="s">
        <v>73</v>
      </c>
      <c r="E619" s="19" t="s">
        <v>74</v>
      </c>
      <c r="F619" s="19">
        <v>309731</v>
      </c>
      <c r="G619" s="19" t="s">
        <v>272</v>
      </c>
      <c r="H619" s="19" t="s">
        <v>76</v>
      </c>
      <c r="I619" s="19" t="s">
        <v>34</v>
      </c>
      <c r="J619" s="19" t="s">
        <v>24</v>
      </c>
      <c r="K619" s="19" t="s">
        <v>88</v>
      </c>
      <c r="L619" s="19" t="s">
        <v>1646</v>
      </c>
      <c r="M619" s="20">
        <v>256.74</v>
      </c>
      <c r="N619" s="54"/>
      <c r="O619" s="21">
        <v>44903</v>
      </c>
      <c r="P619" s="19"/>
      <c r="Q619" s="19" t="s">
        <v>328</v>
      </c>
      <c r="R619" s="22" t="s">
        <v>526</v>
      </c>
    </row>
    <row r="620" spans="1:18" ht="38.5" x14ac:dyDescent="0.35">
      <c r="A620" s="11">
        <v>1410188722</v>
      </c>
      <c r="B620" s="12"/>
      <c r="C620" s="13" t="s">
        <v>611</v>
      </c>
      <c r="D620" s="13" t="s">
        <v>541</v>
      </c>
      <c r="E620" s="13" t="s">
        <v>612</v>
      </c>
      <c r="F620" s="13">
        <v>508374</v>
      </c>
      <c r="G620" s="13" t="s">
        <v>613</v>
      </c>
      <c r="H620" s="13" t="s">
        <v>614</v>
      </c>
      <c r="I620" s="13" t="s">
        <v>23</v>
      </c>
      <c r="J620" s="13">
        <v>124201851</v>
      </c>
      <c r="K620" s="13" t="s">
        <v>615</v>
      </c>
      <c r="L620" s="13" t="s">
        <v>616</v>
      </c>
      <c r="M620" s="14">
        <v>250</v>
      </c>
      <c r="N620" s="55"/>
      <c r="O620" s="15">
        <v>44657</v>
      </c>
      <c r="P620" s="13"/>
      <c r="Q620" s="13" t="s">
        <v>27</v>
      </c>
      <c r="R620" s="16" t="s">
        <v>526</v>
      </c>
    </row>
    <row r="621" spans="1:18" ht="38.5" x14ac:dyDescent="0.35">
      <c r="A621" s="17">
        <v>1410188723</v>
      </c>
      <c r="B621" s="18"/>
      <c r="C621" s="19" t="s">
        <v>611</v>
      </c>
      <c r="D621" s="19" t="s">
        <v>541</v>
      </c>
      <c r="E621" s="19" t="s">
        <v>612</v>
      </c>
      <c r="F621" s="19">
        <v>508374</v>
      </c>
      <c r="G621" s="19" t="s">
        <v>613</v>
      </c>
      <c r="H621" s="19" t="s">
        <v>614</v>
      </c>
      <c r="I621" s="19" t="s">
        <v>23</v>
      </c>
      <c r="J621" s="19">
        <v>124201852</v>
      </c>
      <c r="K621" s="19" t="s">
        <v>615</v>
      </c>
      <c r="L621" s="19" t="s">
        <v>617</v>
      </c>
      <c r="M621" s="20">
        <v>250</v>
      </c>
      <c r="N621" s="54"/>
      <c r="O621" s="21">
        <v>44657</v>
      </c>
      <c r="P621" s="19"/>
      <c r="Q621" s="19" t="s">
        <v>27</v>
      </c>
      <c r="R621" s="22" t="s">
        <v>526</v>
      </c>
    </row>
    <row r="622" spans="1:18" ht="38.5" x14ac:dyDescent="0.35">
      <c r="A622" s="17">
        <v>1410182612</v>
      </c>
      <c r="B622" s="18"/>
      <c r="C622" s="19" t="s">
        <v>97</v>
      </c>
      <c r="D622" s="19" t="s">
        <v>38</v>
      </c>
      <c r="E622" s="19" t="s">
        <v>98</v>
      </c>
      <c r="F622" s="19">
        <v>608659</v>
      </c>
      <c r="G622" s="19" t="s">
        <v>99</v>
      </c>
      <c r="H622" s="19" t="s">
        <v>100</v>
      </c>
      <c r="I622" s="19" t="s">
        <v>34</v>
      </c>
      <c r="J622" s="19" t="s">
        <v>24</v>
      </c>
      <c r="K622" s="19" t="s">
        <v>348</v>
      </c>
      <c r="L622" s="19" t="s">
        <v>399</v>
      </c>
      <c r="M622" s="20">
        <v>248</v>
      </c>
      <c r="N622" s="54"/>
      <c r="O622" s="21">
        <v>44529</v>
      </c>
      <c r="P622" s="19"/>
      <c r="Q622" s="19" t="s">
        <v>328</v>
      </c>
      <c r="R622" s="22" t="s">
        <v>28</v>
      </c>
    </row>
    <row r="623" spans="1:18" ht="38.5" x14ac:dyDescent="0.35">
      <c r="A623" s="17">
        <v>1410199240</v>
      </c>
      <c r="B623" s="18"/>
      <c r="C623" s="19" t="s">
        <v>1556</v>
      </c>
      <c r="D623" s="19" t="s">
        <v>38</v>
      </c>
      <c r="E623" s="19" t="s">
        <v>81</v>
      </c>
      <c r="F623" s="19">
        <v>606230</v>
      </c>
      <c r="G623" s="19" t="s">
        <v>1557</v>
      </c>
      <c r="H623" s="19" t="s">
        <v>206</v>
      </c>
      <c r="I623" s="19" t="s">
        <v>1543</v>
      </c>
      <c r="J623" s="19">
        <v>4527244</v>
      </c>
      <c r="K623" s="19" t="s">
        <v>403</v>
      </c>
      <c r="L623" s="19" t="s">
        <v>730</v>
      </c>
      <c r="M623" s="20">
        <v>246.57</v>
      </c>
      <c r="N623" s="54"/>
      <c r="O623" s="21">
        <v>44886</v>
      </c>
      <c r="P623" s="19"/>
      <c r="Q623" s="19" t="s">
        <v>328</v>
      </c>
      <c r="R623" s="22" t="s">
        <v>526</v>
      </c>
    </row>
    <row r="624" spans="1:18" ht="26" x14ac:dyDescent="0.35">
      <c r="A624" s="11">
        <v>1410199906</v>
      </c>
      <c r="B624" s="12"/>
      <c r="C624" s="13" t="s">
        <v>962</v>
      </c>
      <c r="D624" s="13" t="s">
        <v>38</v>
      </c>
      <c r="E624" s="13" t="s">
        <v>92</v>
      </c>
      <c r="F624" s="13">
        <v>608651</v>
      </c>
      <c r="G624" s="13" t="s">
        <v>963</v>
      </c>
      <c r="H624" s="13" t="s">
        <v>964</v>
      </c>
      <c r="I624" s="13" t="s">
        <v>34</v>
      </c>
      <c r="J624" s="13" t="s">
        <v>24</v>
      </c>
      <c r="K624" s="13" t="s">
        <v>70</v>
      </c>
      <c r="L624" s="13" t="s">
        <v>1578</v>
      </c>
      <c r="M624" s="14">
        <v>244.8</v>
      </c>
      <c r="N624" s="55"/>
      <c r="O624" s="15">
        <v>44896</v>
      </c>
      <c r="P624" s="13"/>
      <c r="Q624" s="13" t="s">
        <v>328</v>
      </c>
      <c r="R624" s="16" t="s">
        <v>526</v>
      </c>
    </row>
    <row r="625" spans="1:18" ht="26" x14ac:dyDescent="0.35">
      <c r="A625" s="11">
        <v>1410190586</v>
      </c>
      <c r="B625" s="12"/>
      <c r="C625" s="13" t="s">
        <v>1020</v>
      </c>
      <c r="D625" s="13" t="s">
        <v>38</v>
      </c>
      <c r="E625" s="13" t="s">
        <v>81</v>
      </c>
      <c r="F625" s="13">
        <v>606204</v>
      </c>
      <c r="G625" s="13" t="s">
        <v>1021</v>
      </c>
      <c r="H625" s="13" t="s">
        <v>83</v>
      </c>
      <c r="I625" s="13" t="s">
        <v>34</v>
      </c>
      <c r="J625" s="13" t="s">
        <v>24</v>
      </c>
      <c r="K625" s="13" t="s">
        <v>1022</v>
      </c>
      <c r="L625" s="13" t="s">
        <v>1023</v>
      </c>
      <c r="M625" s="14">
        <v>243.96</v>
      </c>
      <c r="N625" s="55"/>
      <c r="O625" s="15">
        <v>44726</v>
      </c>
      <c r="P625" s="13"/>
      <c r="Q625" s="13" t="s">
        <v>27</v>
      </c>
      <c r="R625" s="16" t="s">
        <v>526</v>
      </c>
    </row>
    <row r="626" spans="1:18" ht="26" x14ac:dyDescent="0.35">
      <c r="A626" s="11">
        <v>1410192880</v>
      </c>
      <c r="B626" s="12"/>
      <c r="C626" s="13" t="s">
        <v>1074</v>
      </c>
      <c r="D626" s="13" t="s">
        <v>597</v>
      </c>
      <c r="E626" s="13" t="s">
        <v>598</v>
      </c>
      <c r="F626" s="13">
        <v>309875</v>
      </c>
      <c r="G626" s="13" t="s">
        <v>1075</v>
      </c>
      <c r="H626" s="13" t="s">
        <v>684</v>
      </c>
      <c r="I626" s="13" t="s">
        <v>23</v>
      </c>
      <c r="J626" s="13" t="s">
        <v>1099</v>
      </c>
      <c r="K626" s="13" t="s">
        <v>403</v>
      </c>
      <c r="L626" s="13" t="s">
        <v>909</v>
      </c>
      <c r="M626" s="14">
        <v>240</v>
      </c>
      <c r="N626" s="55"/>
      <c r="O626" s="15">
        <v>44756</v>
      </c>
      <c r="P626" s="13"/>
      <c r="Q626" s="13" t="s">
        <v>171</v>
      </c>
      <c r="R626" s="16" t="s">
        <v>526</v>
      </c>
    </row>
    <row r="627" spans="1:18" ht="38.5" x14ac:dyDescent="0.35">
      <c r="A627" s="11">
        <v>1410192868</v>
      </c>
      <c r="B627" s="12"/>
      <c r="C627" s="13" t="s">
        <v>1170</v>
      </c>
      <c r="D627" s="13" t="s">
        <v>619</v>
      </c>
      <c r="E627" s="13" t="s">
        <v>789</v>
      </c>
      <c r="F627" s="13">
        <v>309917</v>
      </c>
      <c r="G627" s="13" t="s">
        <v>1171</v>
      </c>
      <c r="H627" s="13" t="s">
        <v>1153</v>
      </c>
      <c r="I627" s="13" t="s">
        <v>34</v>
      </c>
      <c r="J627" s="13" t="s">
        <v>24</v>
      </c>
      <c r="K627" s="13" t="s">
        <v>1061</v>
      </c>
      <c r="L627" s="13" t="s">
        <v>1172</v>
      </c>
      <c r="M627" s="29">
        <v>236.52</v>
      </c>
      <c r="N627" s="56"/>
      <c r="O627" s="15">
        <v>44755</v>
      </c>
      <c r="P627" s="13"/>
      <c r="Q627" s="13" t="s">
        <v>171</v>
      </c>
      <c r="R627" s="16" t="s">
        <v>526</v>
      </c>
    </row>
    <row r="628" spans="1:18" ht="26" x14ac:dyDescent="0.35">
      <c r="A628" s="11">
        <v>1410198464</v>
      </c>
      <c r="B628" s="12"/>
      <c r="C628" s="13" t="s">
        <v>1156</v>
      </c>
      <c r="D628" s="13" t="s">
        <v>30</v>
      </c>
      <c r="E628" s="13" t="s">
        <v>548</v>
      </c>
      <c r="F628" s="13">
        <v>802163</v>
      </c>
      <c r="G628" s="13" t="s">
        <v>1157</v>
      </c>
      <c r="H628" s="13" t="s">
        <v>33</v>
      </c>
      <c r="I628" s="13" t="s">
        <v>23</v>
      </c>
      <c r="J628" s="13" t="s">
        <v>1158</v>
      </c>
      <c r="K628" s="13" t="s">
        <v>1159</v>
      </c>
      <c r="L628" s="13" t="s">
        <v>1504</v>
      </c>
      <c r="M628" s="14">
        <v>232.5</v>
      </c>
      <c r="N628" s="55"/>
      <c r="O628" s="15">
        <v>44866</v>
      </c>
      <c r="P628" s="13"/>
      <c r="Q628" s="13" t="s">
        <v>328</v>
      </c>
      <c r="R628" s="16" t="s">
        <v>526</v>
      </c>
    </row>
    <row r="629" spans="1:18" ht="38.5" x14ac:dyDescent="0.35">
      <c r="A629" s="11">
        <v>1410186526</v>
      </c>
      <c r="B629" s="12"/>
      <c r="C629" s="13" t="s">
        <v>44</v>
      </c>
      <c r="D629" s="13" t="s">
        <v>38</v>
      </c>
      <c r="E629" s="13" t="s">
        <v>45</v>
      </c>
      <c r="F629" s="13">
        <v>608629</v>
      </c>
      <c r="G629" s="13" t="s">
        <v>46</v>
      </c>
      <c r="H629" s="13" t="s">
        <v>47</v>
      </c>
      <c r="I629" s="13" t="s">
        <v>34</v>
      </c>
      <c r="J629" s="13" t="s">
        <v>24</v>
      </c>
      <c r="K629" s="13" t="s">
        <v>48</v>
      </c>
      <c r="L629" s="13" t="s">
        <v>497</v>
      </c>
      <c r="M629" s="14">
        <v>227.75</v>
      </c>
      <c r="N629" s="55"/>
      <c r="O629" s="15">
        <v>44613</v>
      </c>
      <c r="P629" s="13"/>
      <c r="Q629" s="13" t="s">
        <v>447</v>
      </c>
      <c r="R629" s="16" t="s">
        <v>28</v>
      </c>
    </row>
    <row r="630" spans="1:18" ht="38.5" x14ac:dyDescent="0.35">
      <c r="A630" s="11">
        <v>1410190486</v>
      </c>
      <c r="B630" s="12"/>
      <c r="C630" s="13" t="s">
        <v>362</v>
      </c>
      <c r="D630" s="13" t="s">
        <v>19</v>
      </c>
      <c r="E630" s="13" t="s">
        <v>181</v>
      </c>
      <c r="F630" s="13">
        <v>608769</v>
      </c>
      <c r="G630" s="13" t="s">
        <v>363</v>
      </c>
      <c r="H630" s="13" t="s">
        <v>364</v>
      </c>
      <c r="I630" s="13" t="s">
        <v>34</v>
      </c>
      <c r="J630" s="13" t="s">
        <v>24</v>
      </c>
      <c r="K630" s="13" t="s">
        <v>134</v>
      </c>
      <c r="L630" s="13" t="s">
        <v>1005</v>
      </c>
      <c r="M630" s="14">
        <v>207.29</v>
      </c>
      <c r="N630" s="55"/>
      <c r="O630" s="15">
        <v>44719</v>
      </c>
      <c r="P630" s="13"/>
      <c r="Q630" s="13" t="s">
        <v>27</v>
      </c>
      <c r="R630" s="16" t="s">
        <v>526</v>
      </c>
    </row>
    <row r="631" spans="1:18" ht="51" x14ac:dyDescent="0.35">
      <c r="A631" s="17">
        <v>1410183814</v>
      </c>
      <c r="B631" s="18"/>
      <c r="C631" s="19" t="s">
        <v>150</v>
      </c>
      <c r="D631" s="19" t="s">
        <v>38</v>
      </c>
      <c r="E631" s="19" t="s">
        <v>125</v>
      </c>
      <c r="F631" s="19">
        <v>606150</v>
      </c>
      <c r="G631" s="19" t="s">
        <v>151</v>
      </c>
      <c r="H631" s="19" t="s">
        <v>83</v>
      </c>
      <c r="I631" s="19" t="s">
        <v>23</v>
      </c>
      <c r="J631" s="19">
        <v>2246806</v>
      </c>
      <c r="K631" s="19" t="s">
        <v>153</v>
      </c>
      <c r="L631" s="19" t="s">
        <v>443</v>
      </c>
      <c r="M631" s="20">
        <v>204.48</v>
      </c>
      <c r="N631" s="54"/>
      <c r="O631" s="21">
        <v>44550</v>
      </c>
      <c r="P631" s="19"/>
      <c r="Q631" s="19" t="s">
        <v>328</v>
      </c>
      <c r="R631" s="22" t="s">
        <v>28</v>
      </c>
    </row>
    <row r="632" spans="1:18" ht="26" x14ac:dyDescent="0.35">
      <c r="A632" s="11">
        <v>1410188747</v>
      </c>
      <c r="B632" s="12"/>
      <c r="C632" s="13" t="s">
        <v>635</v>
      </c>
      <c r="D632" s="13" t="s">
        <v>541</v>
      </c>
      <c r="E632" s="13" t="s">
        <v>636</v>
      </c>
      <c r="F632" s="13">
        <v>508087</v>
      </c>
      <c r="G632" s="13" t="s">
        <v>637</v>
      </c>
      <c r="H632" s="13" t="s">
        <v>638</v>
      </c>
      <c r="I632" s="13" t="s">
        <v>23</v>
      </c>
      <c r="J632" s="13">
        <v>4100244216</v>
      </c>
      <c r="K632" s="13" t="s">
        <v>639</v>
      </c>
      <c r="L632" s="13" t="s">
        <v>640</v>
      </c>
      <c r="M632" s="14">
        <v>200</v>
      </c>
      <c r="N632" s="55"/>
      <c r="O632" s="15">
        <v>44658</v>
      </c>
      <c r="P632" s="13"/>
      <c r="Q632" s="13" t="s">
        <v>27</v>
      </c>
      <c r="R632" s="16" t="s">
        <v>526</v>
      </c>
    </row>
    <row r="633" spans="1:18" ht="26" x14ac:dyDescent="0.35">
      <c r="A633" s="17">
        <v>1410193708</v>
      </c>
      <c r="B633" s="18"/>
      <c r="C633" s="19" t="s">
        <v>208</v>
      </c>
      <c r="D633" s="19" t="s">
        <v>73</v>
      </c>
      <c r="E633" s="19" t="s">
        <v>74</v>
      </c>
      <c r="F633" s="19">
        <v>309663</v>
      </c>
      <c r="G633" s="19" t="s">
        <v>209</v>
      </c>
      <c r="H633" s="19" t="s">
        <v>133</v>
      </c>
      <c r="I633" s="19" t="s">
        <v>34</v>
      </c>
      <c r="J633" s="19" t="s">
        <v>24</v>
      </c>
      <c r="K633" s="19" t="s">
        <v>210</v>
      </c>
      <c r="L633" s="19" t="s">
        <v>1224</v>
      </c>
      <c r="M633" s="20">
        <v>200</v>
      </c>
      <c r="N633" s="54"/>
      <c r="O633" s="21">
        <v>44764</v>
      </c>
      <c r="P633" s="19"/>
      <c r="Q633" s="19" t="s">
        <v>171</v>
      </c>
      <c r="R633" s="22" t="s">
        <v>526</v>
      </c>
    </row>
    <row r="634" spans="1:18" ht="26" x14ac:dyDescent="0.35">
      <c r="A634" s="11">
        <v>1410189796</v>
      </c>
      <c r="B634" s="12"/>
      <c r="C634" s="13" t="s">
        <v>131</v>
      </c>
      <c r="D634" s="13" t="s">
        <v>73</v>
      </c>
      <c r="E634" s="13" t="s">
        <v>74</v>
      </c>
      <c r="F634" s="13">
        <v>309720</v>
      </c>
      <c r="G634" s="13" t="s">
        <v>132</v>
      </c>
      <c r="H634" s="13" t="s">
        <v>133</v>
      </c>
      <c r="I634" s="13" t="s">
        <v>34</v>
      </c>
      <c r="J634" s="13" t="s">
        <v>24</v>
      </c>
      <c r="K634" s="13" t="s">
        <v>134</v>
      </c>
      <c r="L634" s="13" t="s">
        <v>821</v>
      </c>
      <c r="M634" s="14">
        <v>200</v>
      </c>
      <c r="N634" s="55"/>
      <c r="O634" s="15">
        <v>44689</v>
      </c>
      <c r="P634" s="13"/>
      <c r="Q634" s="13" t="s">
        <v>27</v>
      </c>
      <c r="R634" s="16" t="s">
        <v>526</v>
      </c>
    </row>
    <row r="635" spans="1:18" ht="38.5" x14ac:dyDescent="0.35">
      <c r="A635" s="17">
        <v>1410178846</v>
      </c>
      <c r="B635" s="18"/>
      <c r="C635" s="19" t="s">
        <v>227</v>
      </c>
      <c r="D635" s="19" t="s">
        <v>38</v>
      </c>
      <c r="E635" s="19" t="s">
        <v>139</v>
      </c>
      <c r="F635" s="19">
        <v>608688</v>
      </c>
      <c r="G635" s="19" t="s">
        <v>228</v>
      </c>
      <c r="H635" s="19" t="s">
        <v>229</v>
      </c>
      <c r="I635" s="19" t="s">
        <v>23</v>
      </c>
      <c r="J635" s="19" t="s">
        <v>230</v>
      </c>
      <c r="K635" s="19" t="s">
        <v>231</v>
      </c>
      <c r="L635" s="19" t="s">
        <v>274</v>
      </c>
      <c r="M635" s="20">
        <v>195</v>
      </c>
      <c r="N635" s="54"/>
      <c r="O635" s="21">
        <v>44441</v>
      </c>
      <c r="P635" s="19"/>
      <c r="Q635" s="19" t="s">
        <v>171</v>
      </c>
      <c r="R635" s="22" t="s">
        <v>28</v>
      </c>
    </row>
    <row r="636" spans="1:18" ht="26" x14ac:dyDescent="0.35">
      <c r="A636" s="17">
        <v>1410172793</v>
      </c>
      <c r="B636" s="18"/>
      <c r="C636" s="19" t="s">
        <v>54</v>
      </c>
      <c r="D636" s="19" t="s">
        <v>38</v>
      </c>
      <c r="E636" s="19" t="s">
        <v>55</v>
      </c>
      <c r="F636" s="19">
        <v>606152</v>
      </c>
      <c r="G636" s="19" t="s">
        <v>56</v>
      </c>
      <c r="H636" s="19" t="s">
        <v>57</v>
      </c>
      <c r="I636" s="19" t="s">
        <v>23</v>
      </c>
      <c r="J636" s="19" t="s">
        <v>24</v>
      </c>
      <c r="K636" s="19" t="s">
        <v>58</v>
      </c>
      <c r="L636" s="19" t="s">
        <v>59</v>
      </c>
      <c r="M636" s="20">
        <v>191.4</v>
      </c>
      <c r="N636" s="54"/>
      <c r="O636" s="21">
        <v>44320</v>
      </c>
      <c r="P636" s="19"/>
      <c r="Q636" s="19" t="s">
        <v>27</v>
      </c>
      <c r="R636" s="22" t="s">
        <v>28</v>
      </c>
    </row>
    <row r="637" spans="1:18" ht="38.5" x14ac:dyDescent="0.35">
      <c r="A637" s="17">
        <v>1410188911</v>
      </c>
      <c r="B637" s="18"/>
      <c r="C637" s="19" t="s">
        <v>204</v>
      </c>
      <c r="D637" s="19" t="s">
        <v>38</v>
      </c>
      <c r="E637" s="19" t="s">
        <v>81</v>
      </c>
      <c r="F637" s="19">
        <v>608648</v>
      </c>
      <c r="G637" s="19" t="s">
        <v>205</v>
      </c>
      <c r="H637" s="19" t="s">
        <v>206</v>
      </c>
      <c r="I637" s="19" t="s">
        <v>34</v>
      </c>
      <c r="J637" s="19" t="s">
        <v>24</v>
      </c>
      <c r="K637" s="19" t="s">
        <v>65</v>
      </c>
      <c r="L637" s="19" t="s">
        <v>114</v>
      </c>
      <c r="M637" s="20">
        <v>189</v>
      </c>
      <c r="N637" s="54"/>
      <c r="O637" s="21">
        <v>44652</v>
      </c>
      <c r="P637" s="19"/>
      <c r="Q637" s="19" t="s">
        <v>27</v>
      </c>
      <c r="R637" s="22" t="s">
        <v>526</v>
      </c>
    </row>
    <row r="638" spans="1:18" ht="26" x14ac:dyDescent="0.35">
      <c r="A638" s="11">
        <v>1410199841</v>
      </c>
      <c r="B638" s="12"/>
      <c r="C638" s="13" t="s">
        <v>816</v>
      </c>
      <c r="D638" s="13" t="s">
        <v>817</v>
      </c>
      <c r="E638" s="13" t="s">
        <v>818</v>
      </c>
      <c r="F638" s="13">
        <v>508424</v>
      </c>
      <c r="G638" s="13" t="s">
        <v>819</v>
      </c>
      <c r="H638" s="13" t="s">
        <v>820</v>
      </c>
      <c r="I638" s="13" t="s">
        <v>34</v>
      </c>
      <c r="J638" s="13" t="s">
        <v>24</v>
      </c>
      <c r="K638" s="13" t="s">
        <v>814</v>
      </c>
      <c r="L638" s="13" t="s">
        <v>1574</v>
      </c>
      <c r="M638" s="14">
        <v>182</v>
      </c>
      <c r="N638" s="55"/>
      <c r="O638" s="15">
        <v>44888</v>
      </c>
      <c r="P638" s="13"/>
      <c r="Q638" s="13" t="s">
        <v>328</v>
      </c>
      <c r="R638" s="16" t="s">
        <v>526</v>
      </c>
    </row>
    <row r="639" spans="1:18" ht="26" x14ac:dyDescent="0.35">
      <c r="A639" s="11">
        <v>1410198368</v>
      </c>
      <c r="B639" s="12"/>
      <c r="C639" s="13" t="s">
        <v>1482</v>
      </c>
      <c r="D639" s="13" t="s">
        <v>38</v>
      </c>
      <c r="E639" s="13" t="s">
        <v>39</v>
      </c>
      <c r="F639" s="13">
        <v>602534</v>
      </c>
      <c r="G639" s="13" t="s">
        <v>1483</v>
      </c>
      <c r="H639" s="13" t="s">
        <v>202</v>
      </c>
      <c r="I639" s="13" t="s">
        <v>23</v>
      </c>
      <c r="J639" s="13" t="s">
        <v>24</v>
      </c>
      <c r="K639" s="13" t="s">
        <v>1453</v>
      </c>
      <c r="L639" s="13" t="s">
        <v>1484</v>
      </c>
      <c r="M639" s="14">
        <v>180</v>
      </c>
      <c r="N639" s="55"/>
      <c r="O639" s="15">
        <v>44855</v>
      </c>
      <c r="P639" s="13"/>
      <c r="Q639" s="13" t="s">
        <v>328</v>
      </c>
      <c r="R639" s="16" t="s">
        <v>526</v>
      </c>
    </row>
    <row r="640" spans="1:18" ht="38.5" x14ac:dyDescent="0.35">
      <c r="A640" s="17">
        <v>1410172982</v>
      </c>
      <c r="B640" s="18"/>
      <c r="C640" s="19" t="s">
        <v>97</v>
      </c>
      <c r="D640" s="19" t="s">
        <v>38</v>
      </c>
      <c r="E640" s="19" t="s">
        <v>98</v>
      </c>
      <c r="F640" s="19">
        <v>608659</v>
      </c>
      <c r="G640" s="19" t="s">
        <v>99</v>
      </c>
      <c r="H640" s="19" t="s">
        <v>100</v>
      </c>
      <c r="I640" s="19" t="s">
        <v>34</v>
      </c>
      <c r="J640" s="19" t="s">
        <v>24</v>
      </c>
      <c r="K640" s="19" t="s">
        <v>101</v>
      </c>
      <c r="L640" s="19" t="s">
        <v>102</v>
      </c>
      <c r="M640" s="20">
        <v>176</v>
      </c>
      <c r="N640" s="54"/>
      <c r="O640" s="21">
        <v>44333</v>
      </c>
      <c r="P640" s="19"/>
      <c r="Q640" s="19" t="s">
        <v>27</v>
      </c>
      <c r="R640" s="22" t="s">
        <v>28</v>
      </c>
    </row>
    <row r="641" spans="1:18" ht="38.5" x14ac:dyDescent="0.35">
      <c r="A641" s="11">
        <v>1410183815</v>
      </c>
      <c r="B641" s="12"/>
      <c r="C641" s="13" t="s">
        <v>150</v>
      </c>
      <c r="D641" s="13" t="s">
        <v>38</v>
      </c>
      <c r="E641" s="13" t="s">
        <v>125</v>
      </c>
      <c r="F641" s="13">
        <v>606150</v>
      </c>
      <c r="G641" s="13" t="s">
        <v>151</v>
      </c>
      <c r="H641" s="13" t="s">
        <v>83</v>
      </c>
      <c r="I641" s="13" t="s">
        <v>23</v>
      </c>
      <c r="J641" s="13">
        <v>2251596</v>
      </c>
      <c r="K641" s="13" t="s">
        <v>153</v>
      </c>
      <c r="L641" s="13" t="s">
        <v>442</v>
      </c>
      <c r="M641" s="14">
        <v>174.06</v>
      </c>
      <c r="N641" s="55"/>
      <c r="O641" s="15">
        <v>44550</v>
      </c>
      <c r="P641" s="13"/>
      <c r="Q641" s="13" t="s">
        <v>328</v>
      </c>
      <c r="R641" s="16" t="s">
        <v>28</v>
      </c>
    </row>
    <row r="642" spans="1:18" ht="38.5" x14ac:dyDescent="0.35">
      <c r="A642" s="17">
        <v>1410189106</v>
      </c>
      <c r="B642" s="18"/>
      <c r="C642" s="19" t="s">
        <v>755</v>
      </c>
      <c r="D642" s="19" t="s">
        <v>38</v>
      </c>
      <c r="E642" s="19" t="s">
        <v>597</v>
      </c>
      <c r="F642" s="19">
        <v>606170</v>
      </c>
      <c r="G642" s="19" t="s">
        <v>756</v>
      </c>
      <c r="H642" s="19" t="s">
        <v>113</v>
      </c>
      <c r="I642" s="19" t="s">
        <v>23</v>
      </c>
      <c r="J642" s="19" t="s">
        <v>757</v>
      </c>
      <c r="K642" s="19" t="s">
        <v>321</v>
      </c>
      <c r="L642" s="19" t="s">
        <v>758</v>
      </c>
      <c r="M642" s="20">
        <v>166.76</v>
      </c>
      <c r="N642" s="54"/>
      <c r="O642" s="21">
        <v>44673</v>
      </c>
      <c r="P642" s="19"/>
      <c r="Q642" s="19" t="s">
        <v>27</v>
      </c>
      <c r="R642" s="22" t="s">
        <v>526</v>
      </c>
    </row>
    <row r="643" spans="1:18" ht="38.5" x14ac:dyDescent="0.35">
      <c r="A643" s="11">
        <v>1410190324</v>
      </c>
      <c r="B643" s="12"/>
      <c r="C643" s="13" t="s">
        <v>377</v>
      </c>
      <c r="D643" s="13" t="s">
        <v>110</v>
      </c>
      <c r="E643" s="13" t="s">
        <v>111</v>
      </c>
      <c r="F643" s="13">
        <v>802503</v>
      </c>
      <c r="G643" s="13" t="s">
        <v>378</v>
      </c>
      <c r="H643" s="13" t="s">
        <v>243</v>
      </c>
      <c r="I643" s="13" t="s">
        <v>34</v>
      </c>
      <c r="J643" s="13">
        <v>8001313</v>
      </c>
      <c r="K643" s="13" t="s">
        <v>379</v>
      </c>
      <c r="L643" s="13" t="s">
        <v>916</v>
      </c>
      <c r="M643" s="14">
        <v>162</v>
      </c>
      <c r="N643" s="55"/>
      <c r="O643" s="15">
        <v>44705</v>
      </c>
      <c r="P643" s="13"/>
      <c r="Q643" s="13" t="s">
        <v>27</v>
      </c>
      <c r="R643" s="16" t="s">
        <v>526</v>
      </c>
    </row>
    <row r="644" spans="1:18" ht="38.5" x14ac:dyDescent="0.35">
      <c r="A644" s="11">
        <v>1410188891</v>
      </c>
      <c r="B644" s="12"/>
      <c r="C644" s="13" t="s">
        <v>718</v>
      </c>
      <c r="D644" s="13" t="s">
        <v>110</v>
      </c>
      <c r="E644" s="13" t="s">
        <v>111</v>
      </c>
      <c r="F644" s="13">
        <v>608360</v>
      </c>
      <c r="G644" s="13" t="s">
        <v>719</v>
      </c>
      <c r="H644" s="13" t="s">
        <v>141</v>
      </c>
      <c r="I644" s="13" t="s">
        <v>23</v>
      </c>
      <c r="J644" s="13" t="s">
        <v>720</v>
      </c>
      <c r="K644" s="13" t="s">
        <v>25</v>
      </c>
      <c r="L644" s="13" t="s">
        <v>721</v>
      </c>
      <c r="M644" s="14">
        <v>162</v>
      </c>
      <c r="N644" s="55"/>
      <c r="O644" s="15">
        <v>44664</v>
      </c>
      <c r="P644" s="13"/>
      <c r="Q644" s="13" t="s">
        <v>27</v>
      </c>
      <c r="R644" s="16" t="s">
        <v>526</v>
      </c>
    </row>
    <row r="645" spans="1:18" ht="26" x14ac:dyDescent="0.35">
      <c r="A645" s="17">
        <v>1410197610</v>
      </c>
      <c r="B645" s="18"/>
      <c r="C645" s="19" t="s">
        <v>1450</v>
      </c>
      <c r="D645" s="19" t="s">
        <v>30</v>
      </c>
      <c r="E645" s="19" t="s">
        <v>548</v>
      </c>
      <c r="F645" s="19">
        <v>802196</v>
      </c>
      <c r="G645" s="19" t="s">
        <v>1451</v>
      </c>
      <c r="H645" s="19" t="s">
        <v>1452</v>
      </c>
      <c r="I645" s="19" t="s">
        <v>880</v>
      </c>
      <c r="J645" s="19" t="s">
        <v>24</v>
      </c>
      <c r="K645" s="19" t="s">
        <v>1453</v>
      </c>
      <c r="L645" s="19" t="s">
        <v>1454</v>
      </c>
      <c r="M645" s="20">
        <v>160</v>
      </c>
      <c r="N645" s="54"/>
      <c r="O645" s="21">
        <v>44845</v>
      </c>
      <c r="P645" s="19"/>
      <c r="Q645" s="19" t="s">
        <v>328</v>
      </c>
      <c r="R645" s="22" t="s">
        <v>526</v>
      </c>
    </row>
    <row r="646" spans="1:18" ht="38.5" x14ac:dyDescent="0.35">
      <c r="A646" s="17">
        <v>1410181621</v>
      </c>
      <c r="B646" s="18"/>
      <c r="C646" s="19" t="s">
        <v>362</v>
      </c>
      <c r="D646" s="19" t="s">
        <v>19</v>
      </c>
      <c r="E646" s="19" t="s">
        <v>181</v>
      </c>
      <c r="F646" s="19">
        <v>608769</v>
      </c>
      <c r="G646" s="19" t="s">
        <v>363</v>
      </c>
      <c r="H646" s="19" t="s">
        <v>364</v>
      </c>
      <c r="I646" s="19" t="s">
        <v>34</v>
      </c>
      <c r="J646" s="19" t="s">
        <v>24</v>
      </c>
      <c r="K646" s="19" t="s">
        <v>134</v>
      </c>
      <c r="L646" s="19" t="s">
        <v>367</v>
      </c>
      <c r="M646" s="20">
        <v>150.44999999999999</v>
      </c>
      <c r="N646" s="54"/>
      <c r="O646" s="21">
        <v>44505</v>
      </c>
      <c r="P646" s="19"/>
      <c r="Q646" s="19" t="s">
        <v>328</v>
      </c>
      <c r="R646" s="22" t="s">
        <v>28</v>
      </c>
    </row>
    <row r="647" spans="1:18" ht="38.5" x14ac:dyDescent="0.35">
      <c r="A647" s="11">
        <v>1410183929</v>
      </c>
      <c r="B647" s="12"/>
      <c r="C647" s="13" t="s">
        <v>362</v>
      </c>
      <c r="D647" s="13" t="s">
        <v>19</v>
      </c>
      <c r="E647" s="13" t="s">
        <v>181</v>
      </c>
      <c r="F647" s="13">
        <v>608769</v>
      </c>
      <c r="G647" s="13" t="s">
        <v>363</v>
      </c>
      <c r="H647" s="13" t="s">
        <v>364</v>
      </c>
      <c r="I647" s="13" t="s">
        <v>34</v>
      </c>
      <c r="J647" s="13" t="s">
        <v>24</v>
      </c>
      <c r="K647" s="13" t="s">
        <v>134</v>
      </c>
      <c r="L647" s="13" t="s">
        <v>446</v>
      </c>
      <c r="M647" s="14">
        <v>150.44</v>
      </c>
      <c r="N647" s="55"/>
      <c r="O647" s="15">
        <v>44566</v>
      </c>
      <c r="P647" s="13"/>
      <c r="Q647" s="13" t="s">
        <v>447</v>
      </c>
      <c r="R647" s="16" t="s">
        <v>28</v>
      </c>
    </row>
    <row r="648" spans="1:18" ht="38.5" x14ac:dyDescent="0.35">
      <c r="A648" s="11">
        <v>1410199029</v>
      </c>
      <c r="B648" s="12"/>
      <c r="C648" s="13" t="s">
        <v>611</v>
      </c>
      <c r="D648" s="13" t="s">
        <v>541</v>
      </c>
      <c r="E648" s="13" t="s">
        <v>612</v>
      </c>
      <c r="F648" s="13">
        <v>508374</v>
      </c>
      <c r="G648" s="13" t="s">
        <v>613</v>
      </c>
      <c r="H648" s="13" t="s">
        <v>614</v>
      </c>
      <c r="I648" s="13" t="s">
        <v>23</v>
      </c>
      <c r="J648" s="13">
        <v>124206226</v>
      </c>
      <c r="K648" s="13" t="s">
        <v>615</v>
      </c>
      <c r="L648" s="13" t="s">
        <v>1381</v>
      </c>
      <c r="M648" s="14">
        <v>150</v>
      </c>
      <c r="N648" s="55"/>
      <c r="O648" s="15">
        <v>44820</v>
      </c>
      <c r="P648" s="13"/>
      <c r="Q648" s="13" t="s">
        <v>171</v>
      </c>
      <c r="R648" s="16" t="s">
        <v>526</v>
      </c>
    </row>
    <row r="649" spans="1:18" ht="38.5" x14ac:dyDescent="0.35">
      <c r="A649" s="11">
        <v>1410184225</v>
      </c>
      <c r="B649" s="12"/>
      <c r="C649" s="13" t="s">
        <v>189</v>
      </c>
      <c r="D649" s="13" t="s">
        <v>19</v>
      </c>
      <c r="E649" s="13" t="s">
        <v>20</v>
      </c>
      <c r="F649" s="13">
        <v>608788</v>
      </c>
      <c r="G649" s="13" t="s">
        <v>190</v>
      </c>
      <c r="H649" s="13" t="s">
        <v>191</v>
      </c>
      <c r="I649" s="13" t="s">
        <v>23</v>
      </c>
      <c r="J649" s="13" t="s">
        <v>24</v>
      </c>
      <c r="K649" s="13" t="s">
        <v>192</v>
      </c>
      <c r="L649" s="13" t="s">
        <v>193</v>
      </c>
      <c r="M649" s="14">
        <v>150</v>
      </c>
      <c r="N649" s="55"/>
      <c r="O649" s="15">
        <v>44571</v>
      </c>
      <c r="P649" s="13"/>
      <c r="Q649" s="13" t="s">
        <v>447</v>
      </c>
      <c r="R649" s="16" t="s">
        <v>28</v>
      </c>
    </row>
    <row r="650" spans="1:18" ht="26" x14ac:dyDescent="0.35">
      <c r="A650" s="17">
        <v>1410183240</v>
      </c>
      <c r="B650" s="18"/>
      <c r="C650" s="19" t="s">
        <v>432</v>
      </c>
      <c r="D650" s="19" t="s">
        <v>38</v>
      </c>
      <c r="E650" s="19" t="s">
        <v>139</v>
      </c>
      <c r="F650" s="19">
        <v>608675</v>
      </c>
      <c r="G650" s="19" t="s">
        <v>433</v>
      </c>
      <c r="H650" s="19" t="s">
        <v>202</v>
      </c>
      <c r="I650" s="19" t="s">
        <v>34</v>
      </c>
      <c r="J650" s="19">
        <v>3600001761</v>
      </c>
      <c r="K650" s="19" t="s">
        <v>158</v>
      </c>
      <c r="L650" s="19" t="s">
        <v>434</v>
      </c>
      <c r="M650" s="20">
        <v>143.47</v>
      </c>
      <c r="N650" s="54"/>
      <c r="O650" s="21">
        <v>44545</v>
      </c>
      <c r="P650" s="19"/>
      <c r="Q650" s="19" t="s">
        <v>328</v>
      </c>
      <c r="R650" s="22" t="s">
        <v>28</v>
      </c>
    </row>
    <row r="651" spans="1:18" ht="26" x14ac:dyDescent="0.35">
      <c r="A651" s="17">
        <v>1410199963</v>
      </c>
      <c r="B651" s="18"/>
      <c r="C651" s="19" t="s">
        <v>432</v>
      </c>
      <c r="D651" s="19" t="s">
        <v>38</v>
      </c>
      <c r="E651" s="19" t="s">
        <v>139</v>
      </c>
      <c r="F651" s="19">
        <v>608675</v>
      </c>
      <c r="G651" s="19" t="s">
        <v>433</v>
      </c>
      <c r="H651" s="19" t="s">
        <v>202</v>
      </c>
      <c r="I651" s="19" t="s">
        <v>34</v>
      </c>
      <c r="J651" s="19">
        <v>3600001761</v>
      </c>
      <c r="K651" s="19" t="s">
        <v>158</v>
      </c>
      <c r="L651" s="19" t="s">
        <v>1584</v>
      </c>
      <c r="M651" s="20">
        <v>143.47</v>
      </c>
      <c r="N651" s="54"/>
      <c r="O651" s="21">
        <v>44896</v>
      </c>
      <c r="P651" s="19"/>
      <c r="Q651" s="19" t="s">
        <v>328</v>
      </c>
      <c r="R651" s="22" t="s">
        <v>526</v>
      </c>
    </row>
    <row r="652" spans="1:18" ht="38.5" x14ac:dyDescent="0.35">
      <c r="A652" s="17">
        <v>1410189144</v>
      </c>
      <c r="B652" s="18"/>
      <c r="C652" s="19" t="s">
        <v>295</v>
      </c>
      <c r="D652" s="19" t="s">
        <v>38</v>
      </c>
      <c r="E652" s="19" t="s">
        <v>139</v>
      </c>
      <c r="F652" s="19">
        <v>608657</v>
      </c>
      <c r="G652" s="19" t="s">
        <v>296</v>
      </c>
      <c r="H652" s="19" t="s">
        <v>202</v>
      </c>
      <c r="I652" s="19" t="s">
        <v>34</v>
      </c>
      <c r="J652" s="19" t="s">
        <v>24</v>
      </c>
      <c r="K652" s="19" t="s">
        <v>297</v>
      </c>
      <c r="L652" s="19" t="s">
        <v>772</v>
      </c>
      <c r="M652" s="20">
        <v>138.83000000000001</v>
      </c>
      <c r="N652" s="54"/>
      <c r="O652" s="21">
        <v>44682</v>
      </c>
      <c r="P652" s="19"/>
      <c r="Q652" s="19" t="s">
        <v>27</v>
      </c>
      <c r="R652" s="22" t="s">
        <v>526</v>
      </c>
    </row>
    <row r="653" spans="1:18" ht="26" x14ac:dyDescent="0.35">
      <c r="A653" s="17">
        <v>1410190587</v>
      </c>
      <c r="B653" s="18"/>
      <c r="C653" s="19" t="s">
        <v>124</v>
      </c>
      <c r="D653" s="19" t="s">
        <v>38</v>
      </c>
      <c r="E653" s="19" t="s">
        <v>125</v>
      </c>
      <c r="F653" s="19">
        <v>608391</v>
      </c>
      <c r="G653" s="19" t="s">
        <v>126</v>
      </c>
      <c r="H653" s="19" t="s">
        <v>127</v>
      </c>
      <c r="I653" s="19" t="s">
        <v>23</v>
      </c>
      <c r="J653" s="19" t="s">
        <v>24</v>
      </c>
      <c r="K653" s="19" t="s">
        <v>128</v>
      </c>
      <c r="L653" s="19" t="s">
        <v>1024</v>
      </c>
      <c r="M653" s="20">
        <v>138.72</v>
      </c>
      <c r="N653" s="54"/>
      <c r="O653" s="21">
        <v>44726</v>
      </c>
      <c r="P653" s="19"/>
      <c r="Q653" s="19" t="s">
        <v>27</v>
      </c>
      <c r="R653" s="22" t="s">
        <v>526</v>
      </c>
    </row>
    <row r="654" spans="1:18" ht="26" x14ac:dyDescent="0.35">
      <c r="A654" s="11">
        <v>1410196239</v>
      </c>
      <c r="B654" s="12"/>
      <c r="C654" s="13" t="s">
        <v>1204</v>
      </c>
      <c r="D654" s="13" t="s">
        <v>38</v>
      </c>
      <c r="E654" s="13" t="s">
        <v>92</v>
      </c>
      <c r="F654" s="13">
        <v>606206</v>
      </c>
      <c r="G654" s="13" t="s">
        <v>1205</v>
      </c>
      <c r="H654" s="13" t="s">
        <v>1206</v>
      </c>
      <c r="I654" s="13" t="s">
        <v>34</v>
      </c>
      <c r="J654" s="13" t="s">
        <v>24</v>
      </c>
      <c r="K654" s="13" t="s">
        <v>250</v>
      </c>
      <c r="L654" s="13" t="s">
        <v>1374</v>
      </c>
      <c r="M654" s="14">
        <v>133</v>
      </c>
      <c r="N654" s="55"/>
      <c r="O654" s="15">
        <v>44816</v>
      </c>
      <c r="P654" s="13"/>
      <c r="Q654" s="13" t="s">
        <v>171</v>
      </c>
      <c r="R654" s="16" t="s">
        <v>526</v>
      </c>
    </row>
    <row r="655" spans="1:18" ht="26" x14ac:dyDescent="0.35">
      <c r="A655" s="33">
        <v>1410197539</v>
      </c>
      <c r="B655" s="18"/>
      <c r="C655" s="19">
        <v>1199.248</v>
      </c>
      <c r="D655" s="19" t="s">
        <v>535</v>
      </c>
      <c r="E655" s="19" t="s">
        <v>535</v>
      </c>
      <c r="F655" s="19">
        <v>508380</v>
      </c>
      <c r="G655" s="19" t="s">
        <v>537</v>
      </c>
      <c r="H655" s="19" t="s">
        <v>538</v>
      </c>
      <c r="I655" s="19" t="s">
        <v>34</v>
      </c>
      <c r="J655" s="19" t="s">
        <v>24</v>
      </c>
      <c r="K655" s="19" t="s">
        <v>1124</v>
      </c>
      <c r="L655" s="19" t="s">
        <v>688</v>
      </c>
      <c r="M655" s="20">
        <v>129</v>
      </c>
      <c r="N655" s="54"/>
      <c r="O655" s="21">
        <v>44844</v>
      </c>
      <c r="P655" s="19"/>
      <c r="Q655" s="19" t="s">
        <v>328</v>
      </c>
      <c r="R655" s="22" t="s">
        <v>526</v>
      </c>
    </row>
    <row r="656" spans="1:18" ht="38.5" x14ac:dyDescent="0.35">
      <c r="A656" s="11">
        <v>1410190172</v>
      </c>
      <c r="B656" s="12"/>
      <c r="C656" s="13" t="s">
        <v>885</v>
      </c>
      <c r="D656" s="13" t="s">
        <v>19</v>
      </c>
      <c r="E656" s="13" t="s">
        <v>794</v>
      </c>
      <c r="F656" s="13">
        <v>608857</v>
      </c>
      <c r="G656" s="13" t="s">
        <v>886</v>
      </c>
      <c r="H656" s="13" t="s">
        <v>887</v>
      </c>
      <c r="I656" s="13" t="s">
        <v>880</v>
      </c>
      <c r="J656" s="13" t="s">
        <v>24</v>
      </c>
      <c r="K656" s="13" t="s">
        <v>25</v>
      </c>
      <c r="L656" s="13" t="s">
        <v>888</v>
      </c>
      <c r="M656" s="14">
        <v>125</v>
      </c>
      <c r="N656" s="55"/>
      <c r="O656" s="15">
        <v>44701</v>
      </c>
      <c r="P656" s="13"/>
      <c r="Q656" s="13" t="s">
        <v>27</v>
      </c>
      <c r="R656" s="16" t="s">
        <v>526</v>
      </c>
    </row>
    <row r="657" spans="1:18" ht="38.5" x14ac:dyDescent="0.35">
      <c r="A657" s="11">
        <v>1410179922</v>
      </c>
      <c r="B657" s="12"/>
      <c r="C657" s="13" t="s">
        <v>318</v>
      </c>
      <c r="D657" s="13" t="s">
        <v>38</v>
      </c>
      <c r="E657" s="13" t="s">
        <v>98</v>
      </c>
      <c r="F657" s="13">
        <v>602534</v>
      </c>
      <c r="G657" s="13" t="s">
        <v>319</v>
      </c>
      <c r="H657" s="13" t="s">
        <v>320</v>
      </c>
      <c r="I657" s="13" t="s">
        <v>23</v>
      </c>
      <c r="J657" s="13" t="s">
        <v>24</v>
      </c>
      <c r="K657" s="13" t="s">
        <v>321</v>
      </c>
      <c r="L657" s="13" t="s">
        <v>322</v>
      </c>
      <c r="M657" s="14">
        <v>125</v>
      </c>
      <c r="N657" s="55"/>
      <c r="O657" s="15">
        <v>44468</v>
      </c>
      <c r="P657" s="13"/>
      <c r="Q657" s="13" t="s">
        <v>171</v>
      </c>
      <c r="R657" s="16" t="s">
        <v>28</v>
      </c>
    </row>
    <row r="658" spans="1:18" ht="38.5" x14ac:dyDescent="0.35">
      <c r="A658" s="17">
        <v>1410192895</v>
      </c>
      <c r="B658" s="18"/>
      <c r="C658" s="19" t="s">
        <v>755</v>
      </c>
      <c r="D658" s="19" t="s">
        <v>38</v>
      </c>
      <c r="E658" s="19" t="s">
        <v>597</v>
      </c>
      <c r="F658" s="19">
        <v>606170</v>
      </c>
      <c r="G658" s="19" t="s">
        <v>756</v>
      </c>
      <c r="H658" s="19" t="s">
        <v>113</v>
      </c>
      <c r="I658" s="19" t="s">
        <v>23</v>
      </c>
      <c r="J658" s="19" t="s">
        <v>1178</v>
      </c>
      <c r="K658" s="19" t="s">
        <v>321</v>
      </c>
      <c r="L658" s="19" t="s">
        <v>1179</v>
      </c>
      <c r="M658" s="20">
        <v>113.7</v>
      </c>
      <c r="N658" s="54"/>
      <c r="O658" s="21">
        <v>44756</v>
      </c>
      <c r="P658" s="19"/>
      <c r="Q658" s="19" t="s">
        <v>171</v>
      </c>
      <c r="R658" s="22" t="s">
        <v>526</v>
      </c>
    </row>
    <row r="659" spans="1:18" ht="26" x14ac:dyDescent="0.35">
      <c r="A659" s="11">
        <v>1410172883</v>
      </c>
      <c r="B659" s="12"/>
      <c r="C659" s="13" t="s">
        <v>67</v>
      </c>
      <c r="D659" s="13" t="s">
        <v>38</v>
      </c>
      <c r="E659" s="13" t="s">
        <v>39</v>
      </c>
      <c r="F659" s="13">
        <v>608682</v>
      </c>
      <c r="G659" s="13" t="s">
        <v>68</v>
      </c>
      <c r="H659" s="13" t="s">
        <v>69</v>
      </c>
      <c r="I659" s="13" t="s">
        <v>34</v>
      </c>
      <c r="J659" s="13" t="s">
        <v>24</v>
      </c>
      <c r="K659" s="13" t="s">
        <v>70</v>
      </c>
      <c r="L659" s="13" t="s">
        <v>71</v>
      </c>
      <c r="M659" s="14">
        <v>110.38</v>
      </c>
      <c r="N659" s="55"/>
      <c r="O659" s="15">
        <v>44327</v>
      </c>
      <c r="P659" s="13"/>
      <c r="Q659" s="13" t="s">
        <v>27</v>
      </c>
      <c r="R659" s="16" t="s">
        <v>28</v>
      </c>
    </row>
    <row r="660" spans="1:18" ht="26" x14ac:dyDescent="0.35">
      <c r="A660" s="11">
        <v>1410185724</v>
      </c>
      <c r="B660" s="12"/>
      <c r="C660" s="13" t="s">
        <v>67</v>
      </c>
      <c r="D660" s="13" t="s">
        <v>38</v>
      </c>
      <c r="E660" s="13" t="s">
        <v>39</v>
      </c>
      <c r="F660" s="13">
        <v>608682</v>
      </c>
      <c r="G660" s="13" t="s">
        <v>68</v>
      </c>
      <c r="H660" s="13" t="s">
        <v>69</v>
      </c>
      <c r="I660" s="13" t="s">
        <v>34</v>
      </c>
      <c r="J660" s="13" t="s">
        <v>24</v>
      </c>
      <c r="K660" s="13" t="s">
        <v>70</v>
      </c>
      <c r="L660" s="13" t="s">
        <v>491</v>
      </c>
      <c r="M660" s="14">
        <v>110.38</v>
      </c>
      <c r="N660" s="55"/>
      <c r="O660" s="15">
        <v>44603</v>
      </c>
      <c r="P660" s="13"/>
      <c r="Q660" s="13" t="s">
        <v>447</v>
      </c>
      <c r="R660" s="16" t="s">
        <v>28</v>
      </c>
    </row>
    <row r="661" spans="1:18" ht="51" x14ac:dyDescent="0.35">
      <c r="A661" s="11">
        <v>1410187082</v>
      </c>
      <c r="B661" s="12"/>
      <c r="C661" s="13" t="s">
        <v>150</v>
      </c>
      <c r="D661" s="13" t="s">
        <v>38</v>
      </c>
      <c r="E661" s="13" t="s">
        <v>125</v>
      </c>
      <c r="F661" s="13">
        <v>606150</v>
      </c>
      <c r="G661" s="13" t="s">
        <v>151</v>
      </c>
      <c r="H661" s="13" t="s">
        <v>83</v>
      </c>
      <c r="I661" s="13" t="s">
        <v>23</v>
      </c>
      <c r="J661" s="13">
        <v>2246806</v>
      </c>
      <c r="K661" s="13" t="s">
        <v>153</v>
      </c>
      <c r="L661" s="13" t="s">
        <v>443</v>
      </c>
      <c r="M661" s="14">
        <v>102.24</v>
      </c>
      <c r="N661" s="55"/>
      <c r="O661" s="15">
        <v>44631</v>
      </c>
      <c r="P661" s="13"/>
      <c r="Q661" s="13" t="s">
        <v>447</v>
      </c>
      <c r="R661" s="16" t="s">
        <v>28</v>
      </c>
    </row>
    <row r="662" spans="1:18" ht="51" x14ac:dyDescent="0.35">
      <c r="A662" s="11">
        <v>57144</v>
      </c>
      <c r="B662" s="12"/>
      <c r="C662" s="13" t="s">
        <v>1647</v>
      </c>
      <c r="D662" s="13" t="s">
        <v>1638</v>
      </c>
      <c r="E662" s="13" t="s">
        <v>1639</v>
      </c>
      <c r="F662" s="13">
        <v>103972</v>
      </c>
      <c r="G662" s="13" t="s">
        <v>1648</v>
      </c>
      <c r="H662" s="13" t="s">
        <v>1641</v>
      </c>
      <c r="I662" s="13" t="s">
        <v>1543</v>
      </c>
      <c r="J662" s="13">
        <v>9797982</v>
      </c>
      <c r="K662" s="13" t="s">
        <v>1649</v>
      </c>
      <c r="L662" s="13" t="s">
        <v>1650</v>
      </c>
      <c r="M662" s="14">
        <v>100</v>
      </c>
      <c r="N662" s="55"/>
      <c r="O662" s="15">
        <v>44903</v>
      </c>
      <c r="P662" s="13"/>
      <c r="Q662" s="13" t="s">
        <v>328</v>
      </c>
      <c r="R662" s="16" t="s">
        <v>526</v>
      </c>
    </row>
    <row r="663" spans="1:18" ht="38.5" x14ac:dyDescent="0.35">
      <c r="A663" s="11">
        <v>1410180436</v>
      </c>
      <c r="B663" s="12"/>
      <c r="C663" s="13" t="s">
        <v>200</v>
      </c>
      <c r="D663" s="13" t="s">
        <v>38</v>
      </c>
      <c r="E663" s="13" t="s">
        <v>139</v>
      </c>
      <c r="F663" s="13">
        <v>608673</v>
      </c>
      <c r="G663" s="13" t="s">
        <v>201</v>
      </c>
      <c r="H663" s="13" t="s">
        <v>202</v>
      </c>
      <c r="I663" s="13" t="s">
        <v>34</v>
      </c>
      <c r="J663" s="13" t="s">
        <v>24</v>
      </c>
      <c r="K663" s="13" t="s">
        <v>267</v>
      </c>
      <c r="L663" s="13" t="s">
        <v>342</v>
      </c>
      <c r="M663" s="14">
        <v>100</v>
      </c>
      <c r="N663" s="55"/>
      <c r="O663" s="15">
        <v>44487</v>
      </c>
      <c r="P663" s="13"/>
      <c r="Q663" s="13" t="s">
        <v>328</v>
      </c>
      <c r="R663" s="16" t="s">
        <v>28</v>
      </c>
    </row>
    <row r="664" spans="1:18" ht="38.5" x14ac:dyDescent="0.35">
      <c r="A664" s="17">
        <v>1410183795</v>
      </c>
      <c r="B664" s="18"/>
      <c r="C664" s="19" t="s">
        <v>318</v>
      </c>
      <c r="D664" s="19" t="s">
        <v>38</v>
      </c>
      <c r="E664" s="19" t="s">
        <v>98</v>
      </c>
      <c r="F664" s="19">
        <v>602534</v>
      </c>
      <c r="G664" s="19" t="s">
        <v>319</v>
      </c>
      <c r="H664" s="19" t="s">
        <v>320</v>
      </c>
      <c r="I664" s="19" t="s">
        <v>23</v>
      </c>
      <c r="J664" s="19" t="s">
        <v>24</v>
      </c>
      <c r="K664" s="19" t="s">
        <v>321</v>
      </c>
      <c r="L664" s="19" t="s">
        <v>441</v>
      </c>
      <c r="M664" s="20">
        <v>100</v>
      </c>
      <c r="N664" s="54"/>
      <c r="O664" s="21">
        <v>44547</v>
      </c>
      <c r="P664" s="19"/>
      <c r="Q664" s="19" t="s">
        <v>328</v>
      </c>
      <c r="R664" s="22" t="s">
        <v>28</v>
      </c>
    </row>
    <row r="665" spans="1:18" ht="26" x14ac:dyDescent="0.35">
      <c r="A665" s="17">
        <v>1410188676</v>
      </c>
      <c r="B665" s="18"/>
      <c r="C665" s="19" t="s">
        <v>172</v>
      </c>
      <c r="D665" s="19" t="s">
        <v>73</v>
      </c>
      <c r="E665" s="19" t="s">
        <v>74</v>
      </c>
      <c r="F665" s="19">
        <v>309540</v>
      </c>
      <c r="G665" s="19" t="s">
        <v>173</v>
      </c>
      <c r="H665" s="19" t="s">
        <v>133</v>
      </c>
      <c r="I665" s="19" t="s">
        <v>34</v>
      </c>
      <c r="J665" s="19">
        <v>3600080811</v>
      </c>
      <c r="K665" s="19" t="s">
        <v>174</v>
      </c>
      <c r="L665" s="19" t="s">
        <v>562</v>
      </c>
      <c r="M665" s="20">
        <v>97</v>
      </c>
      <c r="N665" s="54"/>
      <c r="O665" s="21">
        <v>44652</v>
      </c>
      <c r="P665" s="19"/>
      <c r="Q665" s="19" t="s">
        <v>27</v>
      </c>
      <c r="R665" s="22" t="s">
        <v>526</v>
      </c>
    </row>
    <row r="666" spans="1:18" ht="38.5" x14ac:dyDescent="0.35">
      <c r="A666" s="11">
        <v>1410196413</v>
      </c>
      <c r="B666" s="12"/>
      <c r="C666" s="13" t="s">
        <v>1388</v>
      </c>
      <c r="D666" s="13" t="s">
        <v>19</v>
      </c>
      <c r="E666" s="13" t="s">
        <v>181</v>
      </c>
      <c r="F666" s="13">
        <v>608748</v>
      </c>
      <c r="G666" s="13" t="s">
        <v>1389</v>
      </c>
      <c r="H666" s="13" t="s">
        <v>1390</v>
      </c>
      <c r="I666" s="13" t="s">
        <v>34</v>
      </c>
      <c r="J666" s="13" t="s">
        <v>24</v>
      </c>
      <c r="K666" s="13" t="s">
        <v>1391</v>
      </c>
      <c r="L666" s="13" t="s">
        <v>1395</v>
      </c>
      <c r="M666" s="14">
        <v>92.38</v>
      </c>
      <c r="N666" s="55"/>
      <c r="O666" s="15">
        <v>44824</v>
      </c>
      <c r="P666" s="13"/>
      <c r="Q666" s="13" t="s">
        <v>171</v>
      </c>
      <c r="R666" s="16" t="s">
        <v>526</v>
      </c>
    </row>
    <row r="667" spans="1:18" ht="26" x14ac:dyDescent="0.35">
      <c r="A667" s="17">
        <v>1410196182</v>
      </c>
      <c r="B667" s="18"/>
      <c r="C667" s="19" t="s">
        <v>186</v>
      </c>
      <c r="D667" s="19" t="s">
        <v>73</v>
      </c>
      <c r="E667" s="19" t="s">
        <v>74</v>
      </c>
      <c r="F667" s="19">
        <v>309723</v>
      </c>
      <c r="G667" s="19" t="s">
        <v>187</v>
      </c>
      <c r="H667" s="19" t="s">
        <v>76</v>
      </c>
      <c r="I667" s="19" t="s">
        <v>34</v>
      </c>
      <c r="J667" s="19">
        <v>3600137268</v>
      </c>
      <c r="K667" s="19" t="s">
        <v>158</v>
      </c>
      <c r="L667" s="19" t="s">
        <v>1355</v>
      </c>
      <c r="M667" s="20">
        <v>90</v>
      </c>
      <c r="N667" s="54"/>
      <c r="O667" s="21">
        <v>44813</v>
      </c>
      <c r="P667" s="19"/>
      <c r="Q667" s="19" t="s">
        <v>171</v>
      </c>
      <c r="R667" s="22" t="s">
        <v>526</v>
      </c>
    </row>
    <row r="668" spans="1:18" ht="38.5" x14ac:dyDescent="0.35">
      <c r="A668" s="11">
        <v>1410190610</v>
      </c>
      <c r="B668" s="12"/>
      <c r="C668" s="13" t="s">
        <v>377</v>
      </c>
      <c r="D668" s="13" t="s">
        <v>110</v>
      </c>
      <c r="E668" s="13" t="s">
        <v>111</v>
      </c>
      <c r="F668" s="13">
        <v>802053</v>
      </c>
      <c r="G668" s="13" t="s">
        <v>378</v>
      </c>
      <c r="H668" s="13" t="s">
        <v>243</v>
      </c>
      <c r="I668" s="13" t="s">
        <v>34</v>
      </c>
      <c r="J668" s="13">
        <v>8001313</v>
      </c>
      <c r="K668" s="13" t="s">
        <v>379</v>
      </c>
      <c r="L668" s="13" t="s">
        <v>916</v>
      </c>
      <c r="M668" s="14">
        <v>81</v>
      </c>
      <c r="N668" s="55"/>
      <c r="O668" s="15">
        <v>44722</v>
      </c>
      <c r="P668" s="13"/>
      <c r="Q668" s="13" t="s">
        <v>27</v>
      </c>
      <c r="R668" s="16" t="s">
        <v>526</v>
      </c>
    </row>
    <row r="669" spans="1:18" ht="26" x14ac:dyDescent="0.35">
      <c r="A669" s="17">
        <v>1410179820</v>
      </c>
      <c r="B669" s="18"/>
      <c r="C669" s="19" t="s">
        <v>308</v>
      </c>
      <c r="D669" s="19" t="s">
        <v>38</v>
      </c>
      <c r="E669" s="19" t="s">
        <v>62</v>
      </c>
      <c r="F669" s="19">
        <v>606116</v>
      </c>
      <c r="G669" s="19" t="s">
        <v>309</v>
      </c>
      <c r="H669" s="19" t="s">
        <v>310</v>
      </c>
      <c r="I669" s="19" t="s">
        <v>34</v>
      </c>
      <c r="J669" s="19" t="s">
        <v>24</v>
      </c>
      <c r="K669" s="19" t="s">
        <v>311</v>
      </c>
      <c r="L669" s="19" t="s">
        <v>312</v>
      </c>
      <c r="M669" s="20">
        <v>72.900000000000006</v>
      </c>
      <c r="N669" s="54"/>
      <c r="O669" s="21">
        <v>44461</v>
      </c>
      <c r="P669" s="19"/>
      <c r="Q669" s="19" t="s">
        <v>171</v>
      </c>
      <c r="R669" s="22" t="s">
        <v>28</v>
      </c>
    </row>
    <row r="670" spans="1:18" ht="26" x14ac:dyDescent="0.35">
      <c r="A670" s="17">
        <v>1410188851</v>
      </c>
      <c r="B670" s="18"/>
      <c r="C670" s="19" t="s">
        <v>682</v>
      </c>
      <c r="D670" s="19" t="s">
        <v>597</v>
      </c>
      <c r="E670" s="19" t="s">
        <v>598</v>
      </c>
      <c r="F670" s="19">
        <v>309878</v>
      </c>
      <c r="G670" s="19" t="s">
        <v>683</v>
      </c>
      <c r="H670" s="19" t="s">
        <v>684</v>
      </c>
      <c r="I670" s="19" t="s">
        <v>23</v>
      </c>
      <c r="J670" s="19">
        <v>9763323</v>
      </c>
      <c r="K670" s="19" t="s">
        <v>685</v>
      </c>
      <c r="L670" s="19" t="s">
        <v>688</v>
      </c>
      <c r="M670" s="20">
        <v>72</v>
      </c>
      <c r="N670" s="54"/>
      <c r="O670" s="21">
        <v>44662</v>
      </c>
      <c r="P670" s="19"/>
      <c r="Q670" s="19" t="s">
        <v>27</v>
      </c>
      <c r="R670" s="22" t="s">
        <v>526</v>
      </c>
    </row>
    <row r="671" spans="1:18" ht="38.5" x14ac:dyDescent="0.35">
      <c r="A671" s="11">
        <v>1410181633</v>
      </c>
      <c r="B671" s="12"/>
      <c r="C671" s="13" t="s">
        <v>370</v>
      </c>
      <c r="D671" s="13" t="s">
        <v>19</v>
      </c>
      <c r="E671" s="13" t="s">
        <v>181</v>
      </c>
      <c r="F671" s="13">
        <v>608743</v>
      </c>
      <c r="G671" s="13" t="s">
        <v>371</v>
      </c>
      <c r="H671" s="13" t="s">
        <v>372</v>
      </c>
      <c r="I671" s="13" t="s">
        <v>34</v>
      </c>
      <c r="J671" s="13" t="s">
        <v>24</v>
      </c>
      <c r="K671" s="13" t="s">
        <v>373</v>
      </c>
      <c r="L671" s="13" t="s">
        <v>374</v>
      </c>
      <c r="M671" s="14">
        <v>70</v>
      </c>
      <c r="N671" s="55"/>
      <c r="O671" s="15">
        <v>44508</v>
      </c>
      <c r="P671" s="13"/>
      <c r="Q671" s="13" t="s">
        <v>328</v>
      </c>
      <c r="R671" s="16" t="s">
        <v>28</v>
      </c>
    </row>
    <row r="672" spans="1:18" ht="38.5" x14ac:dyDescent="0.35">
      <c r="A672" s="17">
        <v>1410190364</v>
      </c>
      <c r="B672" s="18"/>
      <c r="C672" s="19" t="s">
        <v>944</v>
      </c>
      <c r="D672" s="19" t="s">
        <v>578</v>
      </c>
      <c r="E672" s="19" t="s">
        <v>548</v>
      </c>
      <c r="F672" s="19">
        <v>802191</v>
      </c>
      <c r="G672" s="19" t="s">
        <v>945</v>
      </c>
      <c r="H672" s="19" t="s">
        <v>580</v>
      </c>
      <c r="I672" s="19" t="s">
        <v>658</v>
      </c>
      <c r="J672" s="19">
        <v>28006264</v>
      </c>
      <c r="K672" s="19" t="s">
        <v>946</v>
      </c>
      <c r="L672" s="19" t="s">
        <v>947</v>
      </c>
      <c r="M672" s="20">
        <v>69.319999999999993</v>
      </c>
      <c r="N672" s="54"/>
      <c r="O672" s="21">
        <v>44713</v>
      </c>
      <c r="P672" s="19"/>
      <c r="Q672" s="19" t="s">
        <v>27</v>
      </c>
      <c r="R672" s="22" t="s">
        <v>526</v>
      </c>
    </row>
    <row r="673" spans="1:18" ht="51" x14ac:dyDescent="0.35">
      <c r="A673" s="11">
        <v>1410181495</v>
      </c>
      <c r="B673" s="12"/>
      <c r="C673" s="13" t="s">
        <v>330</v>
      </c>
      <c r="D673" s="13" t="s">
        <v>110</v>
      </c>
      <c r="E673" s="13" t="s">
        <v>111</v>
      </c>
      <c r="F673" s="13">
        <v>608613</v>
      </c>
      <c r="G673" s="13" t="s">
        <v>331</v>
      </c>
      <c r="H673" s="13" t="s">
        <v>243</v>
      </c>
      <c r="I673" s="13" t="s">
        <v>34</v>
      </c>
      <c r="J673" s="13" t="s">
        <v>24</v>
      </c>
      <c r="K673" s="13" t="s">
        <v>332</v>
      </c>
      <c r="L673" s="13" t="s">
        <v>361</v>
      </c>
      <c r="M673" s="14">
        <v>69.150000000000006</v>
      </c>
      <c r="N673" s="55"/>
      <c r="O673" s="15">
        <v>44502</v>
      </c>
      <c r="P673" s="13"/>
      <c r="Q673" s="13" t="s">
        <v>328</v>
      </c>
      <c r="R673" s="16" t="s">
        <v>28</v>
      </c>
    </row>
    <row r="674" spans="1:18" ht="38.5" x14ac:dyDescent="0.35">
      <c r="A674" s="17">
        <v>1410197517</v>
      </c>
      <c r="B674" s="18"/>
      <c r="C674" s="19" t="s">
        <v>1199</v>
      </c>
      <c r="D674" s="19" t="s">
        <v>38</v>
      </c>
      <c r="E674" s="19" t="s">
        <v>139</v>
      </c>
      <c r="F674" s="19">
        <v>608444</v>
      </c>
      <c r="G674" s="19" t="s">
        <v>1200</v>
      </c>
      <c r="H674" s="19" t="s">
        <v>1201</v>
      </c>
      <c r="I674" s="19" t="s">
        <v>23</v>
      </c>
      <c r="J674" s="19" t="s">
        <v>1202</v>
      </c>
      <c r="K674" s="19" t="s">
        <v>726</v>
      </c>
      <c r="L674" s="19" t="s">
        <v>1427</v>
      </c>
      <c r="M674" s="20">
        <v>65.2</v>
      </c>
      <c r="N674" s="54"/>
      <c r="O674" s="21">
        <v>44841</v>
      </c>
      <c r="P674" s="19"/>
      <c r="Q674" s="19" t="s">
        <v>328</v>
      </c>
      <c r="R674" s="22" t="s">
        <v>526</v>
      </c>
    </row>
    <row r="675" spans="1:18" ht="38.5" x14ac:dyDescent="0.35">
      <c r="A675" s="17">
        <v>1410173482</v>
      </c>
      <c r="B675" s="18"/>
      <c r="C675" s="19" t="s">
        <v>124</v>
      </c>
      <c r="D675" s="19" t="s">
        <v>38</v>
      </c>
      <c r="E675" s="19" t="s">
        <v>125</v>
      </c>
      <c r="F675" s="19">
        <v>608391</v>
      </c>
      <c r="G675" s="19" t="s">
        <v>126</v>
      </c>
      <c r="H675" s="19" t="s">
        <v>127</v>
      </c>
      <c r="I675" s="19" t="s">
        <v>23</v>
      </c>
      <c r="J675" s="19" t="s">
        <v>24</v>
      </c>
      <c r="K675" s="19" t="s">
        <v>128</v>
      </c>
      <c r="L675" s="19" t="s">
        <v>130</v>
      </c>
      <c r="M675" s="20">
        <v>60</v>
      </c>
      <c r="N675" s="54"/>
      <c r="O675" s="21">
        <v>44358</v>
      </c>
      <c r="P675" s="19"/>
      <c r="Q675" s="19" t="s">
        <v>27</v>
      </c>
      <c r="R675" s="22" t="s">
        <v>28</v>
      </c>
    </row>
    <row r="676" spans="1:18" ht="38.5" x14ac:dyDescent="0.35">
      <c r="A676" s="17">
        <v>1410176372</v>
      </c>
      <c r="B676" s="18"/>
      <c r="C676" s="19" t="s">
        <v>189</v>
      </c>
      <c r="D676" s="19" t="s">
        <v>19</v>
      </c>
      <c r="E676" s="19" t="s">
        <v>20</v>
      </c>
      <c r="F676" s="19">
        <v>608788</v>
      </c>
      <c r="G676" s="19" t="s">
        <v>190</v>
      </c>
      <c r="H676" s="19" t="s">
        <v>191</v>
      </c>
      <c r="I676" s="19" t="s">
        <v>23</v>
      </c>
      <c r="J676" s="19" t="s">
        <v>24</v>
      </c>
      <c r="K676" s="19" t="s">
        <v>192</v>
      </c>
      <c r="L676" s="19" t="s">
        <v>193</v>
      </c>
      <c r="M676" s="20">
        <v>60</v>
      </c>
      <c r="N676" s="54"/>
      <c r="O676" s="21">
        <v>44389</v>
      </c>
      <c r="P676" s="19"/>
      <c r="Q676" s="19" t="s">
        <v>171</v>
      </c>
      <c r="R676" s="22" t="s">
        <v>28</v>
      </c>
    </row>
    <row r="677" spans="1:18" ht="38.5" x14ac:dyDescent="0.35">
      <c r="A677" s="17">
        <v>1410180417</v>
      </c>
      <c r="B677" s="18"/>
      <c r="C677" s="19" t="s">
        <v>189</v>
      </c>
      <c r="D677" s="19" t="s">
        <v>19</v>
      </c>
      <c r="E677" s="19" t="s">
        <v>20</v>
      </c>
      <c r="F677" s="19">
        <v>608788</v>
      </c>
      <c r="G677" s="19" t="s">
        <v>190</v>
      </c>
      <c r="H677" s="19" t="s">
        <v>191</v>
      </c>
      <c r="I677" s="19" t="s">
        <v>23</v>
      </c>
      <c r="J677" s="19" t="s">
        <v>24</v>
      </c>
      <c r="K677" s="19" t="s">
        <v>192</v>
      </c>
      <c r="L677" s="19" t="s">
        <v>193</v>
      </c>
      <c r="M677" s="20">
        <v>60</v>
      </c>
      <c r="N677" s="54"/>
      <c r="O677" s="21">
        <v>44487</v>
      </c>
      <c r="P677" s="19"/>
      <c r="Q677" s="19" t="s">
        <v>328</v>
      </c>
      <c r="R677" s="22" t="s">
        <v>28</v>
      </c>
    </row>
    <row r="678" spans="1:18" ht="38.5" x14ac:dyDescent="0.35">
      <c r="A678" s="17">
        <v>1410187083</v>
      </c>
      <c r="B678" s="18"/>
      <c r="C678" s="19" t="s">
        <v>150</v>
      </c>
      <c r="D678" s="19" t="s">
        <v>38</v>
      </c>
      <c r="E678" s="19" t="s">
        <v>125</v>
      </c>
      <c r="F678" s="19">
        <v>606150</v>
      </c>
      <c r="G678" s="19" t="s">
        <v>151</v>
      </c>
      <c r="H678" s="19" t="s">
        <v>83</v>
      </c>
      <c r="I678" s="19" t="s">
        <v>23</v>
      </c>
      <c r="J678" s="19">
        <v>2251596</v>
      </c>
      <c r="K678" s="19" t="s">
        <v>153</v>
      </c>
      <c r="L678" s="19" t="s">
        <v>442</v>
      </c>
      <c r="M678" s="20">
        <v>58.02</v>
      </c>
      <c r="N678" s="54"/>
      <c r="O678" s="21">
        <v>44631</v>
      </c>
      <c r="P678" s="19"/>
      <c r="Q678" s="19" t="s">
        <v>447</v>
      </c>
      <c r="R678" s="22" t="s">
        <v>28</v>
      </c>
    </row>
    <row r="679" spans="1:18" ht="26" x14ac:dyDescent="0.35">
      <c r="A679" s="17">
        <v>1410185524</v>
      </c>
      <c r="B679" s="18"/>
      <c r="C679" s="19" t="s">
        <v>295</v>
      </c>
      <c r="D679" s="19" t="s">
        <v>38</v>
      </c>
      <c r="E679" s="19" t="s">
        <v>139</v>
      </c>
      <c r="F679" s="19">
        <v>608657</v>
      </c>
      <c r="G679" s="19" t="s">
        <v>296</v>
      </c>
      <c r="H679" s="19" t="s">
        <v>202</v>
      </c>
      <c r="I679" s="19" t="s">
        <v>34</v>
      </c>
      <c r="J679" s="19" t="s">
        <v>24</v>
      </c>
      <c r="K679" s="19" t="s">
        <v>297</v>
      </c>
      <c r="L679" s="19" t="s">
        <v>114</v>
      </c>
      <c r="M679" s="20">
        <v>56.93</v>
      </c>
      <c r="N679" s="54"/>
      <c r="O679" s="21">
        <v>44599</v>
      </c>
      <c r="P679" s="19"/>
      <c r="Q679" s="19" t="s">
        <v>447</v>
      </c>
      <c r="R679" s="22" t="s">
        <v>28</v>
      </c>
    </row>
    <row r="680" spans="1:18" ht="26" x14ac:dyDescent="0.35">
      <c r="A680" s="17">
        <v>1410175257</v>
      </c>
      <c r="B680" s="18"/>
      <c r="C680" s="19" t="s">
        <v>138</v>
      </c>
      <c r="D680" s="19" t="s">
        <v>38</v>
      </c>
      <c r="E680" s="19" t="s">
        <v>139</v>
      </c>
      <c r="F680" s="19">
        <v>608674</v>
      </c>
      <c r="G680" s="19" t="s">
        <v>140</v>
      </c>
      <c r="H680" s="19" t="s">
        <v>141</v>
      </c>
      <c r="I680" s="19" t="s">
        <v>34</v>
      </c>
      <c r="J680" s="19" t="s">
        <v>24</v>
      </c>
      <c r="K680" s="19" t="s">
        <v>142</v>
      </c>
      <c r="L680" s="19" t="s">
        <v>143</v>
      </c>
      <c r="M680" s="20">
        <v>54.98</v>
      </c>
      <c r="N680" s="54"/>
      <c r="O680" s="21">
        <v>44365</v>
      </c>
      <c r="P680" s="19"/>
      <c r="Q680" s="19" t="s">
        <v>27</v>
      </c>
      <c r="R680" s="22" t="s">
        <v>28</v>
      </c>
    </row>
    <row r="681" spans="1:18" ht="26" x14ac:dyDescent="0.35">
      <c r="A681" s="11">
        <v>1410199117</v>
      </c>
      <c r="B681" s="12"/>
      <c r="C681" s="13" t="s">
        <v>1137</v>
      </c>
      <c r="D681" s="13" t="s">
        <v>655</v>
      </c>
      <c r="E681" s="13" t="s">
        <v>655</v>
      </c>
      <c r="F681" s="13">
        <v>109560</v>
      </c>
      <c r="G681" s="13" t="s">
        <v>1138</v>
      </c>
      <c r="H681" s="13" t="s">
        <v>1139</v>
      </c>
      <c r="I681" s="13" t="s">
        <v>23</v>
      </c>
      <c r="J681" s="13" t="s">
        <v>1140</v>
      </c>
      <c r="K681" s="13" t="s">
        <v>892</v>
      </c>
      <c r="L681" s="13" t="s">
        <v>1037</v>
      </c>
      <c r="M681" s="14">
        <v>54</v>
      </c>
      <c r="N681" s="55"/>
      <c r="O681" s="15">
        <v>44882</v>
      </c>
      <c r="P681" s="13"/>
      <c r="Q681" s="13" t="s">
        <v>328</v>
      </c>
      <c r="R681" s="16" t="s">
        <v>526</v>
      </c>
    </row>
    <row r="682" spans="1:18" ht="38.5" x14ac:dyDescent="0.35">
      <c r="A682" s="11">
        <v>1410190916</v>
      </c>
      <c r="B682" s="12"/>
      <c r="C682" s="13" t="s">
        <v>689</v>
      </c>
      <c r="D682" s="13" t="s">
        <v>590</v>
      </c>
      <c r="E682" s="13" t="s">
        <v>690</v>
      </c>
      <c r="F682" s="13">
        <v>608854</v>
      </c>
      <c r="G682" s="13" t="s">
        <v>691</v>
      </c>
      <c r="H682" s="13" t="s">
        <v>692</v>
      </c>
      <c r="I682" s="13" t="s">
        <v>23</v>
      </c>
      <c r="J682" s="13" t="s">
        <v>24</v>
      </c>
      <c r="K682" s="13" t="s">
        <v>693</v>
      </c>
      <c r="L682" s="13" t="s">
        <v>694</v>
      </c>
      <c r="M682" s="14">
        <v>54</v>
      </c>
      <c r="N682" s="55"/>
      <c r="O682" s="15">
        <v>44662</v>
      </c>
      <c r="P682" s="13"/>
      <c r="Q682" s="13" t="s">
        <v>27</v>
      </c>
      <c r="R682" s="16" t="s">
        <v>526</v>
      </c>
    </row>
    <row r="683" spans="1:18" ht="51" x14ac:dyDescent="0.35">
      <c r="A683" s="17">
        <v>1410179904</v>
      </c>
      <c r="B683" s="18"/>
      <c r="C683" s="19" t="s">
        <v>72</v>
      </c>
      <c r="D683" s="19" t="s">
        <v>73</v>
      </c>
      <c r="E683" s="19" t="s">
        <v>74</v>
      </c>
      <c r="F683" s="19">
        <v>309722</v>
      </c>
      <c r="G683" s="19" t="s">
        <v>75</v>
      </c>
      <c r="H683" s="19" t="s">
        <v>76</v>
      </c>
      <c r="I683" s="19" t="s">
        <v>34</v>
      </c>
      <c r="J683" s="19" t="s">
        <v>24</v>
      </c>
      <c r="K683" s="19" t="s">
        <v>77</v>
      </c>
      <c r="L683" s="19" t="s">
        <v>317</v>
      </c>
      <c r="M683" s="20">
        <v>53.34</v>
      </c>
      <c r="N683" s="54"/>
      <c r="O683" s="21">
        <v>44463</v>
      </c>
      <c r="P683" s="19"/>
      <c r="Q683" s="19" t="s">
        <v>171</v>
      </c>
      <c r="R683" s="22" t="s">
        <v>28</v>
      </c>
    </row>
    <row r="684" spans="1:18" ht="38.5" x14ac:dyDescent="0.35">
      <c r="A684" s="17">
        <v>1410196372</v>
      </c>
      <c r="B684" s="18"/>
      <c r="C684" s="19" t="s">
        <v>611</v>
      </c>
      <c r="D684" s="19" t="s">
        <v>541</v>
      </c>
      <c r="E684" s="19" t="s">
        <v>612</v>
      </c>
      <c r="F684" s="19">
        <v>508374</v>
      </c>
      <c r="G684" s="19" t="s">
        <v>613</v>
      </c>
      <c r="H684" s="19" t="s">
        <v>614</v>
      </c>
      <c r="I684" s="19" t="s">
        <v>23</v>
      </c>
      <c r="J684" s="19">
        <v>124205754</v>
      </c>
      <c r="K684" s="19" t="s">
        <v>615</v>
      </c>
      <c r="L684" s="19" t="s">
        <v>1381</v>
      </c>
      <c r="M684" s="20">
        <v>50</v>
      </c>
      <c r="N684" s="54"/>
      <c r="O684" s="21">
        <v>44820</v>
      </c>
      <c r="P684" s="19"/>
      <c r="Q684" s="19" t="s">
        <v>171</v>
      </c>
      <c r="R684" s="22" t="s">
        <v>526</v>
      </c>
    </row>
    <row r="685" spans="1:18" ht="38.5" x14ac:dyDescent="0.35">
      <c r="A685" s="17">
        <v>1410190368</v>
      </c>
      <c r="B685" s="18"/>
      <c r="C685" s="19" t="s">
        <v>948</v>
      </c>
      <c r="D685" s="19" t="s">
        <v>38</v>
      </c>
      <c r="E685" s="19" t="s">
        <v>125</v>
      </c>
      <c r="F685" s="19">
        <v>608391</v>
      </c>
      <c r="G685" s="19" t="s">
        <v>949</v>
      </c>
      <c r="H685" s="19" t="s">
        <v>83</v>
      </c>
      <c r="I685" s="19" t="s">
        <v>23</v>
      </c>
      <c r="J685" s="19" t="s">
        <v>950</v>
      </c>
      <c r="K685" s="19" t="s">
        <v>238</v>
      </c>
      <c r="L685" s="19" t="s">
        <v>951</v>
      </c>
      <c r="M685" s="20">
        <v>50</v>
      </c>
      <c r="N685" s="54"/>
      <c r="O685" s="21">
        <v>44713</v>
      </c>
      <c r="P685" s="19"/>
      <c r="Q685" s="19" t="s">
        <v>27</v>
      </c>
      <c r="R685" s="22" t="s">
        <v>526</v>
      </c>
    </row>
    <row r="686" spans="1:18" ht="26" x14ac:dyDescent="0.35">
      <c r="A686" s="11">
        <v>1410177646</v>
      </c>
      <c r="B686" s="12"/>
      <c r="C686" s="13" t="s">
        <v>138</v>
      </c>
      <c r="D686" s="13" t="s">
        <v>38</v>
      </c>
      <c r="E686" s="13" t="s">
        <v>139</v>
      </c>
      <c r="F686" s="13">
        <v>608674</v>
      </c>
      <c r="G686" s="13" t="s">
        <v>140</v>
      </c>
      <c r="H686" s="13" t="s">
        <v>141</v>
      </c>
      <c r="I686" s="13" t="s">
        <v>34</v>
      </c>
      <c r="J686" s="13" t="s">
        <v>24</v>
      </c>
      <c r="K686" s="13" t="s">
        <v>142</v>
      </c>
      <c r="L686" s="13" t="s">
        <v>143</v>
      </c>
      <c r="M686" s="14">
        <v>45.82</v>
      </c>
      <c r="N686" s="55"/>
      <c r="O686" s="15">
        <v>44414</v>
      </c>
      <c r="P686" s="13"/>
      <c r="Q686" s="13" t="s">
        <v>171</v>
      </c>
      <c r="R686" s="16" t="s">
        <v>28</v>
      </c>
    </row>
    <row r="687" spans="1:18" ht="38.5" x14ac:dyDescent="0.35">
      <c r="A687" s="17">
        <v>1410197923</v>
      </c>
      <c r="B687" s="18"/>
      <c r="C687" s="19" t="s">
        <v>1006</v>
      </c>
      <c r="D687" s="19" t="s">
        <v>541</v>
      </c>
      <c r="E687" s="19" t="s">
        <v>636</v>
      </c>
      <c r="F687" s="19">
        <v>508427</v>
      </c>
      <c r="G687" s="19" t="s">
        <v>1007</v>
      </c>
      <c r="H687" s="19" t="s">
        <v>1008</v>
      </c>
      <c r="I687" s="19" t="s">
        <v>23</v>
      </c>
      <c r="J687" s="19" t="s">
        <v>24</v>
      </c>
      <c r="K687" s="19" t="s">
        <v>1009</v>
      </c>
      <c r="L687" s="19" t="s">
        <v>199</v>
      </c>
      <c r="M687" s="20">
        <v>45</v>
      </c>
      <c r="N687" s="54"/>
      <c r="O687" s="21">
        <v>44855</v>
      </c>
      <c r="P687" s="19"/>
      <c r="Q687" s="19" t="s">
        <v>328</v>
      </c>
      <c r="R687" s="22" t="s">
        <v>526</v>
      </c>
    </row>
    <row r="688" spans="1:18" ht="38.5" x14ac:dyDescent="0.35">
      <c r="A688" s="33">
        <v>1410194612</v>
      </c>
      <c r="B688" s="18"/>
      <c r="C688" s="30" t="s">
        <v>1270</v>
      </c>
      <c r="D688" s="19" t="s">
        <v>19</v>
      </c>
      <c r="E688" s="19" t="s">
        <v>794</v>
      </c>
      <c r="F688" s="19">
        <v>608738</v>
      </c>
      <c r="G688" s="19" t="s">
        <v>1271</v>
      </c>
      <c r="H688" s="19" t="s">
        <v>871</v>
      </c>
      <c r="I688" s="19" t="s">
        <v>34</v>
      </c>
      <c r="J688" s="19" t="s">
        <v>24</v>
      </c>
      <c r="K688" s="30" t="s">
        <v>1272</v>
      </c>
      <c r="L688" s="19" t="s">
        <v>199</v>
      </c>
      <c r="M688" s="20">
        <v>41.9</v>
      </c>
      <c r="N688" s="54"/>
      <c r="O688" s="21">
        <v>44778</v>
      </c>
      <c r="P688" s="19"/>
      <c r="Q688" s="19" t="s">
        <v>171</v>
      </c>
      <c r="R688" s="22" t="s">
        <v>526</v>
      </c>
    </row>
    <row r="689" spans="1:18" x14ac:dyDescent="0.35">
      <c r="A689" s="11"/>
      <c r="B689" s="12"/>
      <c r="C689" s="13" t="s">
        <v>67</v>
      </c>
      <c r="D689" s="13" t="s">
        <v>38</v>
      </c>
      <c r="E689" s="13" t="s">
        <v>39</v>
      </c>
      <c r="F689" s="13">
        <v>608682</v>
      </c>
      <c r="G689" s="13" t="s">
        <v>68</v>
      </c>
      <c r="H689" s="13" t="s">
        <v>69</v>
      </c>
      <c r="I689" s="13" t="s">
        <v>34</v>
      </c>
      <c r="J689" s="13" t="s">
        <v>24</v>
      </c>
      <c r="K689" s="13" t="s">
        <v>70</v>
      </c>
      <c r="L689" s="13" t="s">
        <v>512</v>
      </c>
      <c r="M689" s="14">
        <v>35.880000000000003</v>
      </c>
      <c r="N689" s="55"/>
      <c r="O689" s="15">
        <v>44652</v>
      </c>
      <c r="P689" s="13"/>
      <c r="Q689" s="13" t="s">
        <v>27</v>
      </c>
      <c r="R689" s="16" t="s">
        <v>526</v>
      </c>
    </row>
    <row r="690" spans="1:18" ht="38.5" x14ac:dyDescent="0.35">
      <c r="A690" s="17">
        <v>57216</v>
      </c>
      <c r="B690" s="18"/>
      <c r="C690" s="19" t="s">
        <v>37</v>
      </c>
      <c r="D690" s="19" t="s">
        <v>38</v>
      </c>
      <c r="E690" s="19" t="s">
        <v>39</v>
      </c>
      <c r="F690" s="19">
        <v>608668</v>
      </c>
      <c r="G690" s="19" t="s">
        <v>40</v>
      </c>
      <c r="H690" s="19" t="s">
        <v>41</v>
      </c>
      <c r="I690" s="19" t="s">
        <v>34</v>
      </c>
      <c r="J690" s="19" t="s">
        <v>24</v>
      </c>
      <c r="K690" s="19" t="s">
        <v>42</v>
      </c>
      <c r="L690" s="19" t="s">
        <v>1656</v>
      </c>
      <c r="M690" s="20">
        <v>32.82</v>
      </c>
      <c r="N690" s="54"/>
      <c r="O690" s="21">
        <v>44904</v>
      </c>
      <c r="P690" s="19"/>
      <c r="Q690" s="19" t="s">
        <v>328</v>
      </c>
      <c r="R690" s="22" t="s">
        <v>526</v>
      </c>
    </row>
    <row r="691" spans="1:18" ht="26" x14ac:dyDescent="0.35">
      <c r="A691" s="11">
        <v>1410184302</v>
      </c>
      <c r="B691" s="12"/>
      <c r="C691" s="13" t="s">
        <v>432</v>
      </c>
      <c r="D691" s="13" t="s">
        <v>38</v>
      </c>
      <c r="E691" s="13" t="s">
        <v>139</v>
      </c>
      <c r="F691" s="13">
        <v>608675</v>
      </c>
      <c r="G691" s="13" t="s">
        <v>433</v>
      </c>
      <c r="H691" s="13" t="s">
        <v>202</v>
      </c>
      <c r="I691" s="13" t="s">
        <v>34</v>
      </c>
      <c r="J691" s="13">
        <v>3600001761</v>
      </c>
      <c r="K691" s="13" t="s">
        <v>158</v>
      </c>
      <c r="L691" s="13" t="s">
        <v>444</v>
      </c>
      <c r="M691" s="14">
        <v>30</v>
      </c>
      <c r="N691" s="55"/>
      <c r="O691" s="15">
        <v>44550</v>
      </c>
      <c r="P691" s="13"/>
      <c r="Q691" s="13" t="s">
        <v>328</v>
      </c>
      <c r="R691" s="16" t="s">
        <v>28</v>
      </c>
    </row>
    <row r="692" spans="1:18" ht="26" x14ac:dyDescent="0.35">
      <c r="A692" s="17">
        <v>1410190218</v>
      </c>
      <c r="B692" s="18"/>
      <c r="C692" s="19" t="s">
        <v>889</v>
      </c>
      <c r="D692" s="19" t="s">
        <v>535</v>
      </c>
      <c r="E692" s="19" t="s">
        <v>661</v>
      </c>
      <c r="F692" s="19">
        <v>204227</v>
      </c>
      <c r="G692" s="19" t="s">
        <v>890</v>
      </c>
      <c r="H692" s="19" t="s">
        <v>891</v>
      </c>
      <c r="I692" s="19" t="s">
        <v>880</v>
      </c>
      <c r="J692" s="19">
        <v>4200823290</v>
      </c>
      <c r="K692" s="19" t="s">
        <v>892</v>
      </c>
      <c r="L692" s="19" t="s">
        <v>893</v>
      </c>
      <c r="M692" s="20">
        <v>27</v>
      </c>
      <c r="N692" s="54"/>
      <c r="O692" s="21">
        <v>44704</v>
      </c>
      <c r="P692" s="19"/>
      <c r="Q692" s="19" t="s">
        <v>27</v>
      </c>
      <c r="R692" s="22" t="s">
        <v>526</v>
      </c>
    </row>
    <row r="693" spans="1:18" ht="38.5" x14ac:dyDescent="0.35">
      <c r="A693" s="17">
        <v>1410193671</v>
      </c>
      <c r="B693" s="18"/>
      <c r="C693" s="19" t="s">
        <v>1199</v>
      </c>
      <c r="D693" s="19" t="s">
        <v>38</v>
      </c>
      <c r="E693" s="19" t="s">
        <v>139</v>
      </c>
      <c r="F693" s="19">
        <v>608444</v>
      </c>
      <c r="G693" s="19" t="s">
        <v>1200</v>
      </c>
      <c r="H693" s="19" t="s">
        <v>1201</v>
      </c>
      <c r="I693" s="19" t="s">
        <v>23</v>
      </c>
      <c r="J693" s="19" t="s">
        <v>1202</v>
      </c>
      <c r="K693" s="19" t="s">
        <v>726</v>
      </c>
      <c r="L693" s="19" t="s">
        <v>1203</v>
      </c>
      <c r="M693" s="20">
        <v>15.92</v>
      </c>
      <c r="N693" s="54"/>
      <c r="O693" s="21">
        <v>44763</v>
      </c>
      <c r="P693" s="19"/>
      <c r="Q693" s="19" t="s">
        <v>171</v>
      </c>
      <c r="R693" s="22" t="s">
        <v>526</v>
      </c>
    </row>
    <row r="694" spans="1:18" x14ac:dyDescent="0.35">
      <c r="A694" s="11"/>
      <c r="B694" s="12"/>
      <c r="C694" s="13" t="s">
        <v>67</v>
      </c>
      <c r="D694" s="13" t="s">
        <v>38</v>
      </c>
      <c r="E694" s="13" t="s">
        <v>39</v>
      </c>
      <c r="F694" s="13">
        <v>608682</v>
      </c>
      <c r="G694" s="13" t="s">
        <v>68</v>
      </c>
      <c r="H694" s="13" t="s">
        <v>69</v>
      </c>
      <c r="I694" s="13" t="s">
        <v>34</v>
      </c>
      <c r="J694" s="13" t="s">
        <v>24</v>
      </c>
      <c r="K694" s="13" t="s">
        <v>70</v>
      </c>
      <c r="L694" s="13" t="s">
        <v>512</v>
      </c>
      <c r="M694" s="14">
        <v>10.76</v>
      </c>
      <c r="N694" s="55"/>
      <c r="O694" s="15">
        <v>44652</v>
      </c>
      <c r="P694" s="13"/>
      <c r="Q694" s="13" t="s">
        <v>27</v>
      </c>
      <c r="R694" s="16" t="s">
        <v>526</v>
      </c>
    </row>
    <row r="695" spans="1:18" ht="26" x14ac:dyDescent="0.35">
      <c r="A695" s="11">
        <v>1410173481</v>
      </c>
      <c r="B695" s="12"/>
      <c r="C695" s="13" t="s">
        <v>124</v>
      </c>
      <c r="D695" s="13" t="s">
        <v>38</v>
      </c>
      <c r="E695" s="13" t="s">
        <v>125</v>
      </c>
      <c r="F695" s="13">
        <v>608391</v>
      </c>
      <c r="G695" s="13" t="s">
        <v>126</v>
      </c>
      <c r="H695" s="13" t="s">
        <v>127</v>
      </c>
      <c r="I695" s="13" t="s">
        <v>23</v>
      </c>
      <c r="J695" s="13" t="s">
        <v>24</v>
      </c>
      <c r="K695" s="13" t="s">
        <v>128</v>
      </c>
      <c r="L695" s="13" t="s">
        <v>129</v>
      </c>
      <c r="M695" s="14">
        <v>7.53</v>
      </c>
      <c r="N695" s="55"/>
      <c r="O695" s="15">
        <v>44358</v>
      </c>
      <c r="P695" s="13"/>
      <c r="Q695" s="13" t="s">
        <v>27</v>
      </c>
      <c r="R695" s="16" t="s">
        <v>28</v>
      </c>
    </row>
    <row r="696" spans="1:18" ht="51" x14ac:dyDescent="0.35">
      <c r="A696" s="17"/>
      <c r="B696" s="18">
        <v>1490024719</v>
      </c>
      <c r="C696" s="19" t="s">
        <v>121</v>
      </c>
      <c r="D696" s="19" t="s">
        <v>110</v>
      </c>
      <c r="E696" s="19" t="s">
        <v>111</v>
      </c>
      <c r="F696" s="19">
        <v>606130</v>
      </c>
      <c r="G696" s="19" t="s">
        <v>122</v>
      </c>
      <c r="H696" s="19" t="s">
        <v>118</v>
      </c>
      <c r="I696" s="19" t="s">
        <v>23</v>
      </c>
      <c r="J696" s="19">
        <v>4600025819</v>
      </c>
      <c r="K696" s="19" t="s">
        <v>25</v>
      </c>
      <c r="L696" s="19" t="s">
        <v>430</v>
      </c>
      <c r="M696" s="19"/>
      <c r="N696" s="54">
        <v>241132.99</v>
      </c>
      <c r="O696" s="23"/>
      <c r="P696" s="24">
        <v>44545</v>
      </c>
      <c r="Q696" s="19" t="s">
        <v>328</v>
      </c>
      <c r="R696" s="22" t="s">
        <v>28</v>
      </c>
    </row>
    <row r="697" spans="1:18" ht="51" x14ac:dyDescent="0.35">
      <c r="A697" s="11"/>
      <c r="B697" s="12">
        <v>1490023849</v>
      </c>
      <c r="C697" s="13" t="s">
        <v>29</v>
      </c>
      <c r="D697" s="13" t="s">
        <v>30</v>
      </c>
      <c r="E697" s="13" t="s">
        <v>31</v>
      </c>
      <c r="F697" s="13">
        <v>802171</v>
      </c>
      <c r="G697" s="13" t="s">
        <v>32</v>
      </c>
      <c r="H697" s="13" t="s">
        <v>33</v>
      </c>
      <c r="I697" s="13" t="s">
        <v>34</v>
      </c>
      <c r="J697" s="13" t="s">
        <v>24</v>
      </c>
      <c r="K697" s="13" t="s">
        <v>35</v>
      </c>
      <c r="L697" s="13" t="s">
        <v>144</v>
      </c>
      <c r="M697" s="13"/>
      <c r="N697" s="55">
        <v>83814</v>
      </c>
      <c r="O697" s="25"/>
      <c r="P697" s="26">
        <v>44368</v>
      </c>
      <c r="Q697" s="13" t="s">
        <v>27</v>
      </c>
      <c r="R697" s="16" t="s">
        <v>28</v>
      </c>
    </row>
    <row r="698" spans="1:18" ht="38.5" x14ac:dyDescent="0.35">
      <c r="A698" s="17"/>
      <c r="B698" s="18">
        <v>1490025774</v>
      </c>
      <c r="C698" s="19" t="s">
        <v>29</v>
      </c>
      <c r="D698" s="19" t="s">
        <v>30</v>
      </c>
      <c r="E698" s="19" t="s">
        <v>31</v>
      </c>
      <c r="F698" s="19">
        <v>802173</v>
      </c>
      <c r="G698" s="19" t="s">
        <v>643</v>
      </c>
      <c r="H698" s="19" t="s">
        <v>33</v>
      </c>
      <c r="I698" s="19" t="s">
        <v>34</v>
      </c>
      <c r="J698" s="19" t="s">
        <v>24</v>
      </c>
      <c r="K698" s="19" t="s">
        <v>35</v>
      </c>
      <c r="L698" s="19" t="s">
        <v>1066</v>
      </c>
      <c r="M698" s="19"/>
      <c r="N698" s="54">
        <v>49265.13</v>
      </c>
      <c r="O698" s="23"/>
      <c r="P698" s="24">
        <v>44732</v>
      </c>
      <c r="Q698" s="19" t="s">
        <v>27</v>
      </c>
      <c r="R698" s="22" t="s">
        <v>526</v>
      </c>
    </row>
    <row r="699" spans="1:18" ht="26" x14ac:dyDescent="0.35">
      <c r="A699" s="17"/>
      <c r="B699" s="18">
        <v>1490025726</v>
      </c>
      <c r="C699" s="19" t="s">
        <v>984</v>
      </c>
      <c r="D699" s="19" t="s">
        <v>541</v>
      </c>
      <c r="E699" s="19" t="s">
        <v>985</v>
      </c>
      <c r="F699" s="19">
        <v>508428</v>
      </c>
      <c r="G699" s="19" t="s">
        <v>549</v>
      </c>
      <c r="H699" s="19" t="s">
        <v>628</v>
      </c>
      <c r="I699" s="19" t="s">
        <v>23</v>
      </c>
      <c r="J699" s="19" t="s">
        <v>24</v>
      </c>
      <c r="K699" s="19" t="s">
        <v>639</v>
      </c>
      <c r="L699" s="19" t="s">
        <v>996</v>
      </c>
      <c r="M699" s="19"/>
      <c r="N699" s="54">
        <v>25300</v>
      </c>
      <c r="O699" s="23"/>
      <c r="P699" s="24">
        <v>44718</v>
      </c>
      <c r="Q699" s="19" t="s">
        <v>27</v>
      </c>
      <c r="R699" s="22" t="s">
        <v>526</v>
      </c>
    </row>
    <row r="700" spans="1:18" ht="26" x14ac:dyDescent="0.35">
      <c r="A700" s="17"/>
      <c r="B700" s="18">
        <v>1490025721</v>
      </c>
      <c r="C700" s="19" t="s">
        <v>900</v>
      </c>
      <c r="D700" s="19" t="s">
        <v>541</v>
      </c>
      <c r="E700" s="19" t="s">
        <v>901</v>
      </c>
      <c r="F700" s="19">
        <v>508421</v>
      </c>
      <c r="G700" s="19" t="s">
        <v>902</v>
      </c>
      <c r="H700" s="19" t="s">
        <v>903</v>
      </c>
      <c r="I700" s="19" t="s">
        <v>34</v>
      </c>
      <c r="J700" s="19" t="s">
        <v>24</v>
      </c>
      <c r="K700" s="19" t="s">
        <v>904</v>
      </c>
      <c r="L700" s="19" t="s">
        <v>915</v>
      </c>
      <c r="M700" s="19"/>
      <c r="N700" s="54">
        <v>21984</v>
      </c>
      <c r="O700" s="23"/>
      <c r="P700" s="24">
        <v>44704</v>
      </c>
      <c r="Q700" s="19" t="s">
        <v>27</v>
      </c>
      <c r="R700" s="22" t="s">
        <v>526</v>
      </c>
    </row>
    <row r="701" spans="1:18" ht="26" x14ac:dyDescent="0.35">
      <c r="A701" s="17"/>
      <c r="B701" s="18">
        <v>1490025662</v>
      </c>
      <c r="C701" s="19" t="s">
        <v>553</v>
      </c>
      <c r="D701" s="19" t="s">
        <v>541</v>
      </c>
      <c r="E701" s="19" t="s">
        <v>542</v>
      </c>
      <c r="F701" s="19">
        <v>508396</v>
      </c>
      <c r="G701" s="19" t="s">
        <v>554</v>
      </c>
      <c r="H701" s="19" t="s">
        <v>544</v>
      </c>
      <c r="I701" s="19" t="s">
        <v>34</v>
      </c>
      <c r="J701" s="19" t="s">
        <v>24</v>
      </c>
      <c r="K701" s="19" t="s">
        <v>555</v>
      </c>
      <c r="L701" s="19" t="s">
        <v>851</v>
      </c>
      <c r="M701" s="19"/>
      <c r="N701" s="54">
        <v>19468</v>
      </c>
      <c r="O701" s="23"/>
      <c r="P701" s="24">
        <v>44698</v>
      </c>
      <c r="Q701" s="19" t="s">
        <v>27</v>
      </c>
      <c r="R701" s="22" t="s">
        <v>526</v>
      </c>
    </row>
    <row r="702" spans="1:18" ht="38.5" x14ac:dyDescent="0.35">
      <c r="A702" s="17"/>
      <c r="B702" s="18">
        <v>1490024803</v>
      </c>
      <c r="C702" s="19" t="s">
        <v>116</v>
      </c>
      <c r="D702" s="19" t="s">
        <v>110</v>
      </c>
      <c r="E702" s="19" t="s">
        <v>111</v>
      </c>
      <c r="F702" s="19">
        <v>608636</v>
      </c>
      <c r="G702" s="19" t="s">
        <v>117</v>
      </c>
      <c r="H702" s="19" t="s">
        <v>118</v>
      </c>
      <c r="I702" s="19" t="s">
        <v>34</v>
      </c>
      <c r="J702" s="19" t="s">
        <v>24</v>
      </c>
      <c r="K702" s="19" t="s">
        <v>119</v>
      </c>
      <c r="L702" s="19" t="s">
        <v>460</v>
      </c>
      <c r="M702" s="19"/>
      <c r="N702" s="54">
        <v>18032.41</v>
      </c>
      <c r="O702" s="23"/>
      <c r="P702" s="24">
        <v>44575</v>
      </c>
      <c r="Q702" s="19" t="s">
        <v>447</v>
      </c>
      <c r="R702" s="22" t="s">
        <v>28</v>
      </c>
    </row>
    <row r="703" spans="1:18" ht="76" x14ac:dyDescent="0.35">
      <c r="A703" s="17"/>
      <c r="B703" s="18">
        <v>1490024834</v>
      </c>
      <c r="C703" s="19" t="s">
        <v>29</v>
      </c>
      <c r="D703" s="19" t="s">
        <v>30</v>
      </c>
      <c r="E703" s="19" t="s">
        <v>31</v>
      </c>
      <c r="F703" s="19">
        <v>802171</v>
      </c>
      <c r="G703" s="19" t="s">
        <v>32</v>
      </c>
      <c r="H703" s="19" t="s">
        <v>33</v>
      </c>
      <c r="I703" s="19" t="s">
        <v>34</v>
      </c>
      <c r="J703" s="19" t="s">
        <v>24</v>
      </c>
      <c r="K703" s="19" t="s">
        <v>35</v>
      </c>
      <c r="L703" s="19" t="s">
        <v>464</v>
      </c>
      <c r="M703" s="19"/>
      <c r="N703" s="54">
        <v>17414.82</v>
      </c>
      <c r="O703" s="23"/>
      <c r="P703" s="24">
        <v>44579</v>
      </c>
      <c r="Q703" s="19" t="s">
        <v>447</v>
      </c>
      <c r="R703" s="22" t="s">
        <v>28</v>
      </c>
    </row>
    <row r="704" spans="1:18" ht="26" x14ac:dyDescent="0.35">
      <c r="A704" s="17"/>
      <c r="B704" s="18">
        <v>1490025214</v>
      </c>
      <c r="C704" s="19" t="s">
        <v>625</v>
      </c>
      <c r="D704" s="19" t="s">
        <v>541</v>
      </c>
      <c r="E704" s="19" t="s">
        <v>626</v>
      </c>
      <c r="F704" s="19">
        <v>508176</v>
      </c>
      <c r="G704" s="19" t="s">
        <v>627</v>
      </c>
      <c r="H704" s="19" t="s">
        <v>628</v>
      </c>
      <c r="I704" s="19" t="s">
        <v>23</v>
      </c>
      <c r="J704" s="19">
        <v>5002592318</v>
      </c>
      <c r="K704" s="19" t="s">
        <v>629</v>
      </c>
      <c r="L704" s="19" t="s">
        <v>630</v>
      </c>
      <c r="M704" s="19"/>
      <c r="N704" s="54">
        <v>15914.41</v>
      </c>
      <c r="O704" s="23"/>
      <c r="P704" s="24">
        <v>44657</v>
      </c>
      <c r="Q704" s="19" t="s">
        <v>27</v>
      </c>
      <c r="R704" s="22" t="s">
        <v>526</v>
      </c>
    </row>
    <row r="705" spans="1:18" ht="26" x14ac:dyDescent="0.35">
      <c r="A705" s="17"/>
      <c r="B705" s="18">
        <v>1490025190</v>
      </c>
      <c r="C705" s="19" t="s">
        <v>437</v>
      </c>
      <c r="D705" s="19" t="s">
        <v>38</v>
      </c>
      <c r="E705" s="19" t="s">
        <v>81</v>
      </c>
      <c r="F705" s="19">
        <v>606176</v>
      </c>
      <c r="G705" s="19" t="s">
        <v>438</v>
      </c>
      <c r="H705" s="19" t="s">
        <v>439</v>
      </c>
      <c r="I705" s="19" t="s">
        <v>34</v>
      </c>
      <c r="J705" s="19" t="s">
        <v>24</v>
      </c>
      <c r="K705" s="19" t="s">
        <v>250</v>
      </c>
      <c r="L705" s="19" t="s">
        <v>573</v>
      </c>
      <c r="M705" s="19"/>
      <c r="N705" s="54">
        <v>15332.54</v>
      </c>
      <c r="O705" s="23"/>
      <c r="P705" s="24">
        <v>44652</v>
      </c>
      <c r="Q705" s="19" t="s">
        <v>27</v>
      </c>
      <c r="R705" s="22" t="s">
        <v>526</v>
      </c>
    </row>
    <row r="706" spans="1:18" ht="38.5" x14ac:dyDescent="0.35">
      <c r="A706" s="11"/>
      <c r="B706" s="12">
        <v>1490025678</v>
      </c>
      <c r="C706" s="13" t="s">
        <v>344</v>
      </c>
      <c r="D706" s="13" t="s">
        <v>38</v>
      </c>
      <c r="E706" s="13" t="s">
        <v>92</v>
      </c>
      <c r="F706" s="13">
        <v>606157</v>
      </c>
      <c r="G706" s="13" t="s">
        <v>345</v>
      </c>
      <c r="H706" s="13" t="s">
        <v>94</v>
      </c>
      <c r="I706" s="13" t="s">
        <v>34</v>
      </c>
      <c r="J706" s="13" t="s">
        <v>24</v>
      </c>
      <c r="K706" s="13" t="s">
        <v>346</v>
      </c>
      <c r="L706" s="13" t="s">
        <v>465</v>
      </c>
      <c r="M706" s="13"/>
      <c r="N706" s="55">
        <v>14159.11</v>
      </c>
      <c r="O706" s="25"/>
      <c r="P706" s="26">
        <v>44582</v>
      </c>
      <c r="Q706" s="13" t="s">
        <v>447</v>
      </c>
      <c r="R706" s="16" t="s">
        <v>28</v>
      </c>
    </row>
    <row r="707" spans="1:18" ht="51" x14ac:dyDescent="0.35">
      <c r="A707" s="11"/>
      <c r="B707" s="12">
        <v>1490024706</v>
      </c>
      <c r="C707" s="13" t="s">
        <v>247</v>
      </c>
      <c r="D707" s="13" t="s">
        <v>38</v>
      </c>
      <c r="E707" s="13" t="s">
        <v>92</v>
      </c>
      <c r="F707" s="13">
        <v>606134</v>
      </c>
      <c r="G707" s="13" t="s">
        <v>248</v>
      </c>
      <c r="H707" s="13" t="s">
        <v>249</v>
      </c>
      <c r="I707" s="13" t="s">
        <v>34</v>
      </c>
      <c r="J707" s="13" t="s">
        <v>24</v>
      </c>
      <c r="K707" s="13" t="s">
        <v>250</v>
      </c>
      <c r="L707" s="13" t="s">
        <v>424</v>
      </c>
      <c r="M707" s="13"/>
      <c r="N707" s="55">
        <v>13358.8</v>
      </c>
      <c r="O707" s="25"/>
      <c r="P707" s="26">
        <v>44543</v>
      </c>
      <c r="Q707" s="13" t="s">
        <v>328</v>
      </c>
      <c r="R707" s="16" t="s">
        <v>28</v>
      </c>
    </row>
    <row r="708" spans="1:18" ht="38.5" x14ac:dyDescent="0.35">
      <c r="A708" s="11"/>
      <c r="B708" s="12">
        <v>56932</v>
      </c>
      <c r="C708" s="13" t="s">
        <v>1225</v>
      </c>
      <c r="D708" s="13" t="s">
        <v>110</v>
      </c>
      <c r="E708" s="13" t="s">
        <v>111</v>
      </c>
      <c r="F708" s="13">
        <v>608619</v>
      </c>
      <c r="G708" s="13" t="s">
        <v>1226</v>
      </c>
      <c r="H708" s="13" t="s">
        <v>141</v>
      </c>
      <c r="I708" s="13" t="s">
        <v>34</v>
      </c>
      <c r="J708" s="13" t="s">
        <v>24</v>
      </c>
      <c r="K708" s="13" t="s">
        <v>297</v>
      </c>
      <c r="L708" s="13" t="s">
        <v>1612</v>
      </c>
      <c r="M708" s="13"/>
      <c r="N708" s="55">
        <v>11924.77</v>
      </c>
      <c r="O708" s="25"/>
      <c r="P708" s="26">
        <v>44897</v>
      </c>
      <c r="Q708" s="13" t="s">
        <v>328</v>
      </c>
      <c r="R708" s="16" t="s">
        <v>526</v>
      </c>
    </row>
    <row r="709" spans="1:18" ht="26" x14ac:dyDescent="0.35">
      <c r="A709" s="17">
        <v>1490026125</v>
      </c>
      <c r="B709" s="18"/>
      <c r="C709" s="19" t="s">
        <v>1165</v>
      </c>
      <c r="D709" s="19" t="s">
        <v>38</v>
      </c>
      <c r="E709" s="19" t="s">
        <v>81</v>
      </c>
      <c r="F709" s="19">
        <v>608400</v>
      </c>
      <c r="G709" s="19" t="s">
        <v>1166</v>
      </c>
      <c r="H709" s="19" t="s">
        <v>1167</v>
      </c>
      <c r="I709" s="19" t="s">
        <v>34</v>
      </c>
      <c r="J709" s="19" t="s">
        <v>24</v>
      </c>
      <c r="K709" s="19" t="s">
        <v>250</v>
      </c>
      <c r="L709" s="19" t="s">
        <v>1278</v>
      </c>
      <c r="M709" s="19"/>
      <c r="N709" s="54">
        <v>11873.51</v>
      </c>
      <c r="O709" s="23"/>
      <c r="P709" s="24">
        <v>44782</v>
      </c>
      <c r="Q709" s="19" t="s">
        <v>171</v>
      </c>
      <c r="R709" s="22" t="s">
        <v>526</v>
      </c>
    </row>
    <row r="710" spans="1:18" ht="26" x14ac:dyDescent="0.35">
      <c r="A710" s="17"/>
      <c r="B710" s="18">
        <v>1490025209</v>
      </c>
      <c r="C710" s="19" t="s">
        <v>660</v>
      </c>
      <c r="D710" s="19" t="s">
        <v>661</v>
      </c>
      <c r="E710" s="19" t="s">
        <v>536</v>
      </c>
      <c r="F710" s="19">
        <v>508414</v>
      </c>
      <c r="G710" s="19" t="s">
        <v>662</v>
      </c>
      <c r="H710" s="19" t="s">
        <v>402</v>
      </c>
      <c r="I710" s="19" t="s">
        <v>34</v>
      </c>
      <c r="J710" s="19" t="s">
        <v>24</v>
      </c>
      <c r="K710" s="19" t="s">
        <v>663</v>
      </c>
      <c r="L710" s="19" t="s">
        <v>695</v>
      </c>
      <c r="M710" s="19"/>
      <c r="N710" s="54">
        <v>10926</v>
      </c>
      <c r="O710" s="23"/>
      <c r="P710" s="24">
        <v>44662</v>
      </c>
      <c r="Q710" s="19" t="s">
        <v>27</v>
      </c>
      <c r="R710" s="22" t="s">
        <v>526</v>
      </c>
    </row>
    <row r="711" spans="1:18" ht="51" x14ac:dyDescent="0.35">
      <c r="A711" s="11"/>
      <c r="B711" s="12">
        <v>1490023145</v>
      </c>
      <c r="C711" s="13" t="s">
        <v>37</v>
      </c>
      <c r="D711" s="13" t="s">
        <v>38</v>
      </c>
      <c r="E711" s="13" t="s">
        <v>39</v>
      </c>
      <c r="F711" s="13">
        <v>608668</v>
      </c>
      <c r="G711" s="13" t="s">
        <v>40</v>
      </c>
      <c r="H711" s="13" t="s">
        <v>41</v>
      </c>
      <c r="I711" s="13" t="s">
        <v>34</v>
      </c>
      <c r="J711" s="13" t="s">
        <v>24</v>
      </c>
      <c r="K711" s="13" t="s">
        <v>42</v>
      </c>
      <c r="L711" s="13" t="s">
        <v>53</v>
      </c>
      <c r="M711" s="13"/>
      <c r="N711" s="55">
        <v>10468.040000000001</v>
      </c>
      <c r="O711" s="25"/>
      <c r="P711" s="26">
        <v>44314</v>
      </c>
      <c r="Q711" s="13" t="s">
        <v>27</v>
      </c>
      <c r="R711" s="16" t="s">
        <v>28</v>
      </c>
    </row>
    <row r="712" spans="1:18" ht="26" x14ac:dyDescent="0.35">
      <c r="A712" s="17"/>
      <c r="B712" s="18">
        <v>1490025211</v>
      </c>
      <c r="C712" s="19" t="s">
        <v>448</v>
      </c>
      <c r="D712" s="19" t="s">
        <v>73</v>
      </c>
      <c r="E712" s="19" t="s">
        <v>74</v>
      </c>
      <c r="F712" s="19">
        <v>309732</v>
      </c>
      <c r="G712" s="19" t="s">
        <v>449</v>
      </c>
      <c r="H712" s="19" t="s">
        <v>133</v>
      </c>
      <c r="I712" s="19" t="s">
        <v>34</v>
      </c>
      <c r="J712" s="19" t="s">
        <v>24</v>
      </c>
      <c r="K712" s="19" t="s">
        <v>450</v>
      </c>
      <c r="L712" s="19" t="s">
        <v>575</v>
      </c>
      <c r="M712" s="19"/>
      <c r="N712" s="54">
        <v>8820.83</v>
      </c>
      <c r="O712" s="23"/>
      <c r="P712" s="24">
        <v>44652</v>
      </c>
      <c r="Q712" s="19" t="s">
        <v>27</v>
      </c>
      <c r="R712" s="22" t="s">
        <v>526</v>
      </c>
    </row>
    <row r="713" spans="1:18" ht="26" x14ac:dyDescent="0.35">
      <c r="A713" s="17"/>
      <c r="B713" s="18">
        <v>1490024605</v>
      </c>
      <c r="C713" s="19" t="s">
        <v>247</v>
      </c>
      <c r="D713" s="19" t="s">
        <v>38</v>
      </c>
      <c r="E713" s="19" t="s">
        <v>92</v>
      </c>
      <c r="F713" s="19">
        <v>606134</v>
      </c>
      <c r="G713" s="19" t="s">
        <v>248</v>
      </c>
      <c r="H713" s="19" t="s">
        <v>249</v>
      </c>
      <c r="I713" s="19" t="s">
        <v>34</v>
      </c>
      <c r="J713" s="19" t="s">
        <v>24</v>
      </c>
      <c r="K713" s="19" t="s">
        <v>250</v>
      </c>
      <c r="L713" s="19" t="s">
        <v>385</v>
      </c>
      <c r="M713" s="19"/>
      <c r="N713" s="54">
        <v>8791.76</v>
      </c>
      <c r="O713" s="23"/>
      <c r="P713" s="24">
        <v>44516</v>
      </c>
      <c r="Q713" s="19" t="s">
        <v>328</v>
      </c>
      <c r="R713" s="22" t="s">
        <v>28</v>
      </c>
    </row>
    <row r="714" spans="1:18" ht="51" x14ac:dyDescent="0.35">
      <c r="A714" s="11"/>
      <c r="B714" s="12">
        <v>1490026214</v>
      </c>
      <c r="C714" s="13" t="s">
        <v>1165</v>
      </c>
      <c r="D714" s="13" t="s">
        <v>38</v>
      </c>
      <c r="E714" s="13" t="s">
        <v>81</v>
      </c>
      <c r="F714" s="13">
        <v>608400</v>
      </c>
      <c r="G714" s="13" t="s">
        <v>1166</v>
      </c>
      <c r="H714" s="13" t="s">
        <v>1167</v>
      </c>
      <c r="I714" s="13" t="s">
        <v>34</v>
      </c>
      <c r="J714" s="13" t="s">
        <v>24</v>
      </c>
      <c r="K714" s="13" t="s">
        <v>250</v>
      </c>
      <c r="L714" s="13" t="s">
        <v>1386</v>
      </c>
      <c r="M714" s="13"/>
      <c r="N714" s="55">
        <v>8623.49</v>
      </c>
      <c r="O714" s="25"/>
      <c r="P714" s="26">
        <v>44820</v>
      </c>
      <c r="Q714" s="13" t="s">
        <v>171</v>
      </c>
      <c r="R714" s="16" t="s">
        <v>526</v>
      </c>
    </row>
    <row r="715" spans="1:18" ht="76" x14ac:dyDescent="0.35">
      <c r="A715" s="17"/>
      <c r="B715" s="18">
        <v>1490026012</v>
      </c>
      <c r="C715" s="19" t="s">
        <v>392</v>
      </c>
      <c r="D715" s="19" t="s">
        <v>110</v>
      </c>
      <c r="E715" s="19" t="s">
        <v>111</v>
      </c>
      <c r="F715" s="19">
        <v>802505</v>
      </c>
      <c r="G715" s="19" t="s">
        <v>393</v>
      </c>
      <c r="H715" s="19" t="s">
        <v>243</v>
      </c>
      <c r="I715" s="19" t="s">
        <v>34</v>
      </c>
      <c r="J715" s="19" t="s">
        <v>24</v>
      </c>
      <c r="K715" s="19" t="s">
        <v>95</v>
      </c>
      <c r="L715" s="19" t="s">
        <v>1228</v>
      </c>
      <c r="M715" s="19"/>
      <c r="N715" s="54">
        <v>8546.4599999999991</v>
      </c>
      <c r="O715" s="23"/>
      <c r="P715" s="24">
        <v>44774</v>
      </c>
      <c r="Q715" s="19" t="s">
        <v>171</v>
      </c>
      <c r="R715" s="22" t="s">
        <v>526</v>
      </c>
    </row>
    <row r="716" spans="1:18" x14ac:dyDescent="0.35">
      <c r="A716" s="17"/>
      <c r="B716" s="18">
        <v>1490026343</v>
      </c>
      <c r="C716" s="19" t="s">
        <v>1105</v>
      </c>
      <c r="D716" s="19" t="s">
        <v>661</v>
      </c>
      <c r="E716" s="19" t="s">
        <v>1101</v>
      </c>
      <c r="F716" s="19">
        <v>508433</v>
      </c>
      <c r="G716" s="19" t="s">
        <v>1106</v>
      </c>
      <c r="H716" s="19" t="s">
        <v>891</v>
      </c>
      <c r="I716" s="19" t="s">
        <v>34</v>
      </c>
      <c r="J716" s="19" t="s">
        <v>24</v>
      </c>
      <c r="K716" s="19" t="s">
        <v>35</v>
      </c>
      <c r="L716" s="19" t="s">
        <v>1108</v>
      </c>
      <c r="M716" s="19"/>
      <c r="N716" s="54">
        <v>6495.2</v>
      </c>
      <c r="O716" s="23"/>
      <c r="P716" s="24">
        <v>44851</v>
      </c>
      <c r="Q716" s="19" t="s">
        <v>328</v>
      </c>
      <c r="R716" s="22" t="s">
        <v>526</v>
      </c>
    </row>
    <row r="717" spans="1:18" ht="26" x14ac:dyDescent="0.35">
      <c r="A717" s="11"/>
      <c r="B717" s="12">
        <v>1490025764</v>
      </c>
      <c r="C717" s="13" t="s">
        <v>962</v>
      </c>
      <c r="D717" s="13" t="s">
        <v>38</v>
      </c>
      <c r="E717" s="13" t="s">
        <v>92</v>
      </c>
      <c r="F717" s="13">
        <v>608651</v>
      </c>
      <c r="G717" s="13" t="s">
        <v>963</v>
      </c>
      <c r="H717" s="13" t="s">
        <v>964</v>
      </c>
      <c r="I717" s="13" t="s">
        <v>34</v>
      </c>
      <c r="J717" s="13" t="s">
        <v>24</v>
      </c>
      <c r="K717" s="13" t="s">
        <v>70</v>
      </c>
      <c r="L717" s="13" t="s">
        <v>1056</v>
      </c>
      <c r="M717" s="13"/>
      <c r="N717" s="55">
        <v>6377.4</v>
      </c>
      <c r="O717" s="25"/>
      <c r="P717" s="26">
        <v>44729</v>
      </c>
      <c r="Q717" s="13" t="s">
        <v>27</v>
      </c>
      <c r="R717" s="16" t="s">
        <v>526</v>
      </c>
    </row>
    <row r="718" spans="1:18" ht="76" x14ac:dyDescent="0.35">
      <c r="A718" s="11"/>
      <c r="B718" s="12">
        <v>1490024002</v>
      </c>
      <c r="C718" s="13" t="s">
        <v>145</v>
      </c>
      <c r="D718" s="13" t="s">
        <v>110</v>
      </c>
      <c r="E718" s="13" t="s">
        <v>111</v>
      </c>
      <c r="F718" s="13">
        <v>606156</v>
      </c>
      <c r="G718" s="13" t="s">
        <v>146</v>
      </c>
      <c r="H718" s="13" t="s">
        <v>118</v>
      </c>
      <c r="I718" s="13" t="s">
        <v>34</v>
      </c>
      <c r="J718" s="13" t="s">
        <v>24</v>
      </c>
      <c r="K718" s="13" t="s">
        <v>147</v>
      </c>
      <c r="L718" s="13" t="s">
        <v>148</v>
      </c>
      <c r="M718" s="13"/>
      <c r="N718" s="55">
        <v>6316</v>
      </c>
      <c r="O718" s="25"/>
      <c r="P718" s="26">
        <v>44386</v>
      </c>
      <c r="Q718" s="13" t="s">
        <v>171</v>
      </c>
      <c r="R718" s="16" t="s">
        <v>28</v>
      </c>
    </row>
    <row r="719" spans="1:18" ht="26" x14ac:dyDescent="0.35">
      <c r="A719" s="11"/>
      <c r="B719" s="12">
        <v>1490026502</v>
      </c>
      <c r="C719" s="13" t="s">
        <v>816</v>
      </c>
      <c r="D719" s="13" t="s">
        <v>817</v>
      </c>
      <c r="E719" s="13" t="s">
        <v>818</v>
      </c>
      <c r="F719" s="13">
        <v>508424</v>
      </c>
      <c r="G719" s="13" t="s">
        <v>819</v>
      </c>
      <c r="H719" s="13" t="s">
        <v>820</v>
      </c>
      <c r="I719" s="13" t="s">
        <v>34</v>
      </c>
      <c r="J719" s="13" t="s">
        <v>24</v>
      </c>
      <c r="K719" s="13" t="s">
        <v>814</v>
      </c>
      <c r="L719" s="13" t="s">
        <v>1519</v>
      </c>
      <c r="M719" s="13"/>
      <c r="N719" s="55">
        <v>6138.79</v>
      </c>
      <c r="O719" s="25"/>
      <c r="P719" s="15">
        <v>44886</v>
      </c>
      <c r="Q719" s="13" t="s">
        <v>328</v>
      </c>
      <c r="R719" s="16" t="s">
        <v>526</v>
      </c>
    </row>
    <row r="720" spans="1:18" ht="26" x14ac:dyDescent="0.35">
      <c r="A720" s="11"/>
      <c r="B720" s="12">
        <v>1490025654</v>
      </c>
      <c r="C720" s="13" t="s">
        <v>831</v>
      </c>
      <c r="D720" s="13" t="s">
        <v>832</v>
      </c>
      <c r="E720" s="13" t="s">
        <v>536</v>
      </c>
      <c r="F720" s="13">
        <v>309869</v>
      </c>
      <c r="G720" s="13" t="s">
        <v>833</v>
      </c>
      <c r="H720" s="13" t="s">
        <v>834</v>
      </c>
      <c r="I720" s="13" t="s">
        <v>34</v>
      </c>
      <c r="J720" s="13" t="s">
        <v>24</v>
      </c>
      <c r="K720" s="13" t="s">
        <v>835</v>
      </c>
      <c r="L720" s="13" t="s">
        <v>836</v>
      </c>
      <c r="M720" s="13"/>
      <c r="N720" s="55">
        <v>5895.2</v>
      </c>
      <c r="O720" s="25"/>
      <c r="P720" s="26">
        <v>44693</v>
      </c>
      <c r="Q720" s="13" t="s">
        <v>27</v>
      </c>
      <c r="R720" s="16" t="s">
        <v>526</v>
      </c>
    </row>
    <row r="721" spans="1:18" ht="51" x14ac:dyDescent="0.35">
      <c r="A721" s="17"/>
      <c r="B721" s="18">
        <v>1490025670</v>
      </c>
      <c r="C721" s="19" t="s">
        <v>29</v>
      </c>
      <c r="D721" s="19" t="s">
        <v>30</v>
      </c>
      <c r="E721" s="19" t="s">
        <v>31</v>
      </c>
      <c r="F721" s="19">
        <v>802173</v>
      </c>
      <c r="G721" s="19" t="s">
        <v>643</v>
      </c>
      <c r="H721" s="19" t="s">
        <v>33</v>
      </c>
      <c r="I721" s="19" t="s">
        <v>34</v>
      </c>
      <c r="J721" s="19" t="s">
        <v>24</v>
      </c>
      <c r="K721" s="19" t="s">
        <v>35</v>
      </c>
      <c r="L721" s="19" t="s">
        <v>868</v>
      </c>
      <c r="M721" s="19"/>
      <c r="N721" s="54">
        <v>4665.88</v>
      </c>
      <c r="O721" s="23"/>
      <c r="P721" s="24">
        <v>44700</v>
      </c>
      <c r="Q721" s="19" t="s">
        <v>27</v>
      </c>
      <c r="R721" s="22" t="s">
        <v>526</v>
      </c>
    </row>
    <row r="722" spans="1:18" x14ac:dyDescent="0.35">
      <c r="A722" s="11"/>
      <c r="B722" s="12">
        <v>1490026005</v>
      </c>
      <c r="C722" s="13" t="s">
        <v>1105</v>
      </c>
      <c r="D722" s="13" t="s">
        <v>661</v>
      </c>
      <c r="E722" s="13" t="s">
        <v>1101</v>
      </c>
      <c r="F722" s="13">
        <v>508433</v>
      </c>
      <c r="G722" s="13" t="s">
        <v>1106</v>
      </c>
      <c r="H722" s="13" t="s">
        <v>891</v>
      </c>
      <c r="I722" s="13" t="s">
        <v>34</v>
      </c>
      <c r="J722" s="13" t="s">
        <v>24</v>
      </c>
      <c r="K722" s="13" t="s">
        <v>35</v>
      </c>
      <c r="L722" s="13" t="s">
        <v>1107</v>
      </c>
      <c r="M722" s="13"/>
      <c r="N722" s="55">
        <v>4660.47</v>
      </c>
      <c r="O722" s="25"/>
      <c r="P722" s="26">
        <v>44774</v>
      </c>
      <c r="Q722" s="13" t="s">
        <v>171</v>
      </c>
      <c r="R722" s="16" t="s">
        <v>526</v>
      </c>
    </row>
    <row r="723" spans="1:18" ht="26" x14ac:dyDescent="0.35">
      <c r="A723" s="17"/>
      <c r="B723" s="18">
        <v>1490024593</v>
      </c>
      <c r="C723" s="19" t="s">
        <v>252</v>
      </c>
      <c r="D723" s="19" t="s">
        <v>38</v>
      </c>
      <c r="E723" s="19" t="s">
        <v>139</v>
      </c>
      <c r="F723" s="19">
        <v>804048</v>
      </c>
      <c r="G723" s="19" t="s">
        <v>253</v>
      </c>
      <c r="H723" s="19" t="s">
        <v>254</v>
      </c>
      <c r="I723" s="19" t="s">
        <v>23</v>
      </c>
      <c r="J723" s="19" t="s">
        <v>255</v>
      </c>
      <c r="K723" s="19" t="s">
        <v>25</v>
      </c>
      <c r="L723" s="19" t="s">
        <v>376</v>
      </c>
      <c r="M723" s="19"/>
      <c r="N723" s="54">
        <v>4486.38</v>
      </c>
      <c r="O723" s="23"/>
      <c r="P723" s="24">
        <v>44510</v>
      </c>
      <c r="Q723" s="19" t="s">
        <v>328</v>
      </c>
      <c r="R723" s="22" t="s">
        <v>28</v>
      </c>
    </row>
    <row r="724" spans="1:18" ht="26" x14ac:dyDescent="0.35">
      <c r="A724" s="11"/>
      <c r="B724" s="12">
        <v>1490025671</v>
      </c>
      <c r="C724" s="13" t="s">
        <v>878</v>
      </c>
      <c r="D724" s="13" t="s">
        <v>541</v>
      </c>
      <c r="E724" s="13" t="s">
        <v>636</v>
      </c>
      <c r="F724" s="13">
        <v>508386</v>
      </c>
      <c r="G724" s="13" t="s">
        <v>879</v>
      </c>
      <c r="H724" s="13" t="s">
        <v>669</v>
      </c>
      <c r="I724" s="13" t="s">
        <v>880</v>
      </c>
      <c r="J724" s="13" t="s">
        <v>881</v>
      </c>
      <c r="K724" s="13" t="s">
        <v>882</v>
      </c>
      <c r="L724" s="13" t="s">
        <v>883</v>
      </c>
      <c r="M724" s="13"/>
      <c r="N724" s="55">
        <v>4154.97</v>
      </c>
      <c r="O724" s="25"/>
      <c r="P724" s="26">
        <v>44701</v>
      </c>
      <c r="Q724" s="13" t="s">
        <v>27</v>
      </c>
      <c r="R724" s="16" t="s">
        <v>526</v>
      </c>
    </row>
    <row r="725" spans="1:18" ht="26" x14ac:dyDescent="0.35">
      <c r="A725" s="17"/>
      <c r="B725" s="18">
        <v>1490025815</v>
      </c>
      <c r="C725" s="19" t="s">
        <v>1074</v>
      </c>
      <c r="D725" s="19" t="s">
        <v>597</v>
      </c>
      <c r="E725" s="19" t="s">
        <v>598</v>
      </c>
      <c r="F725" s="19">
        <v>309875</v>
      </c>
      <c r="G725" s="19" t="s">
        <v>1075</v>
      </c>
      <c r="H725" s="19" t="s">
        <v>684</v>
      </c>
      <c r="I725" s="19" t="s">
        <v>23</v>
      </c>
      <c r="J725" s="19" t="s">
        <v>1076</v>
      </c>
      <c r="K725" s="19" t="s">
        <v>403</v>
      </c>
      <c r="L725" s="19" t="s">
        <v>1077</v>
      </c>
      <c r="M725" s="19"/>
      <c r="N725" s="54">
        <v>3980</v>
      </c>
      <c r="O725" s="23"/>
      <c r="P725" s="24">
        <v>44734</v>
      </c>
      <c r="Q725" s="19" t="s">
        <v>27</v>
      </c>
      <c r="R725" s="22" t="s">
        <v>526</v>
      </c>
    </row>
    <row r="726" spans="1:18" ht="51" x14ac:dyDescent="0.35">
      <c r="A726" s="17"/>
      <c r="B726" s="18">
        <v>1490023611</v>
      </c>
      <c r="C726" s="19" t="s">
        <v>97</v>
      </c>
      <c r="D726" s="19" t="s">
        <v>38</v>
      </c>
      <c r="E726" s="19" t="s">
        <v>98</v>
      </c>
      <c r="F726" s="19">
        <v>608659</v>
      </c>
      <c r="G726" s="19" t="s">
        <v>99</v>
      </c>
      <c r="H726" s="19" t="s">
        <v>100</v>
      </c>
      <c r="I726" s="19" t="s">
        <v>34</v>
      </c>
      <c r="J726" s="19" t="s">
        <v>24</v>
      </c>
      <c r="K726" s="19" t="s">
        <v>101</v>
      </c>
      <c r="L726" s="19" t="s">
        <v>108</v>
      </c>
      <c r="M726" s="19"/>
      <c r="N726" s="54">
        <v>3892</v>
      </c>
      <c r="O726" s="23"/>
      <c r="P726" s="24">
        <v>44343</v>
      </c>
      <c r="Q726" s="19" t="s">
        <v>27</v>
      </c>
      <c r="R726" s="22" t="s">
        <v>28</v>
      </c>
    </row>
    <row r="727" spans="1:18" ht="26" x14ac:dyDescent="0.35">
      <c r="A727" s="11"/>
      <c r="B727" s="12">
        <v>1490026150</v>
      </c>
      <c r="C727" s="13" t="s">
        <v>816</v>
      </c>
      <c r="D727" s="13" t="s">
        <v>817</v>
      </c>
      <c r="E727" s="13" t="s">
        <v>818</v>
      </c>
      <c r="F727" s="13">
        <v>508424</v>
      </c>
      <c r="G727" s="13" t="s">
        <v>819</v>
      </c>
      <c r="H727" s="13" t="s">
        <v>820</v>
      </c>
      <c r="I727" s="13" t="s">
        <v>34</v>
      </c>
      <c r="J727" s="13" t="s">
        <v>24</v>
      </c>
      <c r="K727" s="13" t="s">
        <v>814</v>
      </c>
      <c r="L727" s="13" t="s">
        <v>1302</v>
      </c>
      <c r="M727" s="13"/>
      <c r="N727" s="55">
        <v>3799.29</v>
      </c>
      <c r="O727" s="25"/>
      <c r="P727" s="26">
        <v>44795</v>
      </c>
      <c r="Q727" s="13" t="s">
        <v>171</v>
      </c>
      <c r="R727" s="16" t="s">
        <v>526</v>
      </c>
    </row>
    <row r="728" spans="1:18" ht="26" x14ac:dyDescent="0.35">
      <c r="A728" s="11"/>
      <c r="B728" s="12">
        <v>1490025213</v>
      </c>
      <c r="C728" s="13" t="s">
        <v>696</v>
      </c>
      <c r="D728" s="13" t="s">
        <v>541</v>
      </c>
      <c r="E728" s="13" t="s">
        <v>542</v>
      </c>
      <c r="F728" s="13">
        <v>508370</v>
      </c>
      <c r="G728" s="13" t="s">
        <v>697</v>
      </c>
      <c r="H728" s="13" t="s">
        <v>698</v>
      </c>
      <c r="I728" s="13" t="s">
        <v>23</v>
      </c>
      <c r="J728" s="13" t="s">
        <v>24</v>
      </c>
      <c r="K728" s="13" t="s">
        <v>699</v>
      </c>
      <c r="L728" s="13" t="s">
        <v>700</v>
      </c>
      <c r="M728" s="13"/>
      <c r="N728" s="55">
        <v>3740</v>
      </c>
      <c r="O728" s="25"/>
      <c r="P728" s="26">
        <v>44663</v>
      </c>
      <c r="Q728" s="13" t="s">
        <v>27</v>
      </c>
      <c r="R728" s="16" t="s">
        <v>526</v>
      </c>
    </row>
    <row r="729" spans="1:18" ht="26" x14ac:dyDescent="0.35">
      <c r="A729" s="11"/>
      <c r="B729" s="12">
        <v>1490025729</v>
      </c>
      <c r="C729" s="13" t="s">
        <v>997</v>
      </c>
      <c r="D729" s="13" t="s">
        <v>832</v>
      </c>
      <c r="E729" s="13" t="s">
        <v>536</v>
      </c>
      <c r="F729" s="13">
        <v>309856</v>
      </c>
      <c r="G729" s="13" t="s">
        <v>998</v>
      </c>
      <c r="H729" s="13" t="s">
        <v>907</v>
      </c>
      <c r="I729" s="13" t="s">
        <v>34</v>
      </c>
      <c r="J729" s="13" t="s">
        <v>24</v>
      </c>
      <c r="K729" s="13" t="s">
        <v>999</v>
      </c>
      <c r="L729" s="13" t="s">
        <v>1000</v>
      </c>
      <c r="M729" s="13"/>
      <c r="N729" s="55">
        <v>3548.57</v>
      </c>
      <c r="O729" s="25"/>
      <c r="P729" s="26">
        <v>44719</v>
      </c>
      <c r="Q729" s="13" t="s">
        <v>27</v>
      </c>
      <c r="R729" s="16" t="s">
        <v>526</v>
      </c>
    </row>
    <row r="730" spans="1:18" ht="26" x14ac:dyDescent="0.35">
      <c r="A730" s="11"/>
      <c r="B730" s="12">
        <v>1490025195</v>
      </c>
      <c r="C730" s="13" t="s">
        <v>557</v>
      </c>
      <c r="D730" s="13" t="s">
        <v>541</v>
      </c>
      <c r="E730" s="13" t="s">
        <v>542</v>
      </c>
      <c r="F730" s="13">
        <v>508425</v>
      </c>
      <c r="G730" s="13" t="s">
        <v>558</v>
      </c>
      <c r="H730" s="13" t="s">
        <v>559</v>
      </c>
      <c r="I730" s="13" t="s">
        <v>23</v>
      </c>
      <c r="J730" s="13" t="s">
        <v>24</v>
      </c>
      <c r="K730" s="13" t="s">
        <v>560</v>
      </c>
      <c r="L730" s="13" t="s">
        <v>576</v>
      </c>
      <c r="M730" s="13"/>
      <c r="N730" s="55">
        <v>3456</v>
      </c>
      <c r="O730" s="25"/>
      <c r="P730" s="26">
        <v>44655</v>
      </c>
      <c r="Q730" s="13" t="s">
        <v>27</v>
      </c>
      <c r="R730" s="16" t="s">
        <v>526</v>
      </c>
    </row>
    <row r="731" spans="1:18" ht="26" x14ac:dyDescent="0.35">
      <c r="A731" s="17"/>
      <c r="B731" s="18">
        <v>1490025762</v>
      </c>
      <c r="C731" s="19" t="s">
        <v>568</v>
      </c>
      <c r="D731" s="19" t="s">
        <v>73</v>
      </c>
      <c r="E731" s="19" t="s">
        <v>74</v>
      </c>
      <c r="F731" s="19">
        <v>309739</v>
      </c>
      <c r="G731" s="19" t="s">
        <v>569</v>
      </c>
      <c r="H731" s="19" t="s">
        <v>133</v>
      </c>
      <c r="I731" s="19" t="s">
        <v>34</v>
      </c>
      <c r="J731" s="19" t="s">
        <v>24</v>
      </c>
      <c r="K731" s="19" t="s">
        <v>570</v>
      </c>
      <c r="L731" s="19" t="s">
        <v>1055</v>
      </c>
      <c r="M731" s="19"/>
      <c r="N731" s="54">
        <v>3172.2</v>
      </c>
      <c r="O731" s="23"/>
      <c r="P731" s="24">
        <v>44728</v>
      </c>
      <c r="Q731" s="19" t="s">
        <v>27</v>
      </c>
      <c r="R731" s="22" t="s">
        <v>526</v>
      </c>
    </row>
    <row r="732" spans="1:18" ht="38.5" x14ac:dyDescent="0.35">
      <c r="A732" s="11"/>
      <c r="B732" s="12">
        <v>57061</v>
      </c>
      <c r="C732" s="13" t="s">
        <v>216</v>
      </c>
      <c r="D732" s="13" t="s">
        <v>19</v>
      </c>
      <c r="E732" s="13" t="s">
        <v>20</v>
      </c>
      <c r="F732" s="13">
        <v>608832</v>
      </c>
      <c r="G732" s="13" t="s">
        <v>217</v>
      </c>
      <c r="H732" s="13" t="s">
        <v>218</v>
      </c>
      <c r="I732" s="13" t="s">
        <v>1543</v>
      </c>
      <c r="J732" s="13" t="s">
        <v>1633</v>
      </c>
      <c r="K732" s="13" t="s">
        <v>1601</v>
      </c>
      <c r="L732" s="13" t="s">
        <v>1634</v>
      </c>
      <c r="M732" s="13"/>
      <c r="N732" s="55">
        <v>2700</v>
      </c>
      <c r="O732" s="25"/>
      <c r="P732" s="26">
        <v>44902</v>
      </c>
      <c r="Q732" s="13" t="s">
        <v>328</v>
      </c>
      <c r="R732" s="16" t="s">
        <v>526</v>
      </c>
    </row>
    <row r="733" spans="1:18" ht="26" x14ac:dyDescent="0.35">
      <c r="A733" s="17"/>
      <c r="B733" s="18">
        <v>1490024172</v>
      </c>
      <c r="C733" s="19" t="s">
        <v>271</v>
      </c>
      <c r="D733" s="19" t="s">
        <v>73</v>
      </c>
      <c r="E733" s="19" t="s">
        <v>74</v>
      </c>
      <c r="F733" s="19">
        <v>309731</v>
      </c>
      <c r="G733" s="19" t="s">
        <v>272</v>
      </c>
      <c r="H733" s="19" t="s">
        <v>76</v>
      </c>
      <c r="I733" s="19" t="s">
        <v>34</v>
      </c>
      <c r="J733" s="19" t="s">
        <v>24</v>
      </c>
      <c r="K733" s="19" t="s">
        <v>88</v>
      </c>
      <c r="L733" s="19" t="s">
        <v>299</v>
      </c>
      <c r="M733" s="19"/>
      <c r="N733" s="54">
        <v>2348.6</v>
      </c>
      <c r="O733" s="23"/>
      <c r="P733" s="24">
        <v>44448</v>
      </c>
      <c r="Q733" s="19" t="s">
        <v>171</v>
      </c>
      <c r="R733" s="22" t="s">
        <v>28</v>
      </c>
    </row>
    <row r="734" spans="1:18" ht="38.5" x14ac:dyDescent="0.35">
      <c r="A734" s="17"/>
      <c r="B734" s="18"/>
      <c r="C734" s="19" t="s">
        <v>603</v>
      </c>
      <c r="D734" s="19" t="s">
        <v>578</v>
      </c>
      <c r="E734" s="19" t="s">
        <v>536</v>
      </c>
      <c r="F734" s="19">
        <v>208108</v>
      </c>
      <c r="G734" s="19" t="s">
        <v>604</v>
      </c>
      <c r="H734" s="19" t="s">
        <v>605</v>
      </c>
      <c r="I734" s="19" t="s">
        <v>23</v>
      </c>
      <c r="J734" s="19" t="s">
        <v>24</v>
      </c>
      <c r="K734" s="19" t="s">
        <v>606</v>
      </c>
      <c r="L734" s="19" t="s">
        <v>630</v>
      </c>
      <c r="M734" s="19"/>
      <c r="N734" s="54">
        <v>2328.8000000000002</v>
      </c>
      <c r="O734" s="23"/>
      <c r="P734" s="24">
        <v>44663</v>
      </c>
      <c r="Q734" s="19" t="s">
        <v>27</v>
      </c>
      <c r="R734" s="22" t="s">
        <v>526</v>
      </c>
    </row>
    <row r="735" spans="1:18" ht="51" x14ac:dyDescent="0.35">
      <c r="A735" s="11"/>
      <c r="B735" s="12">
        <v>1490025723</v>
      </c>
      <c r="C735" s="13" t="s">
        <v>484</v>
      </c>
      <c r="D735" s="13" t="s">
        <v>38</v>
      </c>
      <c r="E735" s="13" t="s">
        <v>98</v>
      </c>
      <c r="F735" s="13">
        <v>606190</v>
      </c>
      <c r="G735" s="13" t="s">
        <v>485</v>
      </c>
      <c r="H735" s="13" t="s">
        <v>100</v>
      </c>
      <c r="I735" s="13" t="s">
        <v>23</v>
      </c>
      <c r="J735" s="13" t="s">
        <v>24</v>
      </c>
      <c r="K735" s="13" t="s">
        <v>263</v>
      </c>
      <c r="L735" s="13" t="s">
        <v>983</v>
      </c>
      <c r="M735" s="13"/>
      <c r="N735" s="55">
        <v>2000.41</v>
      </c>
      <c r="O735" s="25"/>
      <c r="P735" s="26">
        <v>44713</v>
      </c>
      <c r="Q735" s="13" t="s">
        <v>27</v>
      </c>
      <c r="R735" s="16" t="s">
        <v>526</v>
      </c>
    </row>
    <row r="736" spans="1:18" x14ac:dyDescent="0.35">
      <c r="A736" s="17"/>
      <c r="B736" s="18">
        <v>1490026266</v>
      </c>
      <c r="C736" s="19" t="s">
        <v>1323</v>
      </c>
      <c r="D736" s="19" t="s">
        <v>1318</v>
      </c>
      <c r="E736" s="19" t="s">
        <v>1318</v>
      </c>
      <c r="F736" s="19">
        <v>309832</v>
      </c>
      <c r="G736" s="19" t="s">
        <v>1324</v>
      </c>
      <c r="H736" s="19" t="s">
        <v>1320</v>
      </c>
      <c r="I736" s="19" t="s">
        <v>34</v>
      </c>
      <c r="J736" s="19" t="s">
        <v>1325</v>
      </c>
      <c r="K736" s="19" t="s">
        <v>1326</v>
      </c>
      <c r="L736" s="19" t="s">
        <v>199</v>
      </c>
      <c r="M736" s="19"/>
      <c r="N736" s="54">
        <v>1744</v>
      </c>
      <c r="O736" s="23"/>
      <c r="P736" s="24">
        <v>44826</v>
      </c>
      <c r="Q736" s="19" t="s">
        <v>171</v>
      </c>
      <c r="R736" s="22" t="s">
        <v>526</v>
      </c>
    </row>
    <row r="737" spans="1:18" ht="51" x14ac:dyDescent="0.35">
      <c r="A737" s="17"/>
      <c r="B737" s="18">
        <v>1490023133</v>
      </c>
      <c r="C737" s="19" t="s">
        <v>44</v>
      </c>
      <c r="D737" s="19" t="s">
        <v>38</v>
      </c>
      <c r="E737" s="19" t="s">
        <v>45</v>
      </c>
      <c r="F737" s="19">
        <v>608629</v>
      </c>
      <c r="G737" s="19" t="s">
        <v>46</v>
      </c>
      <c r="H737" s="19" t="s">
        <v>47</v>
      </c>
      <c r="I737" s="19" t="s">
        <v>34</v>
      </c>
      <c r="J737" s="19">
        <v>4500231110</v>
      </c>
      <c r="K737" s="19" t="s">
        <v>48</v>
      </c>
      <c r="L737" s="19" t="s">
        <v>50</v>
      </c>
      <c r="M737" s="19"/>
      <c r="N737" s="54">
        <v>1648.06</v>
      </c>
      <c r="O737" s="23"/>
      <c r="P737" s="24">
        <v>44312</v>
      </c>
      <c r="Q737" s="19" t="s">
        <v>27</v>
      </c>
      <c r="R737" s="22" t="s">
        <v>28</v>
      </c>
    </row>
    <row r="738" spans="1:18" ht="51" x14ac:dyDescent="0.35">
      <c r="A738" s="11"/>
      <c r="B738" s="12">
        <v>1490023133</v>
      </c>
      <c r="C738" s="13" t="s">
        <v>44</v>
      </c>
      <c r="D738" s="13" t="s">
        <v>38</v>
      </c>
      <c r="E738" s="13" t="s">
        <v>45</v>
      </c>
      <c r="F738" s="13">
        <v>608629</v>
      </c>
      <c r="G738" s="13" t="s">
        <v>46</v>
      </c>
      <c r="H738" s="13" t="s">
        <v>47</v>
      </c>
      <c r="I738" s="13" t="s">
        <v>34</v>
      </c>
      <c r="J738" s="13">
        <v>4500231110</v>
      </c>
      <c r="K738" s="13" t="s">
        <v>48</v>
      </c>
      <c r="L738" s="13" t="s">
        <v>51</v>
      </c>
      <c r="M738" s="13"/>
      <c r="N738" s="55">
        <v>1648.06</v>
      </c>
      <c r="O738" s="25"/>
      <c r="P738" s="26">
        <v>44312</v>
      </c>
      <c r="Q738" s="13" t="s">
        <v>27</v>
      </c>
      <c r="R738" s="16" t="s">
        <v>28</v>
      </c>
    </row>
    <row r="739" spans="1:18" ht="38.5" x14ac:dyDescent="0.35">
      <c r="A739" s="17"/>
      <c r="B739" s="18">
        <v>1490026282</v>
      </c>
      <c r="C739" s="19" t="s">
        <v>1100</v>
      </c>
      <c r="D739" s="19" t="s">
        <v>661</v>
      </c>
      <c r="E739" s="19" t="s">
        <v>1101</v>
      </c>
      <c r="F739" s="19">
        <v>508349</v>
      </c>
      <c r="G739" s="19" t="s">
        <v>1102</v>
      </c>
      <c r="H739" s="19" t="s">
        <v>891</v>
      </c>
      <c r="I739" s="19" t="s">
        <v>34</v>
      </c>
      <c r="J739" s="19">
        <v>4500231625</v>
      </c>
      <c r="K739" s="19" t="s">
        <v>1103</v>
      </c>
      <c r="L739" s="19" t="s">
        <v>836</v>
      </c>
      <c r="M739" s="19"/>
      <c r="N739" s="54">
        <v>1623.89</v>
      </c>
      <c r="O739" s="21">
        <v>44826</v>
      </c>
      <c r="P739" s="19"/>
      <c r="Q739" s="19" t="s">
        <v>171</v>
      </c>
      <c r="R739" s="22" t="s">
        <v>526</v>
      </c>
    </row>
    <row r="740" spans="1:18" ht="38.5" x14ac:dyDescent="0.35">
      <c r="A740" s="11"/>
      <c r="B740" s="12">
        <v>1490025198</v>
      </c>
      <c r="C740" s="13">
        <v>1199.248</v>
      </c>
      <c r="D740" s="13" t="s">
        <v>535</v>
      </c>
      <c r="E740" s="13" t="s">
        <v>536</v>
      </c>
      <c r="F740" s="13">
        <v>508380</v>
      </c>
      <c r="G740" s="13" t="s">
        <v>537</v>
      </c>
      <c r="H740" s="13" t="s">
        <v>538</v>
      </c>
      <c r="I740" s="13" t="s">
        <v>34</v>
      </c>
      <c r="J740" s="13" t="s">
        <v>24</v>
      </c>
      <c r="K740" s="13" t="s">
        <v>539</v>
      </c>
      <c r="L740" s="13" t="s">
        <v>574</v>
      </c>
      <c r="M740" s="13"/>
      <c r="N740" s="55">
        <v>1618</v>
      </c>
      <c r="O740" s="25"/>
      <c r="P740" s="26">
        <v>44652</v>
      </c>
      <c r="Q740" s="13" t="s">
        <v>27</v>
      </c>
      <c r="R740" s="16" t="s">
        <v>526</v>
      </c>
    </row>
    <row r="741" spans="1:18" ht="26" x14ac:dyDescent="0.35">
      <c r="A741" s="17"/>
      <c r="B741" s="18">
        <v>1490025674</v>
      </c>
      <c r="C741" s="19">
        <v>1199.248</v>
      </c>
      <c r="D741" s="19" t="s">
        <v>535</v>
      </c>
      <c r="E741" s="19" t="s">
        <v>535</v>
      </c>
      <c r="F741" s="19">
        <v>508380</v>
      </c>
      <c r="G741" s="19" t="s">
        <v>537</v>
      </c>
      <c r="H741" s="19" t="s">
        <v>538</v>
      </c>
      <c r="I741" s="19" t="s">
        <v>34</v>
      </c>
      <c r="J741" s="19" t="s">
        <v>24</v>
      </c>
      <c r="K741" s="19" t="s">
        <v>899</v>
      </c>
      <c r="L741" s="19" t="s">
        <v>911</v>
      </c>
      <c r="M741" s="19"/>
      <c r="N741" s="54">
        <v>1618</v>
      </c>
      <c r="O741" s="23"/>
      <c r="P741" s="24">
        <v>44704</v>
      </c>
      <c r="Q741" s="19" t="s">
        <v>27</v>
      </c>
      <c r="R741" s="22" t="s">
        <v>526</v>
      </c>
    </row>
    <row r="742" spans="1:18" ht="38.5" x14ac:dyDescent="0.35">
      <c r="A742" s="17"/>
      <c r="B742" s="18">
        <v>1490026185</v>
      </c>
      <c r="C742" s="19" t="s">
        <v>344</v>
      </c>
      <c r="D742" s="19" t="s">
        <v>38</v>
      </c>
      <c r="E742" s="19" t="s">
        <v>92</v>
      </c>
      <c r="F742" s="19">
        <v>606157</v>
      </c>
      <c r="G742" s="19" t="s">
        <v>345</v>
      </c>
      <c r="H742" s="19" t="s">
        <v>94</v>
      </c>
      <c r="I742" s="19" t="s">
        <v>34</v>
      </c>
      <c r="J742" s="19" t="s">
        <v>24</v>
      </c>
      <c r="K742" s="19" t="s">
        <v>346</v>
      </c>
      <c r="L742" s="19" t="s">
        <v>1353</v>
      </c>
      <c r="M742" s="19"/>
      <c r="N742" s="54">
        <v>1535.7</v>
      </c>
      <c r="O742" s="23"/>
      <c r="P742" s="24">
        <v>44813</v>
      </c>
      <c r="Q742" s="19" t="s">
        <v>171</v>
      </c>
      <c r="R742" s="22" t="s">
        <v>526</v>
      </c>
    </row>
    <row r="743" spans="1:18" ht="38.5" x14ac:dyDescent="0.35">
      <c r="A743" s="11"/>
      <c r="B743" s="12">
        <v>1490024668</v>
      </c>
      <c r="C743" s="13" t="s">
        <v>37</v>
      </c>
      <c r="D743" s="13" t="s">
        <v>38</v>
      </c>
      <c r="E743" s="13" t="s">
        <v>39</v>
      </c>
      <c r="F743" s="13">
        <v>608668</v>
      </c>
      <c r="G743" s="13" t="s">
        <v>40</v>
      </c>
      <c r="H743" s="13" t="s">
        <v>41</v>
      </c>
      <c r="I743" s="13" t="s">
        <v>34</v>
      </c>
      <c r="J743" s="13" t="s">
        <v>24</v>
      </c>
      <c r="K743" s="13" t="s">
        <v>396</v>
      </c>
      <c r="L743" s="13" t="s">
        <v>397</v>
      </c>
      <c r="M743" s="13"/>
      <c r="N743" s="55">
        <v>1468.8</v>
      </c>
      <c r="O743" s="25"/>
      <c r="P743" s="26">
        <v>44525</v>
      </c>
      <c r="Q743" s="13" t="s">
        <v>328</v>
      </c>
      <c r="R743" s="16" t="s">
        <v>28</v>
      </c>
    </row>
    <row r="744" spans="1:18" ht="26" x14ac:dyDescent="0.35">
      <c r="A744" s="17"/>
      <c r="B744" s="18">
        <v>1490025793</v>
      </c>
      <c r="C744" s="19" t="s">
        <v>1114</v>
      </c>
      <c r="D744" s="19" t="s">
        <v>541</v>
      </c>
      <c r="E744" s="19" t="s">
        <v>541</v>
      </c>
      <c r="F744" s="19">
        <v>920000</v>
      </c>
      <c r="G744" s="19" t="s">
        <v>1115</v>
      </c>
      <c r="H744" s="19" t="s">
        <v>1116</v>
      </c>
      <c r="I744" s="19" t="s">
        <v>34</v>
      </c>
      <c r="J744" s="19" t="s">
        <v>24</v>
      </c>
      <c r="K744" s="19" t="s">
        <v>1117</v>
      </c>
      <c r="L744" s="19" t="s">
        <v>1118</v>
      </c>
      <c r="M744" s="19"/>
      <c r="N744" s="54">
        <v>1464.54</v>
      </c>
      <c r="O744" s="23"/>
      <c r="P744" s="24">
        <v>44743</v>
      </c>
      <c r="Q744" s="19" t="s">
        <v>171</v>
      </c>
      <c r="R744" s="22" t="s">
        <v>526</v>
      </c>
    </row>
    <row r="745" spans="1:18" ht="26" x14ac:dyDescent="0.35">
      <c r="A745" s="17"/>
      <c r="B745" s="18">
        <v>1490024673</v>
      </c>
      <c r="C745" s="19" t="s">
        <v>344</v>
      </c>
      <c r="D745" s="19" t="s">
        <v>38</v>
      </c>
      <c r="E745" s="19" t="s">
        <v>92</v>
      </c>
      <c r="F745" s="19">
        <v>606157</v>
      </c>
      <c r="G745" s="19" t="s">
        <v>345</v>
      </c>
      <c r="H745" s="19" t="s">
        <v>94</v>
      </c>
      <c r="I745" s="19" t="s">
        <v>34</v>
      </c>
      <c r="J745" s="19" t="s">
        <v>24</v>
      </c>
      <c r="K745" s="19" t="s">
        <v>346</v>
      </c>
      <c r="L745" s="19" t="s">
        <v>398</v>
      </c>
      <c r="M745" s="19"/>
      <c r="N745" s="54">
        <v>1459.64</v>
      </c>
      <c r="O745" s="23"/>
      <c r="P745" s="24">
        <v>44529</v>
      </c>
      <c r="Q745" s="19" t="s">
        <v>328</v>
      </c>
      <c r="R745" s="22" t="s">
        <v>28</v>
      </c>
    </row>
    <row r="746" spans="1:18" ht="26" x14ac:dyDescent="0.35">
      <c r="A746" s="11"/>
      <c r="B746" s="12">
        <v>1490026170</v>
      </c>
      <c r="C746" s="13" t="s">
        <v>1025</v>
      </c>
      <c r="D746" s="13" t="s">
        <v>38</v>
      </c>
      <c r="E746" s="13" t="s">
        <v>1011</v>
      </c>
      <c r="F746" s="13">
        <v>802138</v>
      </c>
      <c r="G746" s="13" t="s">
        <v>1026</v>
      </c>
      <c r="H746" s="13" t="s">
        <v>57</v>
      </c>
      <c r="I746" s="13" t="s">
        <v>34</v>
      </c>
      <c r="J746" s="13">
        <v>3600239404</v>
      </c>
      <c r="K746" s="13" t="s">
        <v>158</v>
      </c>
      <c r="L746" s="13" t="s">
        <v>1305</v>
      </c>
      <c r="M746" s="13"/>
      <c r="N746" s="55">
        <v>1457</v>
      </c>
      <c r="O746" s="25"/>
      <c r="P746" s="26">
        <v>44805</v>
      </c>
      <c r="Q746" s="13" t="s">
        <v>171</v>
      </c>
      <c r="R746" s="16" t="s">
        <v>526</v>
      </c>
    </row>
    <row r="747" spans="1:18" ht="38.5" x14ac:dyDescent="0.35">
      <c r="A747" s="17"/>
      <c r="B747" s="18">
        <v>1490026475</v>
      </c>
      <c r="C747" s="19" t="s">
        <v>1458</v>
      </c>
      <c r="D747" s="19" t="s">
        <v>110</v>
      </c>
      <c r="E747" s="19" t="s">
        <v>111</v>
      </c>
      <c r="F747" s="19">
        <v>802514</v>
      </c>
      <c r="G747" s="19" t="s">
        <v>1459</v>
      </c>
      <c r="H747" s="19" t="s">
        <v>243</v>
      </c>
      <c r="I747" s="19" t="s">
        <v>34</v>
      </c>
      <c r="J747" s="19" t="s">
        <v>24</v>
      </c>
      <c r="K747" s="19" t="s">
        <v>1460</v>
      </c>
      <c r="L747" s="19" t="s">
        <v>1533</v>
      </c>
      <c r="M747" s="19"/>
      <c r="N747" s="54">
        <v>1454.88</v>
      </c>
      <c r="O747" s="23"/>
      <c r="P747" s="24">
        <v>44876</v>
      </c>
      <c r="Q747" s="19" t="s">
        <v>328</v>
      </c>
      <c r="R747" s="22" t="s">
        <v>526</v>
      </c>
    </row>
    <row r="748" spans="1:18" ht="38.5" x14ac:dyDescent="0.35">
      <c r="A748" s="17"/>
      <c r="B748" s="18">
        <v>1490026277</v>
      </c>
      <c r="C748" s="19" t="s">
        <v>1388</v>
      </c>
      <c r="D748" s="19" t="s">
        <v>19</v>
      </c>
      <c r="E748" s="19" t="s">
        <v>181</v>
      </c>
      <c r="F748" s="19">
        <v>608748</v>
      </c>
      <c r="G748" s="19" t="s">
        <v>1389</v>
      </c>
      <c r="H748" s="19" t="s">
        <v>1390</v>
      </c>
      <c r="I748" s="19" t="s">
        <v>34</v>
      </c>
      <c r="J748" s="19" t="s">
        <v>24</v>
      </c>
      <c r="K748" s="19" t="s">
        <v>1391</v>
      </c>
      <c r="L748" s="19" t="s">
        <v>1397</v>
      </c>
      <c r="M748" s="19"/>
      <c r="N748" s="54">
        <v>1385.7</v>
      </c>
      <c r="O748" s="23"/>
      <c r="P748" s="24">
        <v>44825</v>
      </c>
      <c r="Q748" s="19" t="s">
        <v>171</v>
      </c>
      <c r="R748" s="22" t="s">
        <v>526</v>
      </c>
    </row>
    <row r="749" spans="1:18" ht="26" x14ac:dyDescent="0.35">
      <c r="A749" s="11"/>
      <c r="B749" s="12">
        <v>1490023942</v>
      </c>
      <c r="C749" s="13" t="s">
        <v>150</v>
      </c>
      <c r="D749" s="13" t="s">
        <v>38</v>
      </c>
      <c r="E749" s="13" t="s">
        <v>125</v>
      </c>
      <c r="F749" s="13">
        <v>606150</v>
      </c>
      <c r="G749" s="13" t="s">
        <v>151</v>
      </c>
      <c r="H749" s="13" t="s">
        <v>83</v>
      </c>
      <c r="I749" s="13" t="s">
        <v>23</v>
      </c>
      <c r="J749" s="13" t="s">
        <v>152</v>
      </c>
      <c r="K749" s="13" t="s">
        <v>153</v>
      </c>
      <c r="L749" s="13" t="s">
        <v>166</v>
      </c>
      <c r="M749" s="13"/>
      <c r="N749" s="55">
        <v>1326.88</v>
      </c>
      <c r="O749" s="25"/>
      <c r="P749" s="26">
        <v>44377</v>
      </c>
      <c r="Q749" s="13" t="s">
        <v>27</v>
      </c>
      <c r="R749" s="16" t="s">
        <v>28</v>
      </c>
    </row>
    <row r="750" spans="1:18" ht="26" x14ac:dyDescent="0.35">
      <c r="A750" s="17"/>
      <c r="B750" s="18">
        <v>1490026424</v>
      </c>
      <c r="C750" s="19" t="s">
        <v>557</v>
      </c>
      <c r="D750" s="19" t="s">
        <v>541</v>
      </c>
      <c r="E750" s="19" t="s">
        <v>542</v>
      </c>
      <c r="F750" s="19">
        <v>508425</v>
      </c>
      <c r="G750" s="19" t="s">
        <v>558</v>
      </c>
      <c r="H750" s="19" t="s">
        <v>559</v>
      </c>
      <c r="I750" s="19" t="s">
        <v>23</v>
      </c>
      <c r="J750" s="19" t="s">
        <v>24</v>
      </c>
      <c r="K750" s="19" t="s">
        <v>560</v>
      </c>
      <c r="L750" s="19" t="s">
        <v>1520</v>
      </c>
      <c r="M750" s="19"/>
      <c r="N750" s="54">
        <v>1305</v>
      </c>
      <c r="O750" s="23"/>
      <c r="P750" s="24">
        <v>44866</v>
      </c>
      <c r="Q750" s="19" t="s">
        <v>328</v>
      </c>
      <c r="R750" s="22" t="s">
        <v>526</v>
      </c>
    </row>
    <row r="751" spans="1:18" ht="38.5" x14ac:dyDescent="0.35">
      <c r="A751" s="17"/>
      <c r="B751" s="18">
        <v>1490026144</v>
      </c>
      <c r="C751" s="19" t="s">
        <v>227</v>
      </c>
      <c r="D751" s="19" t="s">
        <v>38</v>
      </c>
      <c r="E751" s="19" t="s">
        <v>139</v>
      </c>
      <c r="F751" s="19">
        <v>608688</v>
      </c>
      <c r="G751" s="19" t="s">
        <v>228</v>
      </c>
      <c r="H751" s="19" t="s">
        <v>229</v>
      </c>
      <c r="I751" s="19" t="s">
        <v>23</v>
      </c>
      <c r="J751" s="19" t="s">
        <v>230</v>
      </c>
      <c r="K751" s="19" t="s">
        <v>231</v>
      </c>
      <c r="L751" s="19" t="s">
        <v>1297</v>
      </c>
      <c r="M751" s="19"/>
      <c r="N751" s="54">
        <v>1085</v>
      </c>
      <c r="O751" s="23"/>
      <c r="P751" s="24">
        <v>44790</v>
      </c>
      <c r="Q751" s="19" t="s">
        <v>171</v>
      </c>
      <c r="R751" s="22" t="s">
        <v>526</v>
      </c>
    </row>
    <row r="752" spans="1:18" ht="26" x14ac:dyDescent="0.35">
      <c r="A752" s="17"/>
      <c r="B752" s="18">
        <v>1490025791</v>
      </c>
      <c r="C752" s="19" t="s">
        <v>1114</v>
      </c>
      <c r="D752" s="19" t="s">
        <v>541</v>
      </c>
      <c r="E752" s="19" t="s">
        <v>541</v>
      </c>
      <c r="F752" s="19">
        <v>508329</v>
      </c>
      <c r="G752" s="19" t="s">
        <v>1115</v>
      </c>
      <c r="H752" s="19" t="s">
        <v>1116</v>
      </c>
      <c r="I752" s="19" t="s">
        <v>34</v>
      </c>
      <c r="J752" s="19" t="s">
        <v>24</v>
      </c>
      <c r="K752" s="19" t="s">
        <v>1117</v>
      </c>
      <c r="L752" s="19" t="s">
        <v>1118</v>
      </c>
      <c r="M752" s="19"/>
      <c r="N752" s="54">
        <v>1080.73</v>
      </c>
      <c r="O752" s="23"/>
      <c r="P752" s="24">
        <v>44743</v>
      </c>
      <c r="Q752" s="19" t="s">
        <v>171</v>
      </c>
      <c r="R752" s="22" t="s">
        <v>526</v>
      </c>
    </row>
    <row r="753" spans="1:18" ht="26" x14ac:dyDescent="0.35">
      <c r="A753" s="17"/>
      <c r="B753" s="18">
        <v>1490024052</v>
      </c>
      <c r="C753" s="19" t="s">
        <v>200</v>
      </c>
      <c r="D753" s="19" t="s">
        <v>38</v>
      </c>
      <c r="E753" s="19" t="s">
        <v>139</v>
      </c>
      <c r="F753" s="19">
        <v>608673</v>
      </c>
      <c r="G753" s="19" t="s">
        <v>201</v>
      </c>
      <c r="H753" s="19" t="s">
        <v>202</v>
      </c>
      <c r="I753" s="19" t="s">
        <v>34</v>
      </c>
      <c r="J753" s="19" t="s">
        <v>24</v>
      </c>
      <c r="K753" s="19" t="s">
        <v>70</v>
      </c>
      <c r="L753" s="19" t="s">
        <v>220</v>
      </c>
      <c r="M753" s="19"/>
      <c r="N753" s="54">
        <v>916.96</v>
      </c>
      <c r="O753" s="23"/>
      <c r="P753" s="24">
        <v>44413</v>
      </c>
      <c r="Q753" s="19" t="s">
        <v>171</v>
      </c>
      <c r="R753" s="22" t="s">
        <v>28</v>
      </c>
    </row>
    <row r="754" spans="1:18" ht="26" x14ac:dyDescent="0.35">
      <c r="A754" s="11"/>
      <c r="B754" s="12">
        <v>1490024113</v>
      </c>
      <c r="C754" s="13" t="s">
        <v>200</v>
      </c>
      <c r="D754" s="13" t="s">
        <v>38</v>
      </c>
      <c r="E754" s="13" t="s">
        <v>139</v>
      </c>
      <c r="F754" s="13">
        <v>608673</v>
      </c>
      <c r="G754" s="13" t="s">
        <v>201</v>
      </c>
      <c r="H754" s="13" t="s">
        <v>202</v>
      </c>
      <c r="I754" s="13" t="s">
        <v>34</v>
      </c>
      <c r="J754" s="13" t="s">
        <v>24</v>
      </c>
      <c r="K754" s="13" t="s">
        <v>70</v>
      </c>
      <c r="L754" s="13" t="s">
        <v>234</v>
      </c>
      <c r="M754" s="13"/>
      <c r="N754" s="55">
        <v>916.96</v>
      </c>
      <c r="O754" s="25"/>
      <c r="P754" s="26">
        <v>44420</v>
      </c>
      <c r="Q754" s="13" t="s">
        <v>171</v>
      </c>
      <c r="R754" s="16" t="s">
        <v>28</v>
      </c>
    </row>
    <row r="755" spans="1:18" ht="26" x14ac:dyDescent="0.35">
      <c r="A755" s="17"/>
      <c r="B755" s="18">
        <v>1490024160</v>
      </c>
      <c r="C755" s="19" t="s">
        <v>200</v>
      </c>
      <c r="D755" s="19" t="s">
        <v>38</v>
      </c>
      <c r="E755" s="19" t="s">
        <v>139</v>
      </c>
      <c r="F755" s="19">
        <v>608673</v>
      </c>
      <c r="G755" s="19" t="s">
        <v>201</v>
      </c>
      <c r="H755" s="19" t="s">
        <v>202</v>
      </c>
      <c r="I755" s="19" t="s">
        <v>34</v>
      </c>
      <c r="J755" s="19" t="s">
        <v>24</v>
      </c>
      <c r="K755" s="19" t="s">
        <v>70</v>
      </c>
      <c r="L755" s="19" t="s">
        <v>276</v>
      </c>
      <c r="M755" s="19"/>
      <c r="N755" s="54">
        <v>916.96</v>
      </c>
      <c r="O755" s="23"/>
      <c r="P755" s="24">
        <v>44442</v>
      </c>
      <c r="Q755" s="19" t="s">
        <v>171</v>
      </c>
      <c r="R755" s="22" t="s">
        <v>28</v>
      </c>
    </row>
    <row r="756" spans="1:18" ht="26" x14ac:dyDescent="0.35">
      <c r="A756" s="11"/>
      <c r="B756" s="12">
        <v>1490024161</v>
      </c>
      <c r="C756" s="13" t="s">
        <v>200</v>
      </c>
      <c r="D756" s="13" t="s">
        <v>38</v>
      </c>
      <c r="E756" s="13" t="s">
        <v>139</v>
      </c>
      <c r="F756" s="13">
        <v>608673</v>
      </c>
      <c r="G756" s="13" t="s">
        <v>201</v>
      </c>
      <c r="H756" s="13" t="s">
        <v>202</v>
      </c>
      <c r="I756" s="13" t="s">
        <v>34</v>
      </c>
      <c r="J756" s="13" t="s">
        <v>24</v>
      </c>
      <c r="K756" s="13" t="s">
        <v>70</v>
      </c>
      <c r="L756" s="13" t="s">
        <v>277</v>
      </c>
      <c r="M756" s="13"/>
      <c r="N756" s="55">
        <v>916.96</v>
      </c>
      <c r="O756" s="25"/>
      <c r="P756" s="26">
        <v>44442</v>
      </c>
      <c r="Q756" s="13" t="s">
        <v>171</v>
      </c>
      <c r="R756" s="16" t="s">
        <v>28</v>
      </c>
    </row>
    <row r="757" spans="1:18" ht="51" x14ac:dyDescent="0.35">
      <c r="A757" s="11"/>
      <c r="B757" s="12">
        <v>1490023603</v>
      </c>
      <c r="C757" s="13" t="s">
        <v>29</v>
      </c>
      <c r="D757" s="13" t="s">
        <v>30</v>
      </c>
      <c r="E757" s="13" t="s">
        <v>31</v>
      </c>
      <c r="F757" s="13">
        <v>802171</v>
      </c>
      <c r="G757" s="13" t="s">
        <v>32</v>
      </c>
      <c r="H757" s="13" t="s">
        <v>33</v>
      </c>
      <c r="I757" s="13" t="s">
        <v>34</v>
      </c>
      <c r="J757" s="13" t="s">
        <v>24</v>
      </c>
      <c r="K757" s="13" t="s">
        <v>35</v>
      </c>
      <c r="L757" s="13" t="s">
        <v>105</v>
      </c>
      <c r="M757" s="13"/>
      <c r="N757" s="55">
        <v>915.64</v>
      </c>
      <c r="O757" s="25"/>
      <c r="P757" s="26">
        <v>44340</v>
      </c>
      <c r="Q757" s="13" t="s">
        <v>27</v>
      </c>
      <c r="R757" s="16" t="s">
        <v>28</v>
      </c>
    </row>
    <row r="758" spans="1:18" ht="26" x14ac:dyDescent="0.35">
      <c r="A758" s="11"/>
      <c r="B758" s="12">
        <v>1490026139</v>
      </c>
      <c r="C758" s="13" t="s">
        <v>1238</v>
      </c>
      <c r="D758" s="13" t="s">
        <v>578</v>
      </c>
      <c r="E758" s="13" t="s">
        <v>536</v>
      </c>
      <c r="F758" s="13">
        <v>208113</v>
      </c>
      <c r="G758" s="13" t="s">
        <v>1239</v>
      </c>
      <c r="H758" s="13" t="s">
        <v>1240</v>
      </c>
      <c r="I758" s="13" t="s">
        <v>23</v>
      </c>
      <c r="J758" s="13">
        <v>60398386</v>
      </c>
      <c r="K758" s="13" t="s">
        <v>898</v>
      </c>
      <c r="L758" s="13" t="s">
        <v>1292</v>
      </c>
      <c r="M758" s="13"/>
      <c r="N758" s="55">
        <v>859</v>
      </c>
      <c r="O758" s="25"/>
      <c r="P758" s="26">
        <v>44788</v>
      </c>
      <c r="Q758" s="13" t="s">
        <v>171</v>
      </c>
      <c r="R758" s="16" t="s">
        <v>526</v>
      </c>
    </row>
    <row r="759" spans="1:18" ht="38.5" x14ac:dyDescent="0.35">
      <c r="A759" s="11"/>
      <c r="B759" s="12">
        <v>1490026423</v>
      </c>
      <c r="C759" s="13" t="s">
        <v>1477</v>
      </c>
      <c r="D759" s="13" t="s">
        <v>535</v>
      </c>
      <c r="E759" s="13" t="s">
        <v>535</v>
      </c>
      <c r="F759" s="13">
        <v>508446</v>
      </c>
      <c r="G759" s="13" t="s">
        <v>1478</v>
      </c>
      <c r="H759" s="13" t="s">
        <v>538</v>
      </c>
      <c r="I759" s="13" t="s">
        <v>880</v>
      </c>
      <c r="J759" s="13" t="s">
        <v>24</v>
      </c>
      <c r="K759" s="13" t="s">
        <v>1479</v>
      </c>
      <c r="L759" s="13" t="s">
        <v>1480</v>
      </c>
      <c r="M759" s="13"/>
      <c r="N759" s="55">
        <v>846.71</v>
      </c>
      <c r="O759" s="25"/>
      <c r="P759" s="26">
        <v>44866</v>
      </c>
      <c r="Q759" s="13" t="s">
        <v>328</v>
      </c>
      <c r="R759" s="16" t="s">
        <v>526</v>
      </c>
    </row>
    <row r="760" spans="1:18" ht="38.5" x14ac:dyDescent="0.35">
      <c r="A760" s="17"/>
      <c r="B760" s="18">
        <v>1490026557</v>
      </c>
      <c r="C760" s="19" t="s">
        <v>350</v>
      </c>
      <c r="D760" s="19" t="s">
        <v>38</v>
      </c>
      <c r="E760" s="19" t="s">
        <v>39</v>
      </c>
      <c r="F760" s="19">
        <v>608642</v>
      </c>
      <c r="G760" s="19" t="s">
        <v>351</v>
      </c>
      <c r="H760" s="19" t="s">
        <v>41</v>
      </c>
      <c r="I760" s="19" t="s">
        <v>34</v>
      </c>
      <c r="J760" s="19" t="s">
        <v>24</v>
      </c>
      <c r="K760" s="19" t="s">
        <v>65</v>
      </c>
      <c r="L760" s="19" t="s">
        <v>1622</v>
      </c>
      <c r="M760" s="19"/>
      <c r="N760" s="54">
        <v>609.41</v>
      </c>
      <c r="O760" s="23"/>
      <c r="P760" s="24">
        <v>44900</v>
      </c>
      <c r="Q760" s="19" t="s">
        <v>328</v>
      </c>
      <c r="R760" s="22" t="s">
        <v>526</v>
      </c>
    </row>
    <row r="761" spans="1:18" ht="38.5" x14ac:dyDescent="0.35">
      <c r="A761" s="11"/>
      <c r="B761" s="12">
        <v>1490026278</v>
      </c>
      <c r="C761" s="13" t="s">
        <v>1388</v>
      </c>
      <c r="D761" s="13" t="s">
        <v>19</v>
      </c>
      <c r="E761" s="13" t="s">
        <v>181</v>
      </c>
      <c r="F761" s="13">
        <v>608748</v>
      </c>
      <c r="G761" s="13" t="s">
        <v>1389</v>
      </c>
      <c r="H761" s="13" t="s">
        <v>1390</v>
      </c>
      <c r="I761" s="13" t="s">
        <v>34</v>
      </c>
      <c r="J761" s="13" t="s">
        <v>24</v>
      </c>
      <c r="K761" s="13" t="s">
        <v>1391</v>
      </c>
      <c r="L761" s="13" t="s">
        <v>1398</v>
      </c>
      <c r="M761" s="13"/>
      <c r="N761" s="55">
        <v>554.25</v>
      </c>
      <c r="O761" s="25"/>
      <c r="P761" s="26">
        <v>44825</v>
      </c>
      <c r="Q761" s="13" t="s">
        <v>171</v>
      </c>
      <c r="R761" s="16" t="s">
        <v>526</v>
      </c>
    </row>
    <row r="762" spans="1:18" ht="38.5" x14ac:dyDescent="0.35">
      <c r="A762" s="17"/>
      <c r="B762" s="18">
        <v>1490026447</v>
      </c>
      <c r="C762" s="30" t="s">
        <v>44</v>
      </c>
      <c r="D762" s="19" t="s">
        <v>38</v>
      </c>
      <c r="E762" s="19" t="s">
        <v>45</v>
      </c>
      <c r="F762" s="19">
        <v>608629</v>
      </c>
      <c r="G762" s="30" t="s">
        <v>46</v>
      </c>
      <c r="H762" s="19" t="s">
        <v>47</v>
      </c>
      <c r="I762" s="19" t="s">
        <v>34</v>
      </c>
      <c r="J762" s="19">
        <v>4500231110</v>
      </c>
      <c r="K762" s="19" t="s">
        <v>48</v>
      </c>
      <c r="L762" s="19" t="s">
        <v>1525</v>
      </c>
      <c r="M762" s="19"/>
      <c r="N762" s="54">
        <v>491.57</v>
      </c>
      <c r="O762" s="23"/>
      <c r="P762" s="24">
        <v>44874</v>
      </c>
      <c r="Q762" s="19" t="s">
        <v>328</v>
      </c>
      <c r="R762" s="22" t="s">
        <v>526</v>
      </c>
    </row>
    <row r="763" spans="1:18" ht="38.5" x14ac:dyDescent="0.35">
      <c r="A763" s="17"/>
      <c r="B763" s="18">
        <v>1490026503</v>
      </c>
      <c r="C763" s="19" t="s">
        <v>44</v>
      </c>
      <c r="D763" s="19" t="s">
        <v>38</v>
      </c>
      <c r="E763" s="19" t="s">
        <v>45</v>
      </c>
      <c r="F763" s="19">
        <v>608629</v>
      </c>
      <c r="G763" s="19" t="s">
        <v>46</v>
      </c>
      <c r="H763" s="19" t="s">
        <v>47</v>
      </c>
      <c r="I763" s="19" t="s">
        <v>34</v>
      </c>
      <c r="J763" s="19">
        <v>4500231110</v>
      </c>
      <c r="K763" s="19" t="s">
        <v>48</v>
      </c>
      <c r="L763" s="19" t="s">
        <v>1525</v>
      </c>
      <c r="M763" s="19"/>
      <c r="N763" s="54">
        <v>491.57</v>
      </c>
      <c r="O763" s="23"/>
      <c r="P763" s="24">
        <v>44887</v>
      </c>
      <c r="Q763" s="19" t="s">
        <v>328</v>
      </c>
      <c r="R763" s="22" t="s">
        <v>526</v>
      </c>
    </row>
    <row r="764" spans="1:18" ht="26" x14ac:dyDescent="0.35">
      <c r="A764" s="11"/>
      <c r="B764" s="12">
        <v>1490025790</v>
      </c>
      <c r="C764" s="13" t="s">
        <v>1114</v>
      </c>
      <c r="D764" s="13" t="s">
        <v>541</v>
      </c>
      <c r="E764" s="13" t="s">
        <v>541</v>
      </c>
      <c r="F764" s="13">
        <v>508329</v>
      </c>
      <c r="G764" s="13" t="s">
        <v>1115</v>
      </c>
      <c r="H764" s="13" t="s">
        <v>1116</v>
      </c>
      <c r="I764" s="13" t="s">
        <v>34</v>
      </c>
      <c r="J764" s="13" t="s">
        <v>24</v>
      </c>
      <c r="K764" s="13" t="s">
        <v>1117</v>
      </c>
      <c r="L764" s="13" t="s">
        <v>1118</v>
      </c>
      <c r="M764" s="13"/>
      <c r="N764" s="55">
        <v>423.73</v>
      </c>
      <c r="O764" s="25"/>
      <c r="P764" s="26">
        <v>44743</v>
      </c>
      <c r="Q764" s="13" t="s">
        <v>171</v>
      </c>
      <c r="R764" s="16" t="s">
        <v>526</v>
      </c>
    </row>
    <row r="765" spans="1:18" ht="26" x14ac:dyDescent="0.35">
      <c r="A765" s="11"/>
      <c r="B765" s="12">
        <v>1490025792</v>
      </c>
      <c r="C765" s="13" t="s">
        <v>1114</v>
      </c>
      <c r="D765" s="13" t="s">
        <v>541</v>
      </c>
      <c r="E765" s="13" t="s">
        <v>541</v>
      </c>
      <c r="F765" s="13">
        <v>920000</v>
      </c>
      <c r="G765" s="13" t="s">
        <v>1115</v>
      </c>
      <c r="H765" s="13" t="s">
        <v>1116</v>
      </c>
      <c r="I765" s="13" t="s">
        <v>34</v>
      </c>
      <c r="J765" s="13" t="s">
        <v>24</v>
      </c>
      <c r="K765" s="13" t="s">
        <v>1117</v>
      </c>
      <c r="L765" s="13" t="s">
        <v>1118</v>
      </c>
      <c r="M765" s="13"/>
      <c r="N765" s="55">
        <v>418.44</v>
      </c>
      <c r="O765" s="25"/>
      <c r="P765" s="26">
        <v>44743</v>
      </c>
      <c r="Q765" s="13" t="s">
        <v>171</v>
      </c>
      <c r="R765" s="16" t="s">
        <v>526</v>
      </c>
    </row>
    <row r="766" spans="1:18" ht="26" x14ac:dyDescent="0.35">
      <c r="A766" s="11"/>
      <c r="B766" s="12">
        <v>1490024171</v>
      </c>
      <c r="C766" s="13" t="s">
        <v>227</v>
      </c>
      <c r="D766" s="13" t="s">
        <v>38</v>
      </c>
      <c r="E766" s="13" t="s">
        <v>139</v>
      </c>
      <c r="F766" s="13">
        <v>608688</v>
      </c>
      <c r="G766" s="13" t="s">
        <v>228</v>
      </c>
      <c r="H766" s="13" t="s">
        <v>229</v>
      </c>
      <c r="I766" s="13" t="s">
        <v>23</v>
      </c>
      <c r="J766" s="13" t="s">
        <v>230</v>
      </c>
      <c r="K766" s="13" t="s">
        <v>231</v>
      </c>
      <c r="L766" s="13" t="s">
        <v>275</v>
      </c>
      <c r="M766" s="13"/>
      <c r="N766" s="55">
        <v>375</v>
      </c>
      <c r="O766" s="25"/>
      <c r="P766" s="26">
        <v>44441</v>
      </c>
      <c r="Q766" s="13" t="s">
        <v>171</v>
      </c>
      <c r="R766" s="16" t="s">
        <v>28</v>
      </c>
    </row>
    <row r="767" spans="1:18" ht="26" x14ac:dyDescent="0.35">
      <c r="A767" s="11"/>
      <c r="B767" s="12">
        <v>1490025816</v>
      </c>
      <c r="C767" s="13" t="s">
        <v>650</v>
      </c>
      <c r="D767" s="13" t="s">
        <v>578</v>
      </c>
      <c r="E767" s="13" t="s">
        <v>536</v>
      </c>
      <c r="F767" s="13">
        <v>208102</v>
      </c>
      <c r="G767" s="13" t="s">
        <v>651</v>
      </c>
      <c r="H767" s="13" t="s">
        <v>652</v>
      </c>
      <c r="I767" s="13" t="s">
        <v>23</v>
      </c>
      <c r="J767" s="13" t="s">
        <v>24</v>
      </c>
      <c r="K767" s="13" t="s">
        <v>653</v>
      </c>
      <c r="L767" s="13" t="s">
        <v>199</v>
      </c>
      <c r="M767" s="13"/>
      <c r="N767" s="55">
        <v>360</v>
      </c>
      <c r="O767" s="15">
        <v>44746</v>
      </c>
      <c r="P767" s="13"/>
      <c r="Q767" s="13" t="s">
        <v>171</v>
      </c>
      <c r="R767" s="16" t="s">
        <v>526</v>
      </c>
    </row>
    <row r="768" spans="1:18" ht="38.5" x14ac:dyDescent="0.35">
      <c r="A768" s="11"/>
      <c r="B768" s="12">
        <v>1490025725</v>
      </c>
      <c r="C768" s="13" t="s">
        <v>377</v>
      </c>
      <c r="D768" s="13" t="s">
        <v>110</v>
      </c>
      <c r="E768" s="13" t="s">
        <v>111</v>
      </c>
      <c r="F768" s="13">
        <v>802053</v>
      </c>
      <c r="G768" s="13" t="s">
        <v>378</v>
      </c>
      <c r="H768" s="13" t="s">
        <v>243</v>
      </c>
      <c r="I768" s="13" t="s">
        <v>34</v>
      </c>
      <c r="J768" s="13">
        <v>8001313</v>
      </c>
      <c r="K768" s="13" t="s">
        <v>379</v>
      </c>
      <c r="L768" s="13" t="s">
        <v>921</v>
      </c>
      <c r="M768" s="13"/>
      <c r="N768" s="55">
        <v>271</v>
      </c>
      <c r="O768" s="25"/>
      <c r="P768" s="26">
        <v>44708</v>
      </c>
      <c r="Q768" s="13" t="s">
        <v>27</v>
      </c>
      <c r="R768" s="16" t="s">
        <v>526</v>
      </c>
    </row>
    <row r="769" spans="1:18" ht="38.5" x14ac:dyDescent="0.35">
      <c r="A769" s="17"/>
      <c r="B769" s="18">
        <v>1490026186</v>
      </c>
      <c r="C769" s="19" t="s">
        <v>755</v>
      </c>
      <c r="D769" s="19" t="s">
        <v>38</v>
      </c>
      <c r="E769" s="19" t="s">
        <v>597</v>
      </c>
      <c r="F769" s="19">
        <v>606170</v>
      </c>
      <c r="G769" s="19" t="s">
        <v>756</v>
      </c>
      <c r="H769" s="19" t="s">
        <v>113</v>
      </c>
      <c r="I769" s="19" t="s">
        <v>23</v>
      </c>
      <c r="J769" s="19" t="s">
        <v>1178</v>
      </c>
      <c r="K769" s="19" t="s">
        <v>321</v>
      </c>
      <c r="L769" s="19" t="s">
        <v>1354</v>
      </c>
      <c r="M769" s="19"/>
      <c r="N769" s="54">
        <v>263.7</v>
      </c>
      <c r="O769" s="23"/>
      <c r="P769" s="24">
        <v>44813</v>
      </c>
      <c r="Q769" s="19" t="s">
        <v>171</v>
      </c>
      <c r="R769" s="22" t="s">
        <v>526</v>
      </c>
    </row>
    <row r="770" spans="1:18" ht="76" x14ac:dyDescent="0.35">
      <c r="A770" s="11"/>
      <c r="B770" s="12">
        <v>1490026143</v>
      </c>
      <c r="C770" s="13" t="s">
        <v>44</v>
      </c>
      <c r="D770" s="13" t="s">
        <v>38</v>
      </c>
      <c r="E770" s="13" t="s">
        <v>45</v>
      </c>
      <c r="F770" s="13">
        <v>608629</v>
      </c>
      <c r="G770" s="13" t="s">
        <v>46</v>
      </c>
      <c r="H770" s="13" t="s">
        <v>47</v>
      </c>
      <c r="I770" s="13" t="s">
        <v>34</v>
      </c>
      <c r="J770" s="13" t="s">
        <v>24</v>
      </c>
      <c r="K770" s="13" t="s">
        <v>48</v>
      </c>
      <c r="L770" s="13" t="s">
        <v>1296</v>
      </c>
      <c r="M770" s="13"/>
      <c r="N770" s="55">
        <v>227.75</v>
      </c>
      <c r="O770" s="25"/>
      <c r="P770" s="26">
        <v>44790</v>
      </c>
      <c r="Q770" s="13" t="s">
        <v>171</v>
      </c>
      <c r="R770" s="16" t="s">
        <v>526</v>
      </c>
    </row>
    <row r="771" spans="1:18" ht="63.5" x14ac:dyDescent="0.35">
      <c r="A771" s="11"/>
      <c r="B771" s="12">
        <v>1490023550</v>
      </c>
      <c r="C771" s="13" t="s">
        <v>54</v>
      </c>
      <c r="D771" s="13" t="s">
        <v>38</v>
      </c>
      <c r="E771" s="13" t="s">
        <v>55</v>
      </c>
      <c r="F771" s="13">
        <v>606152</v>
      </c>
      <c r="G771" s="13" t="s">
        <v>56</v>
      </c>
      <c r="H771" s="13" t="s">
        <v>57</v>
      </c>
      <c r="I771" s="13" t="s">
        <v>23</v>
      </c>
      <c r="J771" s="13" t="s">
        <v>24</v>
      </c>
      <c r="K771" s="13" t="s">
        <v>58</v>
      </c>
      <c r="L771" s="13" t="s">
        <v>60</v>
      </c>
      <c r="M771" s="13"/>
      <c r="N771" s="55">
        <v>191.4</v>
      </c>
      <c r="O771" s="25"/>
      <c r="P771" s="26">
        <v>44320</v>
      </c>
      <c r="Q771" s="13" t="s">
        <v>27</v>
      </c>
      <c r="R771" s="16" t="s">
        <v>28</v>
      </c>
    </row>
    <row r="772" spans="1:18" ht="51" x14ac:dyDescent="0.35">
      <c r="A772" s="11"/>
      <c r="B772" s="12">
        <v>1490024976</v>
      </c>
      <c r="C772" s="13" t="s">
        <v>318</v>
      </c>
      <c r="D772" s="13" t="s">
        <v>38</v>
      </c>
      <c r="E772" s="13" t="s">
        <v>98</v>
      </c>
      <c r="F772" s="13">
        <v>602534</v>
      </c>
      <c r="G772" s="13" t="s">
        <v>319</v>
      </c>
      <c r="H772" s="13" t="s">
        <v>320</v>
      </c>
      <c r="I772" s="13" t="s">
        <v>23</v>
      </c>
      <c r="J772" s="13" t="s">
        <v>24</v>
      </c>
      <c r="K772" s="13" t="s">
        <v>321</v>
      </c>
      <c r="L772" s="13" t="s">
        <v>431</v>
      </c>
      <c r="M772" s="13"/>
      <c r="N772" s="55">
        <v>125</v>
      </c>
      <c r="O772" s="25"/>
      <c r="P772" s="26">
        <v>44545</v>
      </c>
      <c r="Q772" s="13" t="s">
        <v>328</v>
      </c>
      <c r="R772" s="16" t="s">
        <v>28</v>
      </c>
    </row>
    <row r="773" spans="1:18" ht="26" x14ac:dyDescent="0.35">
      <c r="A773" s="17"/>
      <c r="B773" s="18">
        <v>1490024038</v>
      </c>
      <c r="C773" s="19" t="s">
        <v>67</v>
      </c>
      <c r="D773" s="19" t="s">
        <v>38</v>
      </c>
      <c r="E773" s="19" t="s">
        <v>39</v>
      </c>
      <c r="F773" s="19">
        <v>608682</v>
      </c>
      <c r="G773" s="19" t="s">
        <v>68</v>
      </c>
      <c r="H773" s="19" t="s">
        <v>69</v>
      </c>
      <c r="I773" s="19" t="s">
        <v>34</v>
      </c>
      <c r="J773" s="19" t="s">
        <v>24</v>
      </c>
      <c r="K773" s="19" t="s">
        <v>70</v>
      </c>
      <c r="L773" s="19" t="s">
        <v>222</v>
      </c>
      <c r="M773" s="19"/>
      <c r="N773" s="54">
        <v>110.38</v>
      </c>
      <c r="O773" s="23"/>
      <c r="P773" s="24">
        <v>44414</v>
      </c>
      <c r="Q773" s="19" t="s">
        <v>171</v>
      </c>
      <c r="R773" s="22" t="s">
        <v>28</v>
      </c>
    </row>
    <row r="774" spans="1:18" ht="26" x14ac:dyDescent="0.35">
      <c r="A774" s="11"/>
      <c r="B774" s="12">
        <v>1490024224</v>
      </c>
      <c r="C774" s="13" t="s">
        <v>308</v>
      </c>
      <c r="D774" s="13" t="s">
        <v>38</v>
      </c>
      <c r="E774" s="13" t="s">
        <v>62</v>
      </c>
      <c r="F774" s="13">
        <v>606116</v>
      </c>
      <c r="G774" s="13" t="s">
        <v>309</v>
      </c>
      <c r="H774" s="13" t="s">
        <v>310</v>
      </c>
      <c r="I774" s="13" t="s">
        <v>34</v>
      </c>
      <c r="J774" s="13" t="s">
        <v>24</v>
      </c>
      <c r="K774" s="13" t="s">
        <v>311</v>
      </c>
      <c r="L774" s="13" t="s">
        <v>312</v>
      </c>
      <c r="M774" s="13"/>
      <c r="N774" s="55">
        <v>72.900000000000006</v>
      </c>
      <c r="O774" s="25"/>
      <c r="P774" s="26">
        <v>44473</v>
      </c>
      <c r="Q774" s="13" t="s">
        <v>328</v>
      </c>
      <c r="R774" s="16" t="s">
        <v>28</v>
      </c>
    </row>
    <row r="775" spans="1:18" ht="26" x14ac:dyDescent="0.35">
      <c r="A775" s="11"/>
      <c r="B775" s="12">
        <v>1490024053</v>
      </c>
      <c r="C775" s="13" t="s">
        <v>138</v>
      </c>
      <c r="D775" s="13" t="s">
        <v>38</v>
      </c>
      <c r="E775" s="13" t="s">
        <v>139</v>
      </c>
      <c r="F775" s="13">
        <v>608674</v>
      </c>
      <c r="G775" s="13" t="s">
        <v>140</v>
      </c>
      <c r="H775" s="13" t="s">
        <v>141</v>
      </c>
      <c r="I775" s="13" t="s">
        <v>34</v>
      </c>
      <c r="J775" s="13" t="s">
        <v>24</v>
      </c>
      <c r="K775" s="13" t="s">
        <v>142</v>
      </c>
      <c r="L775" s="13" t="s">
        <v>221</v>
      </c>
      <c r="M775" s="13"/>
      <c r="N775" s="55">
        <v>54.98</v>
      </c>
      <c r="O775" s="25"/>
      <c r="P775" s="26">
        <v>44414</v>
      </c>
      <c r="Q775" s="13" t="s">
        <v>171</v>
      </c>
      <c r="R775" s="16" t="s">
        <v>28</v>
      </c>
    </row>
    <row r="776" spans="1:18" ht="38.5" x14ac:dyDescent="0.35">
      <c r="A776" s="51"/>
      <c r="B776" s="35">
        <v>1490026325</v>
      </c>
      <c r="C776" s="36" t="s">
        <v>156</v>
      </c>
      <c r="D776" s="36" t="s">
        <v>73</v>
      </c>
      <c r="E776" s="36" t="s">
        <v>74</v>
      </c>
      <c r="F776" s="36">
        <v>309729</v>
      </c>
      <c r="G776" s="36" t="s">
        <v>157</v>
      </c>
      <c r="H776" s="36" t="s">
        <v>133</v>
      </c>
      <c r="I776" s="36" t="s">
        <v>34</v>
      </c>
      <c r="J776" s="36">
        <v>3600189475</v>
      </c>
      <c r="K776" s="36" t="s">
        <v>158</v>
      </c>
      <c r="L776" s="36" t="s">
        <v>1425</v>
      </c>
      <c r="M776" s="36"/>
      <c r="N776" s="57">
        <v>50</v>
      </c>
      <c r="O776" s="52"/>
      <c r="P776" s="53">
        <v>44839</v>
      </c>
      <c r="Q776" s="36" t="s">
        <v>328</v>
      </c>
      <c r="R776" s="37" t="s">
        <v>526</v>
      </c>
    </row>
  </sheetData>
  <conditionalFormatting sqref="M4:M776">
    <cfRule type="aboveAverage" dxfId="80" priority="1"/>
    <cfRule type="aboveAverage" dxfId="79" priority="5"/>
  </conditionalFormatting>
  <conditionalFormatting sqref="N4:N776">
    <cfRule type="aboveAverage" dxfId="78" priority="2"/>
    <cfRule type="aboveAverage" dxfId="77" priority="4"/>
  </conditionalFormatting>
  <conditionalFormatting sqref="M4:N776">
    <cfRule type="aboveAverage" dxfId="76" priority="3"/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154-EC2E-4F80-9B3F-47BDDDEBED4B}">
  <sheetPr>
    <pageSetUpPr autoPageBreaks="0"/>
  </sheetPr>
  <dimension ref="A1:L194"/>
  <sheetViews>
    <sheetView workbookViewId="0">
      <selection activeCell="L3" sqref="L3"/>
    </sheetView>
  </sheetViews>
  <sheetFormatPr defaultRowHeight="14.5" x14ac:dyDescent="0.35"/>
  <cols>
    <col min="1" max="1" width="16.81640625" customWidth="1"/>
    <col min="2" max="2" width="19.26953125" customWidth="1"/>
    <col min="3" max="3" width="18.81640625" customWidth="1"/>
    <col min="4" max="4" width="7.54296875" customWidth="1"/>
    <col min="5" max="5" width="24.54296875" customWidth="1"/>
    <col min="6" max="6" width="19.7265625" customWidth="1"/>
    <col min="7" max="7" width="26.7265625" customWidth="1"/>
    <col min="8" max="8" width="11.26953125" customWidth="1"/>
    <col min="9" max="9" width="25" customWidth="1"/>
    <col min="10" max="10" width="16.26953125" customWidth="1"/>
    <col min="11" max="11" width="17.453125" customWidth="1"/>
    <col min="12" max="12" width="38.36328125" customWidth="1"/>
  </cols>
  <sheetData>
    <row r="1" spans="1:12" s="1" customFormat="1" ht="65" customHeight="1" x14ac:dyDescent="0.35">
      <c r="A1" s="3"/>
      <c r="B1" s="2" t="s">
        <v>1677</v>
      </c>
    </row>
    <row r="2" spans="1:12" s="4" customFormat="1" x14ac:dyDescent="0.35"/>
    <row r="3" spans="1:12" ht="71.5" customHeight="1" x14ac:dyDescent="0.35">
      <c r="G3" s="67" t="s">
        <v>1674</v>
      </c>
      <c r="I3" s="61" t="s">
        <v>1673</v>
      </c>
      <c r="J3" s="61"/>
      <c r="K3" s="61"/>
      <c r="L3" s="67" t="s">
        <v>1675</v>
      </c>
    </row>
    <row r="6" spans="1:12" x14ac:dyDescent="0.35">
      <c r="A6" s="68" t="s">
        <v>3</v>
      </c>
      <c r="B6" s="69" t="s">
        <v>1659</v>
      </c>
      <c r="C6" s="70" t="s">
        <v>1661</v>
      </c>
      <c r="E6" s="68" t="s">
        <v>4</v>
      </c>
      <c r="F6" s="69" t="s">
        <v>1659</v>
      </c>
      <c r="G6" s="70" t="s">
        <v>1661</v>
      </c>
      <c r="I6" s="71" t="s">
        <v>1676</v>
      </c>
      <c r="J6" s="72" t="s">
        <v>1659</v>
      </c>
      <c r="K6" s="73" t="s">
        <v>1661</v>
      </c>
    </row>
    <row r="7" spans="1:12" ht="43.5" x14ac:dyDescent="0.35">
      <c r="A7" s="45" t="s">
        <v>19</v>
      </c>
      <c r="B7" s="46">
        <v>166404.24</v>
      </c>
      <c r="C7" s="46">
        <v>4639.95</v>
      </c>
      <c r="E7" s="63" t="s">
        <v>111</v>
      </c>
      <c r="F7" s="49">
        <v>741099.25</v>
      </c>
      <c r="G7" s="64">
        <v>287678.51</v>
      </c>
      <c r="I7" s="63" t="s">
        <v>25</v>
      </c>
      <c r="J7" s="49">
        <v>480069.77</v>
      </c>
      <c r="K7" s="64">
        <v>245619.37</v>
      </c>
    </row>
    <row r="8" spans="1:12" ht="43.5" x14ac:dyDescent="0.35">
      <c r="A8" s="45" t="s">
        <v>740</v>
      </c>
      <c r="B8" s="46">
        <v>50207.75</v>
      </c>
      <c r="C8" s="46">
        <v>0</v>
      </c>
      <c r="E8" s="63" t="s">
        <v>31</v>
      </c>
      <c r="F8" s="49">
        <v>3594729.0399999996</v>
      </c>
      <c r="G8" s="64">
        <v>156075.47</v>
      </c>
      <c r="I8" s="63" t="s">
        <v>35</v>
      </c>
      <c r="J8" s="49">
        <v>3358798.41</v>
      </c>
      <c r="K8" s="64">
        <v>167231.14000000001</v>
      </c>
    </row>
    <row r="9" spans="1:12" x14ac:dyDescent="0.35">
      <c r="A9" s="45" t="s">
        <v>655</v>
      </c>
      <c r="B9" s="46">
        <v>16518.23</v>
      </c>
      <c r="C9" s="46">
        <v>0</v>
      </c>
      <c r="E9" s="63" t="s">
        <v>92</v>
      </c>
      <c r="F9" s="49">
        <v>290549.13999999996</v>
      </c>
      <c r="G9" s="64">
        <v>45682.409999999996</v>
      </c>
      <c r="I9" s="63" t="s">
        <v>250</v>
      </c>
      <c r="J9" s="49">
        <v>179635.39999999997</v>
      </c>
      <c r="K9" s="64">
        <v>57980.1</v>
      </c>
    </row>
    <row r="10" spans="1:12" x14ac:dyDescent="0.35">
      <c r="A10" s="45" t="s">
        <v>37</v>
      </c>
      <c r="B10" s="46">
        <v>0</v>
      </c>
      <c r="C10" s="46">
        <v>32.82</v>
      </c>
      <c r="E10" s="63" t="s">
        <v>81</v>
      </c>
      <c r="F10" s="49">
        <v>130516.70000000001</v>
      </c>
      <c r="G10" s="64">
        <v>35829.54</v>
      </c>
      <c r="I10" s="63" t="s">
        <v>639</v>
      </c>
      <c r="J10" s="49">
        <v>37350</v>
      </c>
      <c r="K10" s="64">
        <v>25300</v>
      </c>
    </row>
    <row r="11" spans="1:12" x14ac:dyDescent="0.35">
      <c r="A11" s="45" t="s">
        <v>541</v>
      </c>
      <c r="B11" s="46">
        <v>312242.19</v>
      </c>
      <c r="C11" s="46">
        <v>98709.82</v>
      </c>
      <c r="E11" s="63" t="s">
        <v>542</v>
      </c>
      <c r="F11" s="49">
        <v>100251.02</v>
      </c>
      <c r="G11" s="64">
        <v>27969</v>
      </c>
      <c r="I11" s="63" t="s">
        <v>904</v>
      </c>
      <c r="J11" s="49">
        <v>94194.04</v>
      </c>
      <c r="K11" s="64">
        <v>21984</v>
      </c>
    </row>
    <row r="12" spans="1:12" x14ac:dyDescent="0.35">
      <c r="A12" s="45" t="s">
        <v>1407</v>
      </c>
      <c r="B12" s="46">
        <v>68193</v>
      </c>
      <c r="C12" s="46">
        <v>0</v>
      </c>
      <c r="E12" s="63" t="s">
        <v>536</v>
      </c>
      <c r="F12" s="49">
        <v>46024.720000000008</v>
      </c>
      <c r="G12" s="64">
        <v>25535.57</v>
      </c>
      <c r="I12" s="63" t="s">
        <v>555</v>
      </c>
      <c r="J12" s="49">
        <v>45998.68</v>
      </c>
      <c r="K12" s="64">
        <v>19468</v>
      </c>
    </row>
    <row r="13" spans="1:12" x14ac:dyDescent="0.35">
      <c r="A13" s="45" t="s">
        <v>619</v>
      </c>
      <c r="B13" s="46">
        <v>139363.26</v>
      </c>
      <c r="C13" s="46">
        <v>0</v>
      </c>
      <c r="E13" s="63" t="s">
        <v>985</v>
      </c>
      <c r="F13" s="49">
        <v>25300</v>
      </c>
      <c r="G13" s="64">
        <v>25300</v>
      </c>
      <c r="I13" s="63" t="s">
        <v>119</v>
      </c>
      <c r="J13" s="49">
        <v>51621.140000000007</v>
      </c>
      <c r="K13" s="64">
        <v>18032.41</v>
      </c>
    </row>
    <row r="14" spans="1:12" x14ac:dyDescent="0.35">
      <c r="A14" s="45" t="s">
        <v>1363</v>
      </c>
      <c r="B14" s="46">
        <v>9433.4</v>
      </c>
      <c r="C14" s="46">
        <v>0</v>
      </c>
      <c r="E14" s="63" t="s">
        <v>901</v>
      </c>
      <c r="F14" s="49">
        <v>70235</v>
      </c>
      <c r="G14" s="64">
        <v>21984</v>
      </c>
      <c r="I14" s="63" t="s">
        <v>346</v>
      </c>
      <c r="J14" s="49">
        <v>86806.549999999988</v>
      </c>
      <c r="K14" s="64">
        <v>17154.45</v>
      </c>
    </row>
    <row r="15" spans="1:12" x14ac:dyDescent="0.35">
      <c r="A15" s="45" t="s">
        <v>1048</v>
      </c>
      <c r="B15" s="46">
        <v>1050</v>
      </c>
      <c r="C15" s="46">
        <v>0</v>
      </c>
      <c r="E15" s="63" t="s">
        <v>626</v>
      </c>
      <c r="F15" s="49">
        <v>22992.240000000002</v>
      </c>
      <c r="G15" s="64">
        <v>15914.41</v>
      </c>
      <c r="I15" s="63" t="s">
        <v>629</v>
      </c>
      <c r="J15" s="49">
        <v>22992.240000000002</v>
      </c>
      <c r="K15" s="64">
        <v>15914.41</v>
      </c>
    </row>
    <row r="16" spans="1:12" ht="29" x14ac:dyDescent="0.35">
      <c r="A16" s="45" t="s">
        <v>110</v>
      </c>
      <c r="B16" s="46">
        <v>741099.25</v>
      </c>
      <c r="C16" s="46">
        <v>287678.51</v>
      </c>
      <c r="E16" s="63" t="s">
        <v>74</v>
      </c>
      <c r="F16" s="49">
        <v>630343.43999999959</v>
      </c>
      <c r="G16" s="64">
        <v>14391.630000000001</v>
      </c>
      <c r="I16" s="63" t="s">
        <v>297</v>
      </c>
      <c r="J16" s="49">
        <v>177798.32</v>
      </c>
      <c r="K16" s="64">
        <v>11924.77</v>
      </c>
    </row>
    <row r="17" spans="1:11" x14ac:dyDescent="0.35">
      <c r="A17" s="45" t="s">
        <v>73</v>
      </c>
      <c r="B17" s="46">
        <v>630343.43999999959</v>
      </c>
      <c r="C17" s="46">
        <v>14391.630000000001</v>
      </c>
      <c r="E17" s="63" t="s">
        <v>1101</v>
      </c>
      <c r="F17" s="49">
        <v>27539.299999999996</v>
      </c>
      <c r="G17" s="64">
        <v>12779.56</v>
      </c>
      <c r="I17" s="63" t="s">
        <v>663</v>
      </c>
      <c r="J17" s="49">
        <v>11618</v>
      </c>
      <c r="K17" s="64">
        <v>10926</v>
      </c>
    </row>
    <row r="18" spans="1:11" x14ac:dyDescent="0.35">
      <c r="A18" s="45" t="s">
        <v>661</v>
      </c>
      <c r="B18" s="46">
        <v>42572.30000000001</v>
      </c>
      <c r="C18" s="46">
        <v>23705.56</v>
      </c>
      <c r="E18" s="63" t="s">
        <v>39</v>
      </c>
      <c r="F18" s="49">
        <v>48012.590000000004</v>
      </c>
      <c r="G18" s="64">
        <v>12656.630000000001</v>
      </c>
      <c r="I18" s="63" t="s">
        <v>42</v>
      </c>
      <c r="J18" s="49">
        <v>18999.11</v>
      </c>
      <c r="K18" s="64">
        <v>10468.040000000001</v>
      </c>
    </row>
    <row r="19" spans="1:11" x14ac:dyDescent="0.35">
      <c r="A19" s="45" t="s">
        <v>30</v>
      </c>
      <c r="B19" s="46">
        <v>3668455.0599999996</v>
      </c>
      <c r="C19" s="46">
        <v>156075.47</v>
      </c>
      <c r="E19" s="63" t="s">
        <v>818</v>
      </c>
      <c r="F19" s="49">
        <v>24661.730000000003</v>
      </c>
      <c r="G19" s="64">
        <v>9938.08</v>
      </c>
      <c r="I19" s="63" t="s">
        <v>70</v>
      </c>
      <c r="J19" s="49">
        <v>35913.42</v>
      </c>
      <c r="K19" s="64">
        <v>10155.619999999999</v>
      </c>
    </row>
    <row r="20" spans="1:11" ht="29" x14ac:dyDescent="0.35">
      <c r="A20" s="45" t="s">
        <v>1251</v>
      </c>
      <c r="B20" s="46">
        <v>4331</v>
      </c>
      <c r="C20" s="46">
        <v>0</v>
      </c>
      <c r="E20" s="63" t="s">
        <v>139</v>
      </c>
      <c r="F20" s="49">
        <v>65603.679999999993</v>
      </c>
      <c r="G20" s="64">
        <v>9669.2000000000007</v>
      </c>
      <c r="I20" s="63" t="s">
        <v>814</v>
      </c>
      <c r="J20" s="49">
        <v>21724.190000000002</v>
      </c>
      <c r="K20" s="64">
        <v>9938.08</v>
      </c>
    </row>
    <row r="21" spans="1:11" x14ac:dyDescent="0.35">
      <c r="A21" s="45" t="s">
        <v>1318</v>
      </c>
      <c r="B21" s="46">
        <v>13806.390000000001</v>
      </c>
      <c r="C21" s="46">
        <v>1744</v>
      </c>
      <c r="E21" s="63" t="s">
        <v>98</v>
      </c>
      <c r="F21" s="49">
        <v>18790.8</v>
      </c>
      <c r="G21" s="64">
        <v>6017.41</v>
      </c>
      <c r="I21" s="63" t="s">
        <v>450</v>
      </c>
      <c r="J21" s="49">
        <v>22915.300000000003</v>
      </c>
      <c r="K21" s="64">
        <v>8820.83</v>
      </c>
    </row>
    <row r="22" spans="1:11" x14ac:dyDescent="0.35">
      <c r="A22" s="45" t="s">
        <v>1376</v>
      </c>
      <c r="B22" s="46">
        <v>1473.21</v>
      </c>
      <c r="C22" s="46">
        <v>0</v>
      </c>
      <c r="E22" s="63" t="s">
        <v>45</v>
      </c>
      <c r="F22" s="49">
        <v>59594.289999999979</v>
      </c>
      <c r="G22" s="64">
        <v>4507.01</v>
      </c>
      <c r="I22" s="63" t="s">
        <v>95</v>
      </c>
      <c r="J22" s="49">
        <v>26485.32</v>
      </c>
      <c r="K22" s="64">
        <v>8546.4599999999991</v>
      </c>
    </row>
    <row r="23" spans="1:11" x14ac:dyDescent="0.35">
      <c r="A23" s="45" t="s">
        <v>597</v>
      </c>
      <c r="B23" s="46">
        <v>15941.4</v>
      </c>
      <c r="C23" s="46">
        <v>3980</v>
      </c>
      <c r="E23" s="63" t="s">
        <v>636</v>
      </c>
      <c r="F23" s="49">
        <v>105232.69</v>
      </c>
      <c r="G23" s="64">
        <v>4154.97</v>
      </c>
      <c r="I23" s="63" t="s">
        <v>147</v>
      </c>
      <c r="J23" s="49">
        <v>29946</v>
      </c>
      <c r="K23" s="64">
        <v>6316</v>
      </c>
    </row>
    <row r="24" spans="1:11" x14ac:dyDescent="0.35">
      <c r="A24" s="45" t="s">
        <v>38</v>
      </c>
      <c r="B24" s="46">
        <v>698493.88</v>
      </c>
      <c r="C24" s="46">
        <v>117674.08</v>
      </c>
      <c r="E24" s="63" t="s">
        <v>598</v>
      </c>
      <c r="F24" s="49">
        <v>15941.4</v>
      </c>
      <c r="G24" s="64">
        <v>3980</v>
      </c>
      <c r="I24" s="63" t="s">
        <v>835</v>
      </c>
      <c r="J24" s="49">
        <v>9785</v>
      </c>
      <c r="K24" s="64">
        <v>5895.2</v>
      </c>
    </row>
    <row r="25" spans="1:11" x14ac:dyDescent="0.35">
      <c r="A25" s="45" t="s">
        <v>832</v>
      </c>
      <c r="B25" s="46">
        <v>17797.419999999998</v>
      </c>
      <c r="C25" s="46">
        <v>9443.77</v>
      </c>
      <c r="E25" s="63" t="s">
        <v>541</v>
      </c>
      <c r="F25" s="49">
        <v>3387.44</v>
      </c>
      <c r="G25" s="64">
        <v>3387.44</v>
      </c>
      <c r="I25" s="63" t="s">
        <v>560</v>
      </c>
      <c r="J25" s="49">
        <v>10305</v>
      </c>
      <c r="K25" s="64">
        <v>4761</v>
      </c>
    </row>
    <row r="26" spans="1:11" x14ac:dyDescent="0.35">
      <c r="A26" s="45" t="s">
        <v>969</v>
      </c>
      <c r="B26" s="46">
        <v>26352.239999999998</v>
      </c>
      <c r="C26" s="46">
        <v>0</v>
      </c>
      <c r="E26" s="63" t="s">
        <v>20</v>
      </c>
      <c r="F26" s="49">
        <v>42445.84</v>
      </c>
      <c r="G26" s="64">
        <v>2700</v>
      </c>
      <c r="I26" s="63" t="s">
        <v>48</v>
      </c>
      <c r="J26" s="49">
        <v>18913.609999999997</v>
      </c>
      <c r="K26" s="64">
        <v>4507.01</v>
      </c>
    </row>
    <row r="27" spans="1:11" x14ac:dyDescent="0.35">
      <c r="A27" s="45" t="s">
        <v>535</v>
      </c>
      <c r="B27" s="46">
        <v>18605.72</v>
      </c>
      <c r="C27" s="46">
        <v>4082.71</v>
      </c>
      <c r="E27" s="63" t="s">
        <v>535</v>
      </c>
      <c r="F27" s="49">
        <v>11620.580000000002</v>
      </c>
      <c r="G27" s="64">
        <v>2464.71</v>
      </c>
      <c r="I27" s="63" t="s">
        <v>882</v>
      </c>
      <c r="J27" s="49">
        <v>3128.17</v>
      </c>
      <c r="K27" s="64">
        <v>4154.97</v>
      </c>
    </row>
    <row r="28" spans="1:11" x14ac:dyDescent="0.35">
      <c r="A28" s="45" t="s">
        <v>817</v>
      </c>
      <c r="B28" s="46">
        <v>22319.730000000003</v>
      </c>
      <c r="C28" s="46">
        <v>9938.08</v>
      </c>
      <c r="E28" s="63" t="s">
        <v>181</v>
      </c>
      <c r="F28" s="49">
        <v>82519.959999999992</v>
      </c>
      <c r="G28" s="64">
        <v>1939.95</v>
      </c>
      <c r="I28" s="63" t="s">
        <v>403</v>
      </c>
      <c r="J28" s="49">
        <v>7130.79</v>
      </c>
      <c r="K28" s="64">
        <v>3980</v>
      </c>
    </row>
    <row r="29" spans="1:11" ht="43.5" x14ac:dyDescent="0.35">
      <c r="A29" s="45" t="s">
        <v>1328</v>
      </c>
      <c r="B29" s="46">
        <v>14779.66</v>
      </c>
      <c r="C29" s="46">
        <v>0</v>
      </c>
      <c r="E29" s="63" t="s">
        <v>1318</v>
      </c>
      <c r="F29" s="49">
        <v>13806.390000000001</v>
      </c>
      <c r="G29" s="64">
        <v>1744</v>
      </c>
      <c r="I29" s="63" t="s">
        <v>101</v>
      </c>
      <c r="J29" s="49">
        <v>4068</v>
      </c>
      <c r="K29" s="64">
        <v>3892</v>
      </c>
    </row>
    <row r="30" spans="1:11" ht="43.5" x14ac:dyDescent="0.35">
      <c r="A30" s="45" t="s">
        <v>590</v>
      </c>
      <c r="B30" s="46">
        <v>132596.21000000002</v>
      </c>
      <c r="C30" s="46">
        <v>0</v>
      </c>
      <c r="E30" s="63" t="s">
        <v>1011</v>
      </c>
      <c r="F30" s="49">
        <v>16716.02</v>
      </c>
      <c r="G30" s="64">
        <v>1457</v>
      </c>
      <c r="I30" s="63" t="s">
        <v>699</v>
      </c>
      <c r="J30" s="49">
        <v>3485</v>
      </c>
      <c r="K30" s="64">
        <v>3740</v>
      </c>
    </row>
    <row r="31" spans="1:11" x14ac:dyDescent="0.35">
      <c r="A31" s="45" t="s">
        <v>1628</v>
      </c>
      <c r="B31" s="46">
        <v>585</v>
      </c>
      <c r="C31" s="46">
        <v>0</v>
      </c>
      <c r="E31" s="63" t="s">
        <v>125</v>
      </c>
      <c r="F31" s="49">
        <v>4805.7300000000005</v>
      </c>
      <c r="G31" s="64">
        <v>1326.88</v>
      </c>
      <c r="I31" s="63" t="s">
        <v>999</v>
      </c>
      <c r="J31" s="49">
        <v>0</v>
      </c>
      <c r="K31" s="64">
        <v>3548.57</v>
      </c>
    </row>
    <row r="32" spans="1:11" ht="29" x14ac:dyDescent="0.35">
      <c r="A32" s="45" t="s">
        <v>1638</v>
      </c>
      <c r="B32" s="46">
        <v>600</v>
      </c>
      <c r="C32" s="46">
        <v>0</v>
      </c>
      <c r="E32" s="63" t="s">
        <v>597</v>
      </c>
      <c r="F32" s="49">
        <v>23456.39</v>
      </c>
      <c r="G32" s="64">
        <v>263.7</v>
      </c>
      <c r="I32" s="63" t="s">
        <v>1117</v>
      </c>
      <c r="J32" s="49">
        <v>3387.44</v>
      </c>
      <c r="K32" s="64">
        <v>3387.44</v>
      </c>
    </row>
    <row r="33" spans="1:11" x14ac:dyDescent="0.35">
      <c r="A33" s="45" t="s">
        <v>1546</v>
      </c>
      <c r="B33" s="46">
        <v>9794</v>
      </c>
      <c r="C33" s="46">
        <v>0</v>
      </c>
      <c r="E33" s="63" t="s">
        <v>55</v>
      </c>
      <c r="F33" s="49">
        <v>33506</v>
      </c>
      <c r="G33" s="64">
        <v>191.4</v>
      </c>
      <c r="I33" s="63" t="s">
        <v>570</v>
      </c>
      <c r="J33" s="49">
        <v>14793.519999999999</v>
      </c>
      <c r="K33" s="64">
        <v>3172.2</v>
      </c>
    </row>
    <row r="34" spans="1:11" ht="29" x14ac:dyDescent="0.35">
      <c r="A34" s="45" t="s">
        <v>1190</v>
      </c>
      <c r="B34" s="46">
        <v>6252</v>
      </c>
      <c r="C34" s="46">
        <v>0</v>
      </c>
      <c r="E34" s="63" t="s">
        <v>62</v>
      </c>
      <c r="F34" s="49">
        <v>4541.8999999999996</v>
      </c>
      <c r="G34" s="64">
        <v>72.900000000000006</v>
      </c>
      <c r="I34" s="63" t="s">
        <v>1601</v>
      </c>
      <c r="J34" s="49">
        <v>4590.6000000000004</v>
      </c>
      <c r="K34" s="64">
        <v>2700</v>
      </c>
    </row>
    <row r="35" spans="1:11" x14ac:dyDescent="0.35">
      <c r="A35" s="45" t="s">
        <v>1287</v>
      </c>
      <c r="B35" s="46">
        <v>10000</v>
      </c>
      <c r="C35" s="46">
        <v>0</v>
      </c>
      <c r="E35" s="63" t="s">
        <v>38</v>
      </c>
      <c r="F35" s="49">
        <v>0</v>
      </c>
      <c r="G35" s="64">
        <v>32.82</v>
      </c>
      <c r="I35" s="63" t="s">
        <v>88</v>
      </c>
      <c r="J35" s="49">
        <v>43784.639999999999</v>
      </c>
      <c r="K35" s="64">
        <v>2348.6</v>
      </c>
    </row>
    <row r="36" spans="1:11" x14ac:dyDescent="0.35">
      <c r="A36" s="45" t="s">
        <v>1015</v>
      </c>
      <c r="B36" s="46">
        <v>21239.87</v>
      </c>
      <c r="C36" s="46">
        <v>0</v>
      </c>
      <c r="E36" s="63" t="s">
        <v>655</v>
      </c>
      <c r="F36" s="49">
        <v>7138.16</v>
      </c>
      <c r="G36" s="64">
        <v>0</v>
      </c>
      <c r="I36" s="63" t="s">
        <v>606</v>
      </c>
      <c r="J36" s="49">
        <v>2328.8000000000002</v>
      </c>
      <c r="K36" s="64">
        <v>2328.8000000000002</v>
      </c>
    </row>
    <row r="37" spans="1:11" x14ac:dyDescent="0.35">
      <c r="A37" s="45" t="s">
        <v>578</v>
      </c>
      <c r="B37" s="46">
        <v>9020.17</v>
      </c>
      <c r="C37" s="46">
        <v>3547.8</v>
      </c>
      <c r="E37" s="63" t="s">
        <v>1639</v>
      </c>
      <c r="F37" s="49">
        <v>600</v>
      </c>
      <c r="G37" s="64">
        <v>0</v>
      </c>
      <c r="I37" s="63" t="s">
        <v>263</v>
      </c>
      <c r="J37" s="49">
        <v>14388.1</v>
      </c>
      <c r="K37" s="64">
        <v>2000.41</v>
      </c>
    </row>
    <row r="38" spans="1:11" x14ac:dyDescent="0.35">
      <c r="E38" s="63" t="s">
        <v>612</v>
      </c>
      <c r="F38" s="49">
        <v>3430</v>
      </c>
      <c r="G38" s="64">
        <v>0</v>
      </c>
      <c r="I38" s="63" t="s">
        <v>1391</v>
      </c>
      <c r="J38" s="49">
        <v>5943.02</v>
      </c>
      <c r="K38" s="64">
        <v>1939.95</v>
      </c>
    </row>
    <row r="39" spans="1:11" x14ac:dyDescent="0.35">
      <c r="E39" s="63" t="s">
        <v>844</v>
      </c>
      <c r="F39" s="49">
        <v>24306.799999999999</v>
      </c>
      <c r="G39" s="64">
        <v>0</v>
      </c>
      <c r="I39" s="63" t="s">
        <v>1326</v>
      </c>
      <c r="J39" s="49">
        <v>3174</v>
      </c>
      <c r="K39" s="64">
        <v>1744</v>
      </c>
    </row>
    <row r="40" spans="1:11" x14ac:dyDescent="0.35">
      <c r="E40" s="63" t="s">
        <v>548</v>
      </c>
      <c r="F40" s="49">
        <v>99095.340000000011</v>
      </c>
      <c r="G40" s="64">
        <v>0</v>
      </c>
      <c r="I40" s="63" t="s">
        <v>1103</v>
      </c>
      <c r="J40" s="49">
        <v>67496.469999999987</v>
      </c>
      <c r="K40" s="64">
        <v>1623.89</v>
      </c>
    </row>
    <row r="41" spans="1:11" x14ac:dyDescent="0.35">
      <c r="E41" s="63" t="s">
        <v>970</v>
      </c>
      <c r="F41" s="49">
        <v>26352.239999999998</v>
      </c>
      <c r="G41" s="64">
        <v>0</v>
      </c>
      <c r="I41" s="63" t="s">
        <v>539</v>
      </c>
      <c r="J41" s="49">
        <v>2141</v>
      </c>
      <c r="K41" s="64">
        <v>1618</v>
      </c>
    </row>
    <row r="42" spans="1:11" x14ac:dyDescent="0.35">
      <c r="E42" s="63" t="s">
        <v>794</v>
      </c>
      <c r="F42" s="49">
        <v>59476.39</v>
      </c>
      <c r="G42" s="64">
        <v>0</v>
      </c>
      <c r="I42" s="63" t="s">
        <v>899</v>
      </c>
      <c r="J42" s="49">
        <v>1618</v>
      </c>
      <c r="K42" s="64">
        <v>1618</v>
      </c>
    </row>
    <row r="43" spans="1:11" x14ac:dyDescent="0.35">
      <c r="E43" s="63" t="s">
        <v>703</v>
      </c>
      <c r="F43" s="49">
        <v>45082.750000000007</v>
      </c>
      <c r="G43" s="64">
        <v>0</v>
      </c>
      <c r="I43" s="63" t="s">
        <v>158</v>
      </c>
      <c r="J43" s="49">
        <v>194543.6</v>
      </c>
      <c r="K43" s="64">
        <v>1507</v>
      </c>
    </row>
    <row r="44" spans="1:11" x14ac:dyDescent="0.35">
      <c r="E44" s="63" t="s">
        <v>802</v>
      </c>
      <c r="F44" s="49">
        <v>18730.249999999996</v>
      </c>
      <c r="G44" s="64">
        <v>0</v>
      </c>
      <c r="I44" s="63" t="s">
        <v>396</v>
      </c>
      <c r="J44" s="49">
        <v>15054.349999999999</v>
      </c>
      <c r="K44" s="64">
        <v>1468.8</v>
      </c>
    </row>
    <row r="45" spans="1:11" x14ac:dyDescent="0.35">
      <c r="E45" s="63" t="s">
        <v>810</v>
      </c>
      <c r="F45" s="49">
        <v>27617.68</v>
      </c>
      <c r="G45" s="64">
        <v>0</v>
      </c>
      <c r="I45" s="63" t="s">
        <v>231</v>
      </c>
      <c r="J45" s="49">
        <v>2120</v>
      </c>
      <c r="K45" s="64">
        <v>1460</v>
      </c>
    </row>
    <row r="46" spans="1:11" x14ac:dyDescent="0.35">
      <c r="E46" s="63" t="s">
        <v>591</v>
      </c>
      <c r="F46" s="49">
        <v>3139</v>
      </c>
      <c r="G46" s="64">
        <v>0</v>
      </c>
      <c r="I46" s="63" t="s">
        <v>1460</v>
      </c>
      <c r="J46" s="49">
        <v>1454.88</v>
      </c>
      <c r="K46" s="64">
        <v>1454.88</v>
      </c>
    </row>
    <row r="47" spans="1:11" x14ac:dyDescent="0.35">
      <c r="E47" s="63" t="s">
        <v>1329</v>
      </c>
      <c r="F47" s="49">
        <v>14250.66</v>
      </c>
      <c r="G47" s="64">
        <v>0</v>
      </c>
      <c r="I47" s="63" t="s">
        <v>153</v>
      </c>
      <c r="J47" s="49">
        <v>4845.43</v>
      </c>
      <c r="K47" s="64">
        <v>1326.88</v>
      </c>
    </row>
    <row r="48" spans="1:11" x14ac:dyDescent="0.35">
      <c r="E48" s="63" t="s">
        <v>30</v>
      </c>
      <c r="F48" s="49">
        <v>60871.75</v>
      </c>
      <c r="G48" s="64">
        <v>0</v>
      </c>
      <c r="I48" s="63" t="s">
        <v>898</v>
      </c>
      <c r="J48" s="49">
        <v>24263.19</v>
      </c>
      <c r="K48" s="64">
        <v>859</v>
      </c>
    </row>
    <row r="49" spans="5:11" x14ac:dyDescent="0.35">
      <c r="E49" s="63" t="s">
        <v>1266</v>
      </c>
      <c r="F49" s="49">
        <v>7851.86</v>
      </c>
      <c r="G49" s="64">
        <v>0</v>
      </c>
      <c r="I49" s="63" t="s">
        <v>1479</v>
      </c>
      <c r="J49" s="49">
        <v>1427.41</v>
      </c>
      <c r="K49" s="64">
        <v>846.71</v>
      </c>
    </row>
    <row r="50" spans="5:11" x14ac:dyDescent="0.35">
      <c r="E50" s="63" t="s">
        <v>661</v>
      </c>
      <c r="F50" s="49">
        <v>27</v>
      </c>
      <c r="G50" s="64">
        <v>0</v>
      </c>
      <c r="I50" s="63" t="s">
        <v>65</v>
      </c>
      <c r="J50" s="49">
        <v>115688.79000000001</v>
      </c>
      <c r="K50" s="64">
        <v>609.41</v>
      </c>
    </row>
    <row r="51" spans="5:11" x14ac:dyDescent="0.35">
      <c r="E51" s="63" t="s">
        <v>1500</v>
      </c>
      <c r="F51" s="49">
        <v>529</v>
      </c>
      <c r="G51" s="64">
        <v>0</v>
      </c>
      <c r="I51" s="63" t="s">
        <v>321</v>
      </c>
      <c r="J51" s="49">
        <v>25753.670000000002</v>
      </c>
      <c r="K51" s="64">
        <v>388.7</v>
      </c>
    </row>
    <row r="52" spans="5:11" x14ac:dyDescent="0.35">
      <c r="E52" s="63" t="s">
        <v>288</v>
      </c>
      <c r="F52" s="49">
        <v>627.77</v>
      </c>
      <c r="G52" s="64">
        <v>0</v>
      </c>
      <c r="I52" s="63" t="s">
        <v>653</v>
      </c>
      <c r="J52" s="49">
        <v>360</v>
      </c>
      <c r="K52" s="64">
        <v>360</v>
      </c>
    </row>
    <row r="53" spans="5:11" x14ac:dyDescent="0.35">
      <c r="E53" s="63" t="s">
        <v>954</v>
      </c>
      <c r="F53" s="49">
        <v>2328.8000000000002</v>
      </c>
      <c r="G53" s="64">
        <v>0</v>
      </c>
      <c r="I53" s="63" t="s">
        <v>379</v>
      </c>
      <c r="J53" s="49">
        <v>40911.46</v>
      </c>
      <c r="K53" s="64">
        <v>271</v>
      </c>
    </row>
    <row r="54" spans="5:11" x14ac:dyDescent="0.35">
      <c r="E54" s="63" t="s">
        <v>895</v>
      </c>
      <c r="F54" s="49">
        <v>1800</v>
      </c>
      <c r="G54" s="64">
        <v>0</v>
      </c>
      <c r="I54" s="63" t="s">
        <v>58</v>
      </c>
      <c r="J54" s="49">
        <v>191.4</v>
      </c>
      <c r="K54" s="64">
        <v>191.4</v>
      </c>
    </row>
    <row r="55" spans="5:11" x14ac:dyDescent="0.35">
      <c r="E55" s="63" t="s">
        <v>578</v>
      </c>
      <c r="F55" s="49">
        <v>350</v>
      </c>
      <c r="G55" s="64">
        <v>0</v>
      </c>
      <c r="I55" s="63" t="s">
        <v>311</v>
      </c>
      <c r="J55" s="49">
        <v>72.900000000000006</v>
      </c>
      <c r="K55" s="64">
        <v>72.900000000000006</v>
      </c>
    </row>
    <row r="56" spans="5:11" x14ac:dyDescent="0.35">
      <c r="E56" s="63" t="s">
        <v>1252</v>
      </c>
      <c r="F56" s="49">
        <v>4331</v>
      </c>
      <c r="G56" s="64">
        <v>0</v>
      </c>
      <c r="I56" s="63" t="s">
        <v>142</v>
      </c>
      <c r="J56" s="49">
        <v>100.8</v>
      </c>
      <c r="K56" s="64">
        <v>54.98</v>
      </c>
    </row>
    <row r="57" spans="5:11" x14ac:dyDescent="0.35">
      <c r="E57" s="63" t="s">
        <v>1628</v>
      </c>
      <c r="F57" s="49">
        <v>585</v>
      </c>
      <c r="G57" s="64">
        <v>0</v>
      </c>
      <c r="I57" s="63" t="s">
        <v>24</v>
      </c>
      <c r="J57" s="49">
        <v>0</v>
      </c>
      <c r="K57" s="64">
        <v>32.82</v>
      </c>
    </row>
    <row r="58" spans="5:11" x14ac:dyDescent="0.35">
      <c r="E58" s="63" t="s">
        <v>1376</v>
      </c>
      <c r="F58" s="49">
        <v>1473.21</v>
      </c>
      <c r="G58" s="64">
        <v>0</v>
      </c>
      <c r="I58" s="63" t="s">
        <v>982</v>
      </c>
      <c r="J58" s="49">
        <v>520.07000000000005</v>
      </c>
      <c r="K58" s="64">
        <v>0</v>
      </c>
    </row>
    <row r="59" spans="5:11" x14ac:dyDescent="0.35">
      <c r="E59" s="63" t="s">
        <v>1242</v>
      </c>
      <c r="F59" s="49">
        <v>31836</v>
      </c>
      <c r="G59" s="64">
        <v>0</v>
      </c>
      <c r="I59" s="63" t="s">
        <v>854</v>
      </c>
      <c r="J59" s="49">
        <v>12280</v>
      </c>
      <c r="K59" s="64">
        <v>0</v>
      </c>
    </row>
    <row r="60" spans="5:11" x14ac:dyDescent="0.35">
      <c r="E60" s="63" t="s">
        <v>1403</v>
      </c>
      <c r="F60" s="49">
        <v>7355</v>
      </c>
      <c r="G60" s="64">
        <v>0</v>
      </c>
      <c r="I60" s="63" t="s">
        <v>1135</v>
      </c>
      <c r="J60" s="49">
        <v>2255</v>
      </c>
      <c r="K60" s="64">
        <v>0</v>
      </c>
    </row>
    <row r="61" spans="5:11" x14ac:dyDescent="0.35">
      <c r="E61" s="63" t="s">
        <v>1191</v>
      </c>
      <c r="F61" s="49">
        <v>6252</v>
      </c>
      <c r="G61" s="64">
        <v>0</v>
      </c>
      <c r="I61" s="63" t="s">
        <v>1540</v>
      </c>
      <c r="J61" s="49">
        <v>3520</v>
      </c>
      <c r="K61" s="64">
        <v>0</v>
      </c>
    </row>
    <row r="62" spans="5:11" x14ac:dyDescent="0.35">
      <c r="E62" s="63" t="s">
        <v>1219</v>
      </c>
      <c r="F62" s="49">
        <v>4190.2299999999996</v>
      </c>
      <c r="G62" s="64">
        <v>0</v>
      </c>
      <c r="I62" s="63" t="s">
        <v>892</v>
      </c>
      <c r="J62" s="49">
        <v>3375.8</v>
      </c>
      <c r="K62" s="64">
        <v>0</v>
      </c>
    </row>
    <row r="63" spans="5:11" x14ac:dyDescent="0.35">
      <c r="E63" s="63" t="s">
        <v>1230</v>
      </c>
      <c r="F63" s="49">
        <v>4144.96</v>
      </c>
      <c r="G63" s="64">
        <v>0</v>
      </c>
      <c r="I63" s="63" t="s">
        <v>1649</v>
      </c>
      <c r="J63" s="49">
        <v>100</v>
      </c>
      <c r="K63" s="64">
        <v>0</v>
      </c>
    </row>
    <row r="64" spans="5:11" x14ac:dyDescent="0.35">
      <c r="E64" s="63" t="s">
        <v>1049</v>
      </c>
      <c r="F64" s="49">
        <v>1050</v>
      </c>
      <c r="G64" s="64">
        <v>0</v>
      </c>
      <c r="I64" s="63" t="s">
        <v>1642</v>
      </c>
      <c r="J64" s="49">
        <v>500</v>
      </c>
      <c r="K64" s="64">
        <v>0</v>
      </c>
    </row>
    <row r="65" spans="5:11" x14ac:dyDescent="0.35">
      <c r="E65" s="63" t="s">
        <v>1492</v>
      </c>
      <c r="F65" s="49">
        <v>9506.130000000001</v>
      </c>
      <c r="G65" s="64">
        <v>0</v>
      </c>
      <c r="I65" s="63" t="s">
        <v>1073</v>
      </c>
      <c r="J65" s="49">
        <v>6599.24</v>
      </c>
      <c r="K65" s="64">
        <v>0</v>
      </c>
    </row>
    <row r="66" spans="5:11" x14ac:dyDescent="0.35">
      <c r="E66" s="63" t="s">
        <v>690</v>
      </c>
      <c r="F66" s="49">
        <v>40862.33</v>
      </c>
      <c r="G66" s="64">
        <v>0</v>
      </c>
      <c r="I66" s="63" t="s">
        <v>1385</v>
      </c>
      <c r="J66" s="49">
        <v>2730</v>
      </c>
      <c r="K66" s="64">
        <v>0</v>
      </c>
    </row>
    <row r="67" spans="5:11" x14ac:dyDescent="0.35">
      <c r="E67" s="63" t="s">
        <v>1016</v>
      </c>
      <c r="F67" s="49">
        <v>6297.4500000000007</v>
      </c>
      <c r="G67" s="64">
        <v>0</v>
      </c>
      <c r="I67" s="63" t="s">
        <v>633</v>
      </c>
      <c r="J67" s="49">
        <v>5784</v>
      </c>
      <c r="K67" s="64">
        <v>0</v>
      </c>
    </row>
    <row r="68" spans="5:11" x14ac:dyDescent="0.35">
      <c r="E68" s="63" t="s">
        <v>817</v>
      </c>
      <c r="F68" s="49">
        <v>1129</v>
      </c>
      <c r="G68" s="64">
        <v>0</v>
      </c>
      <c r="I68" s="63" t="s">
        <v>615</v>
      </c>
      <c r="J68" s="49">
        <v>700</v>
      </c>
      <c r="K68" s="64">
        <v>0</v>
      </c>
    </row>
    <row r="69" spans="5:11" x14ac:dyDescent="0.35">
      <c r="E69" s="63" t="s">
        <v>789</v>
      </c>
      <c r="F69" s="49">
        <v>8091.52</v>
      </c>
      <c r="G69" s="64">
        <v>0</v>
      </c>
      <c r="I69" s="63" t="s">
        <v>545</v>
      </c>
      <c r="J69" s="49">
        <v>4675</v>
      </c>
      <c r="K69" s="64">
        <v>0</v>
      </c>
    </row>
    <row r="70" spans="5:11" x14ac:dyDescent="0.35">
      <c r="E70" s="63" t="s">
        <v>673</v>
      </c>
      <c r="F70" s="49">
        <v>47169.19</v>
      </c>
      <c r="G70" s="64">
        <v>0</v>
      </c>
      <c r="I70" s="63" t="s">
        <v>648</v>
      </c>
      <c r="J70" s="49">
        <v>15664.1</v>
      </c>
      <c r="K70" s="64">
        <v>0</v>
      </c>
    </row>
    <row r="71" spans="5:11" x14ac:dyDescent="0.35">
      <c r="E71" s="63" t="s">
        <v>1058</v>
      </c>
      <c r="F71" s="49">
        <v>1880</v>
      </c>
      <c r="G71" s="64">
        <v>0</v>
      </c>
      <c r="I71" s="63" t="s">
        <v>1606</v>
      </c>
      <c r="J71" s="49">
        <v>7740</v>
      </c>
      <c r="K71" s="64">
        <v>0</v>
      </c>
    </row>
    <row r="72" spans="5:11" x14ac:dyDescent="0.35">
      <c r="E72" s="63" t="s">
        <v>838</v>
      </c>
      <c r="F72" s="49">
        <v>4048</v>
      </c>
      <c r="G72" s="64">
        <v>0</v>
      </c>
      <c r="I72" s="63" t="s">
        <v>693</v>
      </c>
      <c r="J72" s="49">
        <v>28191.360000000001</v>
      </c>
      <c r="K72" s="64">
        <v>0</v>
      </c>
    </row>
    <row r="73" spans="5:11" x14ac:dyDescent="0.35">
      <c r="E73" s="63" t="s">
        <v>760</v>
      </c>
      <c r="F73" s="49">
        <v>3190.8</v>
      </c>
      <c r="G73" s="64">
        <v>0</v>
      </c>
      <c r="I73" s="63" t="s">
        <v>551</v>
      </c>
      <c r="J73" s="49">
        <v>25300</v>
      </c>
      <c r="K73" s="64">
        <v>0</v>
      </c>
    </row>
    <row r="74" spans="5:11" x14ac:dyDescent="0.35">
      <c r="E74" s="63" t="s">
        <v>620</v>
      </c>
      <c r="F74" s="49">
        <v>18283.04</v>
      </c>
      <c r="G74" s="64">
        <v>0</v>
      </c>
      <c r="I74" s="63" t="s">
        <v>1009</v>
      </c>
      <c r="J74" s="49">
        <v>2755</v>
      </c>
      <c r="K74" s="64">
        <v>0</v>
      </c>
    </row>
    <row r="75" spans="5:11" x14ac:dyDescent="0.35">
      <c r="E75" s="63" t="s">
        <v>1411</v>
      </c>
      <c r="F75" s="49">
        <v>2188.56</v>
      </c>
      <c r="G75" s="64">
        <v>0</v>
      </c>
      <c r="I75" s="63" t="s">
        <v>1236</v>
      </c>
      <c r="J75" s="49">
        <v>689.8</v>
      </c>
      <c r="K75" s="64">
        <v>0</v>
      </c>
    </row>
    <row r="76" spans="5:11" x14ac:dyDescent="0.35">
      <c r="E76" s="63" t="s">
        <v>1015</v>
      </c>
      <c r="F76" s="49">
        <v>7577.87</v>
      </c>
      <c r="G76" s="64">
        <v>0</v>
      </c>
      <c r="I76" s="63" t="s">
        <v>1409</v>
      </c>
      <c r="J76" s="49">
        <v>68193</v>
      </c>
      <c r="K76" s="64">
        <v>0</v>
      </c>
    </row>
    <row r="77" spans="5:11" x14ac:dyDescent="0.35">
      <c r="E77" s="6" t="s">
        <v>1514</v>
      </c>
      <c r="F77" s="65">
        <v>600</v>
      </c>
      <c r="G77" s="66">
        <v>0</v>
      </c>
      <c r="I77" s="63" t="s">
        <v>960</v>
      </c>
      <c r="J77" s="49">
        <v>24924.720000000001</v>
      </c>
      <c r="K77" s="64">
        <v>0</v>
      </c>
    </row>
    <row r="78" spans="5:11" x14ac:dyDescent="0.35">
      <c r="I78" s="63" t="s">
        <v>670</v>
      </c>
      <c r="J78" s="49">
        <v>4942</v>
      </c>
      <c r="K78" s="64">
        <v>0</v>
      </c>
    </row>
    <row r="79" spans="5:11" x14ac:dyDescent="0.35">
      <c r="I79" s="63" t="s">
        <v>973</v>
      </c>
      <c r="J79" s="49">
        <v>11099.62</v>
      </c>
      <c r="K79" s="64">
        <v>0</v>
      </c>
    </row>
    <row r="80" spans="5:11" x14ac:dyDescent="0.35">
      <c r="I80" s="63" t="s">
        <v>1344</v>
      </c>
      <c r="J80" s="49">
        <v>4994.22</v>
      </c>
      <c r="K80" s="64">
        <v>0</v>
      </c>
    </row>
    <row r="81" spans="9:11" x14ac:dyDescent="0.35">
      <c r="I81" s="63" t="s">
        <v>977</v>
      </c>
      <c r="J81" s="49">
        <v>5411</v>
      </c>
      <c r="K81" s="64">
        <v>0</v>
      </c>
    </row>
    <row r="82" spans="9:11" x14ac:dyDescent="0.35">
      <c r="I82" s="63" t="s">
        <v>267</v>
      </c>
      <c r="J82" s="49">
        <v>3867.84</v>
      </c>
      <c r="K82" s="64">
        <v>0</v>
      </c>
    </row>
    <row r="83" spans="9:11" x14ac:dyDescent="0.35">
      <c r="I83" s="63" t="s">
        <v>325</v>
      </c>
      <c r="J83" s="49">
        <v>1425</v>
      </c>
      <c r="K83" s="64">
        <v>0</v>
      </c>
    </row>
    <row r="84" spans="9:11" x14ac:dyDescent="0.35">
      <c r="I84" s="63" t="s">
        <v>128</v>
      </c>
      <c r="J84" s="49">
        <v>2010.3</v>
      </c>
      <c r="K84" s="64">
        <v>0</v>
      </c>
    </row>
    <row r="85" spans="9:11" x14ac:dyDescent="0.35">
      <c r="I85" s="63" t="s">
        <v>1031</v>
      </c>
      <c r="J85" s="49">
        <v>30150.6</v>
      </c>
      <c r="K85" s="64">
        <v>0</v>
      </c>
    </row>
    <row r="86" spans="9:11" x14ac:dyDescent="0.35">
      <c r="I86" s="63" t="s">
        <v>1440</v>
      </c>
      <c r="J86" s="49">
        <v>532</v>
      </c>
      <c r="K86" s="64">
        <v>0</v>
      </c>
    </row>
    <row r="87" spans="9:11" x14ac:dyDescent="0.35">
      <c r="I87" s="63" t="s">
        <v>238</v>
      </c>
      <c r="J87" s="49">
        <v>27618</v>
      </c>
      <c r="K87" s="64">
        <v>0</v>
      </c>
    </row>
    <row r="88" spans="9:11" x14ac:dyDescent="0.35">
      <c r="I88" s="63" t="s">
        <v>285</v>
      </c>
      <c r="J88" s="49">
        <v>857.3</v>
      </c>
      <c r="K88" s="64">
        <v>0</v>
      </c>
    </row>
    <row r="89" spans="9:11" x14ac:dyDescent="0.35">
      <c r="I89" s="63" t="s">
        <v>1045</v>
      </c>
      <c r="J89" s="49">
        <v>416.28</v>
      </c>
      <c r="K89" s="64">
        <v>0</v>
      </c>
    </row>
    <row r="90" spans="9:11" x14ac:dyDescent="0.35">
      <c r="I90" s="63" t="s">
        <v>753</v>
      </c>
      <c r="J90" s="49">
        <v>4210.51</v>
      </c>
      <c r="K90" s="64">
        <v>0</v>
      </c>
    </row>
    <row r="91" spans="9:11" x14ac:dyDescent="0.35">
      <c r="I91" s="63" t="s">
        <v>84</v>
      </c>
      <c r="J91" s="49">
        <v>14067.32</v>
      </c>
      <c r="K91" s="64">
        <v>0</v>
      </c>
    </row>
    <row r="92" spans="9:11" x14ac:dyDescent="0.35">
      <c r="I92" s="63" t="s">
        <v>269</v>
      </c>
      <c r="J92" s="49">
        <v>1505</v>
      </c>
      <c r="K92" s="64">
        <v>0</v>
      </c>
    </row>
    <row r="93" spans="9:11" x14ac:dyDescent="0.35">
      <c r="I93" s="63" t="s">
        <v>1592</v>
      </c>
      <c r="J93" s="49">
        <v>5511.96</v>
      </c>
      <c r="K93" s="64">
        <v>0</v>
      </c>
    </row>
    <row r="94" spans="9:11" x14ac:dyDescent="0.35">
      <c r="I94" s="63" t="s">
        <v>1022</v>
      </c>
      <c r="J94" s="49">
        <v>4074.52</v>
      </c>
      <c r="K94" s="64">
        <v>0</v>
      </c>
    </row>
    <row r="95" spans="9:11" x14ac:dyDescent="0.35">
      <c r="I95" s="63" t="s">
        <v>1285</v>
      </c>
      <c r="J95" s="49">
        <v>2248.84</v>
      </c>
      <c r="K95" s="64">
        <v>0</v>
      </c>
    </row>
    <row r="96" spans="9:11" x14ac:dyDescent="0.35">
      <c r="I96" s="63" t="s">
        <v>178</v>
      </c>
      <c r="J96" s="49">
        <v>274423.37</v>
      </c>
      <c r="K96" s="64">
        <v>0</v>
      </c>
    </row>
    <row r="97" spans="9:11" x14ac:dyDescent="0.35">
      <c r="I97" s="63" t="s">
        <v>706</v>
      </c>
      <c r="J97" s="49">
        <v>15796.2</v>
      </c>
      <c r="K97" s="64">
        <v>0</v>
      </c>
    </row>
    <row r="98" spans="9:11" x14ac:dyDescent="0.35">
      <c r="I98" s="63" t="s">
        <v>1264</v>
      </c>
      <c r="J98" s="49">
        <v>6396</v>
      </c>
      <c r="K98" s="64">
        <v>0</v>
      </c>
    </row>
    <row r="99" spans="9:11" x14ac:dyDescent="0.35">
      <c r="I99" s="63" t="s">
        <v>919</v>
      </c>
      <c r="J99" s="49">
        <v>1415.06</v>
      </c>
      <c r="K99" s="64">
        <v>0</v>
      </c>
    </row>
    <row r="100" spans="9:11" x14ac:dyDescent="0.35">
      <c r="I100" s="63" t="s">
        <v>1527</v>
      </c>
      <c r="J100" s="49">
        <v>2238.09</v>
      </c>
      <c r="K100" s="64">
        <v>0</v>
      </c>
    </row>
    <row r="101" spans="9:11" x14ac:dyDescent="0.35">
      <c r="I101" s="63" t="s">
        <v>1532</v>
      </c>
      <c r="J101" s="49">
        <v>9686.7999999999993</v>
      </c>
      <c r="K101" s="64">
        <v>0</v>
      </c>
    </row>
    <row r="102" spans="9:11" x14ac:dyDescent="0.35">
      <c r="I102" s="63" t="s">
        <v>518</v>
      </c>
      <c r="J102" s="49">
        <v>5563.35</v>
      </c>
      <c r="K102" s="64">
        <v>0</v>
      </c>
    </row>
    <row r="103" spans="9:11" x14ac:dyDescent="0.35">
      <c r="I103" s="63" t="s">
        <v>1185</v>
      </c>
      <c r="J103" s="49">
        <v>2082</v>
      </c>
      <c r="K103" s="64">
        <v>0</v>
      </c>
    </row>
    <row r="104" spans="9:11" x14ac:dyDescent="0.35">
      <c r="I104" s="63" t="s">
        <v>805</v>
      </c>
      <c r="J104" s="49">
        <v>41358.42</v>
      </c>
      <c r="K104" s="64">
        <v>0</v>
      </c>
    </row>
    <row r="105" spans="9:11" x14ac:dyDescent="0.35">
      <c r="I105" s="63" t="s">
        <v>594</v>
      </c>
      <c r="J105" s="49">
        <v>3139</v>
      </c>
      <c r="K105" s="64">
        <v>0</v>
      </c>
    </row>
    <row r="106" spans="9:11" x14ac:dyDescent="0.35">
      <c r="I106" s="63" t="s">
        <v>929</v>
      </c>
      <c r="J106" s="49">
        <v>2378</v>
      </c>
      <c r="K106" s="64">
        <v>0</v>
      </c>
    </row>
    <row r="107" spans="9:11" x14ac:dyDescent="0.35">
      <c r="I107" s="63" t="s">
        <v>849</v>
      </c>
      <c r="J107" s="49">
        <v>1559</v>
      </c>
      <c r="K107" s="64">
        <v>0</v>
      </c>
    </row>
    <row r="108" spans="9:11" x14ac:dyDescent="0.35">
      <c r="I108" s="63" t="s">
        <v>1147</v>
      </c>
      <c r="J108" s="49">
        <v>5383.51</v>
      </c>
      <c r="K108" s="64">
        <v>0</v>
      </c>
    </row>
    <row r="109" spans="9:11" x14ac:dyDescent="0.35">
      <c r="I109" s="63" t="s">
        <v>1272</v>
      </c>
      <c r="J109" s="49">
        <v>3611.1900000000005</v>
      </c>
      <c r="K109" s="64">
        <v>0</v>
      </c>
    </row>
    <row r="110" spans="9:11" x14ac:dyDescent="0.35">
      <c r="I110" s="63" t="s">
        <v>872</v>
      </c>
      <c r="J110" s="49">
        <v>5763.6</v>
      </c>
      <c r="K110" s="64">
        <v>0</v>
      </c>
    </row>
    <row r="111" spans="9:11" x14ac:dyDescent="0.35">
      <c r="I111" s="63" t="s">
        <v>876</v>
      </c>
      <c r="J111" s="49">
        <v>14533.2</v>
      </c>
      <c r="K111" s="64">
        <v>0</v>
      </c>
    </row>
    <row r="112" spans="9:11" x14ac:dyDescent="0.35">
      <c r="I112" s="63" t="s">
        <v>1566</v>
      </c>
      <c r="J112" s="49">
        <v>5040.13</v>
      </c>
      <c r="K112" s="64">
        <v>0</v>
      </c>
    </row>
    <row r="113" spans="9:11" x14ac:dyDescent="0.35">
      <c r="I113" s="63" t="s">
        <v>474</v>
      </c>
      <c r="J113" s="49">
        <v>903.64</v>
      </c>
      <c r="K113" s="64">
        <v>0</v>
      </c>
    </row>
    <row r="114" spans="9:11" x14ac:dyDescent="0.35">
      <c r="I114" s="63" t="s">
        <v>192</v>
      </c>
      <c r="J114" s="49">
        <v>570</v>
      </c>
      <c r="K114" s="64">
        <v>0</v>
      </c>
    </row>
    <row r="115" spans="9:11" x14ac:dyDescent="0.35">
      <c r="I115" s="63" t="s">
        <v>1624</v>
      </c>
      <c r="J115" s="49">
        <v>630</v>
      </c>
      <c r="K115" s="64">
        <v>0</v>
      </c>
    </row>
    <row r="116" spans="9:11" x14ac:dyDescent="0.35">
      <c r="I116" s="63" t="s">
        <v>1620</v>
      </c>
      <c r="J116" s="49">
        <v>4205</v>
      </c>
      <c r="K116" s="64">
        <v>0</v>
      </c>
    </row>
    <row r="117" spans="9:11" x14ac:dyDescent="0.35">
      <c r="I117" s="63" t="s">
        <v>1422</v>
      </c>
      <c r="J117" s="49">
        <v>3900</v>
      </c>
      <c r="K117" s="64">
        <v>0</v>
      </c>
    </row>
    <row r="118" spans="9:11" x14ac:dyDescent="0.35">
      <c r="I118" s="63" t="s">
        <v>1269</v>
      </c>
      <c r="J118" s="49">
        <v>22102.52</v>
      </c>
      <c r="K118" s="64">
        <v>0</v>
      </c>
    </row>
    <row r="119" spans="9:11" x14ac:dyDescent="0.35">
      <c r="I119" s="63" t="s">
        <v>1036</v>
      </c>
      <c r="J119" s="49">
        <v>571</v>
      </c>
      <c r="K119" s="64">
        <v>0</v>
      </c>
    </row>
    <row r="120" spans="9:11" x14ac:dyDescent="0.35">
      <c r="I120" s="63" t="s">
        <v>1122</v>
      </c>
      <c r="J120" s="49">
        <v>720.16000000000008</v>
      </c>
      <c r="K120" s="64">
        <v>0</v>
      </c>
    </row>
    <row r="121" spans="9:11" x14ac:dyDescent="0.35">
      <c r="I121" s="63" t="s">
        <v>1159</v>
      </c>
      <c r="J121" s="49">
        <v>102741.44</v>
      </c>
      <c r="K121" s="64">
        <v>0</v>
      </c>
    </row>
    <row r="122" spans="9:11" x14ac:dyDescent="0.35">
      <c r="I122" s="63" t="s">
        <v>666</v>
      </c>
      <c r="J122" s="49">
        <v>3415</v>
      </c>
      <c r="K122" s="64">
        <v>0</v>
      </c>
    </row>
    <row r="123" spans="9:11" x14ac:dyDescent="0.35">
      <c r="I123" s="63" t="s">
        <v>414</v>
      </c>
      <c r="J123" s="49">
        <v>437.59</v>
      </c>
      <c r="K123" s="64">
        <v>0</v>
      </c>
    </row>
    <row r="124" spans="9:11" x14ac:dyDescent="0.35">
      <c r="I124" s="63" t="s">
        <v>1453</v>
      </c>
      <c r="J124" s="49">
        <v>340</v>
      </c>
      <c r="K124" s="64">
        <v>0</v>
      </c>
    </row>
    <row r="125" spans="9:11" x14ac:dyDescent="0.35">
      <c r="I125" s="63" t="s">
        <v>1176</v>
      </c>
      <c r="J125" s="49">
        <v>22282.560000000001</v>
      </c>
      <c r="K125" s="64">
        <v>0</v>
      </c>
    </row>
    <row r="126" spans="9:11" x14ac:dyDescent="0.35">
      <c r="I126" s="63" t="s">
        <v>1061</v>
      </c>
      <c r="J126" s="49">
        <v>2848.79</v>
      </c>
      <c r="K126" s="64">
        <v>0</v>
      </c>
    </row>
    <row r="127" spans="9:11" x14ac:dyDescent="0.35">
      <c r="I127" s="63" t="s">
        <v>210</v>
      </c>
      <c r="J127" s="49">
        <v>34148.03</v>
      </c>
      <c r="K127" s="64">
        <v>0</v>
      </c>
    </row>
    <row r="128" spans="9:11" x14ac:dyDescent="0.35">
      <c r="I128" s="63" t="s">
        <v>281</v>
      </c>
      <c r="J128" s="49">
        <v>17195.77</v>
      </c>
      <c r="K128" s="64">
        <v>0</v>
      </c>
    </row>
    <row r="129" spans="9:11" x14ac:dyDescent="0.35">
      <c r="I129" s="63" t="s">
        <v>332</v>
      </c>
      <c r="J129" s="49">
        <v>1569.15</v>
      </c>
      <c r="K129" s="64">
        <v>0</v>
      </c>
    </row>
    <row r="130" spans="9:11" x14ac:dyDescent="0.35">
      <c r="I130" s="63" t="s">
        <v>418</v>
      </c>
      <c r="J130" s="49">
        <v>10021.1</v>
      </c>
      <c r="K130" s="64">
        <v>0</v>
      </c>
    </row>
    <row r="131" spans="9:11" x14ac:dyDescent="0.35">
      <c r="I131" s="63" t="s">
        <v>1338</v>
      </c>
      <c r="J131" s="49">
        <v>1798.74</v>
      </c>
      <c r="K131" s="64">
        <v>0</v>
      </c>
    </row>
    <row r="132" spans="9:11" x14ac:dyDescent="0.35">
      <c r="I132" s="63" t="s">
        <v>244</v>
      </c>
      <c r="J132" s="49">
        <v>17843</v>
      </c>
      <c r="K132" s="64">
        <v>0</v>
      </c>
    </row>
    <row r="133" spans="9:11" x14ac:dyDescent="0.35">
      <c r="I133" s="63" t="s">
        <v>716</v>
      </c>
      <c r="J133" s="49">
        <v>1457.26</v>
      </c>
      <c r="K133" s="64">
        <v>0</v>
      </c>
    </row>
    <row r="134" spans="9:11" x14ac:dyDescent="0.35">
      <c r="I134" s="63" t="s">
        <v>866</v>
      </c>
      <c r="J134" s="49">
        <v>6651.7</v>
      </c>
      <c r="K134" s="64">
        <v>0</v>
      </c>
    </row>
    <row r="135" spans="9:11" x14ac:dyDescent="0.35">
      <c r="I135" s="63" t="s">
        <v>348</v>
      </c>
      <c r="J135" s="49">
        <v>2997.8</v>
      </c>
      <c r="K135" s="64">
        <v>0</v>
      </c>
    </row>
    <row r="136" spans="9:11" x14ac:dyDescent="0.35">
      <c r="I136" s="63" t="s">
        <v>495</v>
      </c>
      <c r="J136" s="49">
        <v>12909.29</v>
      </c>
      <c r="K136" s="64">
        <v>0</v>
      </c>
    </row>
    <row r="137" spans="9:11" x14ac:dyDescent="0.35">
      <c r="I137" s="63" t="s">
        <v>293</v>
      </c>
      <c r="J137" s="49">
        <v>4326</v>
      </c>
      <c r="K137" s="64">
        <v>0</v>
      </c>
    </row>
    <row r="138" spans="9:11" x14ac:dyDescent="0.35">
      <c r="I138" s="63" t="s">
        <v>735</v>
      </c>
      <c r="J138" s="49">
        <v>18926.669999999998</v>
      </c>
      <c r="K138" s="64">
        <v>0</v>
      </c>
    </row>
    <row r="139" spans="9:11" x14ac:dyDescent="0.35">
      <c r="I139" s="63" t="s">
        <v>1314</v>
      </c>
      <c r="J139" s="49">
        <v>1663</v>
      </c>
      <c r="K139" s="64">
        <v>0</v>
      </c>
    </row>
    <row r="140" spans="9:11" x14ac:dyDescent="0.35">
      <c r="I140" s="63" t="s">
        <v>1348</v>
      </c>
      <c r="J140" s="49">
        <v>1457.26</v>
      </c>
      <c r="K140" s="64">
        <v>0</v>
      </c>
    </row>
    <row r="141" spans="9:11" x14ac:dyDescent="0.35">
      <c r="I141" s="63" t="s">
        <v>1335</v>
      </c>
      <c r="J141" s="49">
        <v>1454.88</v>
      </c>
      <c r="K141" s="64">
        <v>0</v>
      </c>
    </row>
    <row r="142" spans="9:11" x14ac:dyDescent="0.35">
      <c r="I142" s="63" t="s">
        <v>1487</v>
      </c>
      <c r="J142" s="49">
        <v>1454.88</v>
      </c>
      <c r="K142" s="64">
        <v>0</v>
      </c>
    </row>
    <row r="143" spans="9:11" x14ac:dyDescent="0.35">
      <c r="I143" s="63" t="s">
        <v>946</v>
      </c>
      <c r="J143" s="49">
        <v>69.319999999999993</v>
      </c>
      <c r="K143" s="64">
        <v>0</v>
      </c>
    </row>
    <row r="144" spans="9:11" x14ac:dyDescent="0.35">
      <c r="I144" s="63" t="s">
        <v>581</v>
      </c>
      <c r="J144" s="49">
        <v>632.25</v>
      </c>
      <c r="K144" s="64">
        <v>0</v>
      </c>
    </row>
    <row r="145" spans="9:11" x14ac:dyDescent="0.35">
      <c r="I145" s="63" t="s">
        <v>830</v>
      </c>
      <c r="J145" s="49">
        <v>887.37</v>
      </c>
      <c r="K145" s="64">
        <v>0</v>
      </c>
    </row>
    <row r="146" spans="9:11" x14ac:dyDescent="0.35">
      <c r="I146" s="63" t="s">
        <v>1322</v>
      </c>
      <c r="J146" s="49">
        <v>5728.31</v>
      </c>
      <c r="K146" s="64">
        <v>0</v>
      </c>
    </row>
    <row r="147" spans="9:11" x14ac:dyDescent="0.35">
      <c r="I147" s="63" t="s">
        <v>1083</v>
      </c>
      <c r="J147" s="49">
        <v>2771</v>
      </c>
      <c r="K147" s="64">
        <v>0</v>
      </c>
    </row>
    <row r="148" spans="9:11" x14ac:dyDescent="0.35">
      <c r="I148" s="63" t="s">
        <v>1465</v>
      </c>
      <c r="J148" s="49">
        <v>3597.93</v>
      </c>
      <c r="K148" s="64">
        <v>0</v>
      </c>
    </row>
    <row r="149" spans="9:11" x14ac:dyDescent="0.35">
      <c r="I149" s="63" t="s">
        <v>685</v>
      </c>
      <c r="J149" s="49">
        <v>1717</v>
      </c>
      <c r="K149" s="64">
        <v>0</v>
      </c>
    </row>
    <row r="150" spans="9:11" x14ac:dyDescent="0.35">
      <c r="I150" s="63" t="s">
        <v>1470</v>
      </c>
      <c r="J150" s="49">
        <v>5322.2800000000007</v>
      </c>
      <c r="K150" s="64">
        <v>0</v>
      </c>
    </row>
    <row r="151" spans="9:11" x14ac:dyDescent="0.35">
      <c r="I151" s="63" t="s">
        <v>601</v>
      </c>
      <c r="J151" s="49">
        <v>764.25</v>
      </c>
      <c r="K151" s="64">
        <v>0</v>
      </c>
    </row>
    <row r="152" spans="9:11" x14ac:dyDescent="0.35">
      <c r="I152" s="63" t="s">
        <v>1377</v>
      </c>
      <c r="J152" s="49">
        <v>1473.21</v>
      </c>
      <c r="K152" s="64">
        <v>0</v>
      </c>
    </row>
    <row r="153" spans="9:11" x14ac:dyDescent="0.35">
      <c r="I153" s="63" t="s">
        <v>1089</v>
      </c>
      <c r="J153" s="49">
        <v>1673.72</v>
      </c>
      <c r="K153" s="64">
        <v>0</v>
      </c>
    </row>
    <row r="154" spans="9:11" x14ac:dyDescent="0.35">
      <c r="I154" s="63" t="s">
        <v>169</v>
      </c>
      <c r="J154" s="49">
        <v>2950</v>
      </c>
      <c r="K154" s="64">
        <v>0</v>
      </c>
    </row>
    <row r="155" spans="9:11" x14ac:dyDescent="0.35">
      <c r="I155" s="63" t="s">
        <v>174</v>
      </c>
      <c r="J155" s="49">
        <v>32060.61</v>
      </c>
      <c r="K155" s="64">
        <v>0</v>
      </c>
    </row>
    <row r="156" spans="9:11" x14ac:dyDescent="0.35">
      <c r="I156" s="63" t="s">
        <v>134</v>
      </c>
      <c r="J156" s="49">
        <v>24877.090000000004</v>
      </c>
      <c r="K156" s="64">
        <v>0</v>
      </c>
    </row>
    <row r="157" spans="9:11" x14ac:dyDescent="0.35">
      <c r="I157" s="63" t="s">
        <v>455</v>
      </c>
      <c r="J157" s="49">
        <v>52400</v>
      </c>
      <c r="K157" s="64">
        <v>0</v>
      </c>
    </row>
    <row r="158" spans="9:11" x14ac:dyDescent="0.35">
      <c r="I158" s="63" t="s">
        <v>197</v>
      </c>
      <c r="J158" s="49">
        <v>197497.78</v>
      </c>
      <c r="K158" s="64">
        <v>0</v>
      </c>
    </row>
    <row r="159" spans="9:11" x14ac:dyDescent="0.35">
      <c r="I159" s="63" t="s">
        <v>469</v>
      </c>
      <c r="J159" s="49">
        <v>3200</v>
      </c>
      <c r="K159" s="64">
        <v>0</v>
      </c>
    </row>
    <row r="160" spans="9:11" x14ac:dyDescent="0.35">
      <c r="I160" s="63" t="s">
        <v>480</v>
      </c>
      <c r="J160" s="49">
        <v>5971.03</v>
      </c>
      <c r="K160" s="64">
        <v>0</v>
      </c>
    </row>
    <row r="161" spans="9:11" x14ac:dyDescent="0.35">
      <c r="I161" s="63" t="s">
        <v>428</v>
      </c>
      <c r="J161" s="49">
        <v>5427</v>
      </c>
      <c r="K161" s="64">
        <v>0</v>
      </c>
    </row>
    <row r="162" spans="9:11" x14ac:dyDescent="0.35">
      <c r="I162" s="63" t="s">
        <v>1276</v>
      </c>
      <c r="J162" s="49">
        <v>12000</v>
      </c>
      <c r="K162" s="64">
        <v>0</v>
      </c>
    </row>
    <row r="163" spans="9:11" x14ac:dyDescent="0.35">
      <c r="I163" s="63" t="s">
        <v>1548</v>
      </c>
      <c r="J163" s="49">
        <v>9794</v>
      </c>
      <c r="K163" s="64">
        <v>0</v>
      </c>
    </row>
    <row r="164" spans="9:11" x14ac:dyDescent="0.35">
      <c r="I164" s="63" t="s">
        <v>1194</v>
      </c>
      <c r="J164" s="49">
        <v>6252</v>
      </c>
      <c r="K164" s="64">
        <v>0</v>
      </c>
    </row>
    <row r="165" spans="9:11" x14ac:dyDescent="0.35">
      <c r="I165" s="63" t="s">
        <v>1222</v>
      </c>
      <c r="J165" s="49">
        <v>3678</v>
      </c>
      <c r="K165" s="64">
        <v>0</v>
      </c>
    </row>
    <row r="166" spans="9:11" x14ac:dyDescent="0.35">
      <c r="I166" s="63" t="s">
        <v>914</v>
      </c>
      <c r="J166" s="49">
        <v>3471</v>
      </c>
      <c r="K166" s="64">
        <v>0</v>
      </c>
    </row>
    <row r="167" spans="9:11" x14ac:dyDescent="0.35">
      <c r="I167" s="63" t="s">
        <v>1232</v>
      </c>
      <c r="J167" s="49">
        <v>4144.96</v>
      </c>
      <c r="K167" s="64">
        <v>0</v>
      </c>
    </row>
    <row r="168" spans="9:11" x14ac:dyDescent="0.35">
      <c r="I168" s="63" t="s">
        <v>908</v>
      </c>
      <c r="J168" s="49">
        <v>1335.46</v>
      </c>
      <c r="K168" s="64">
        <v>0</v>
      </c>
    </row>
    <row r="169" spans="9:11" x14ac:dyDescent="0.35">
      <c r="I169" s="63" t="s">
        <v>910</v>
      </c>
      <c r="J169" s="49">
        <v>2532</v>
      </c>
      <c r="K169" s="64">
        <v>0</v>
      </c>
    </row>
    <row r="170" spans="9:11" x14ac:dyDescent="0.35">
      <c r="I170" s="63" t="s">
        <v>771</v>
      </c>
      <c r="J170" s="49">
        <v>2130.4</v>
      </c>
      <c r="K170" s="64">
        <v>0</v>
      </c>
    </row>
    <row r="171" spans="9:11" x14ac:dyDescent="0.35">
      <c r="I171" s="63" t="s">
        <v>304</v>
      </c>
      <c r="J171" s="49">
        <v>3932.12</v>
      </c>
      <c r="K171" s="64">
        <v>0</v>
      </c>
    </row>
    <row r="172" spans="9:11" x14ac:dyDescent="0.35">
      <c r="I172" s="63" t="s">
        <v>743</v>
      </c>
      <c r="J172" s="49">
        <v>2172</v>
      </c>
      <c r="K172" s="64">
        <v>0</v>
      </c>
    </row>
    <row r="173" spans="9:11" x14ac:dyDescent="0.35">
      <c r="I173" s="63" t="s">
        <v>1561</v>
      </c>
      <c r="J173" s="49">
        <v>3320.9</v>
      </c>
      <c r="K173" s="64">
        <v>0</v>
      </c>
    </row>
    <row r="174" spans="9:11" x14ac:dyDescent="0.35">
      <c r="I174" s="63" t="s">
        <v>1093</v>
      </c>
      <c r="J174" s="49">
        <v>8082</v>
      </c>
      <c r="K174" s="64">
        <v>0</v>
      </c>
    </row>
    <row r="175" spans="9:11" x14ac:dyDescent="0.35">
      <c r="I175" s="63" t="s">
        <v>1097</v>
      </c>
      <c r="J175" s="49">
        <v>5277.4500000000007</v>
      </c>
      <c r="K175" s="64">
        <v>0</v>
      </c>
    </row>
    <row r="176" spans="9:11" x14ac:dyDescent="0.35">
      <c r="I176" s="63" t="s">
        <v>925</v>
      </c>
      <c r="J176" s="49">
        <v>2035.24</v>
      </c>
      <c r="K176" s="64">
        <v>0</v>
      </c>
    </row>
    <row r="177" spans="9:11" x14ac:dyDescent="0.35">
      <c r="I177" s="63" t="s">
        <v>1455</v>
      </c>
      <c r="J177" s="49">
        <v>2025</v>
      </c>
      <c r="K177" s="64">
        <v>0</v>
      </c>
    </row>
    <row r="178" spans="9:11" x14ac:dyDescent="0.35">
      <c r="I178" s="63" t="s">
        <v>1581</v>
      </c>
      <c r="J178" s="49">
        <v>1215</v>
      </c>
      <c r="K178" s="64">
        <v>0</v>
      </c>
    </row>
    <row r="179" spans="9:11" x14ac:dyDescent="0.35">
      <c r="I179" s="63" t="s">
        <v>588</v>
      </c>
      <c r="J179" s="49">
        <v>527.76</v>
      </c>
      <c r="K179" s="64">
        <v>0</v>
      </c>
    </row>
    <row r="180" spans="9:11" x14ac:dyDescent="0.35">
      <c r="I180" s="63" t="s">
        <v>1437</v>
      </c>
      <c r="J180" s="49">
        <v>714</v>
      </c>
      <c r="K180" s="64">
        <v>0</v>
      </c>
    </row>
    <row r="181" spans="9:11" x14ac:dyDescent="0.35">
      <c r="I181" s="63" t="s">
        <v>1445</v>
      </c>
      <c r="J181" s="49">
        <v>415</v>
      </c>
      <c r="K181" s="64">
        <v>0</v>
      </c>
    </row>
    <row r="182" spans="9:11" x14ac:dyDescent="0.35">
      <c r="I182" s="63" t="s">
        <v>1371</v>
      </c>
      <c r="J182" s="49">
        <v>512.23</v>
      </c>
      <c r="K182" s="64">
        <v>0</v>
      </c>
    </row>
    <row r="183" spans="9:11" x14ac:dyDescent="0.35">
      <c r="I183" s="63" t="s">
        <v>775</v>
      </c>
      <c r="J183" s="49">
        <v>4626.3999999999996</v>
      </c>
      <c r="K183" s="64">
        <v>0</v>
      </c>
    </row>
    <row r="184" spans="9:11" x14ac:dyDescent="0.35">
      <c r="I184" s="63" t="s">
        <v>676</v>
      </c>
      <c r="J184" s="49">
        <v>4634.12</v>
      </c>
      <c r="K184" s="64">
        <v>0</v>
      </c>
    </row>
    <row r="185" spans="9:11" x14ac:dyDescent="0.35">
      <c r="I185" s="63" t="s">
        <v>763</v>
      </c>
      <c r="J185" s="49">
        <v>7838.8</v>
      </c>
      <c r="K185" s="64">
        <v>0</v>
      </c>
    </row>
    <row r="186" spans="9:11" x14ac:dyDescent="0.35">
      <c r="I186" s="63" t="s">
        <v>1432</v>
      </c>
      <c r="J186" s="49">
        <v>1109</v>
      </c>
      <c r="K186" s="64">
        <v>0</v>
      </c>
    </row>
    <row r="187" spans="9:11" x14ac:dyDescent="0.35">
      <c r="I187" s="63" t="s">
        <v>786</v>
      </c>
      <c r="J187" s="49">
        <v>4781.47</v>
      </c>
      <c r="K187" s="64">
        <v>0</v>
      </c>
    </row>
    <row r="188" spans="9:11" x14ac:dyDescent="0.35">
      <c r="I188" s="63" t="s">
        <v>1161</v>
      </c>
      <c r="J188" s="49">
        <v>10380.210000000001</v>
      </c>
      <c r="K188" s="64">
        <v>0</v>
      </c>
    </row>
    <row r="189" spans="9:11" x14ac:dyDescent="0.35">
      <c r="I189" s="63" t="s">
        <v>1571</v>
      </c>
      <c r="J189" s="49">
        <v>1105.82</v>
      </c>
      <c r="K189" s="64">
        <v>0</v>
      </c>
    </row>
    <row r="190" spans="9:11" x14ac:dyDescent="0.35">
      <c r="I190" s="63" t="s">
        <v>1249</v>
      </c>
      <c r="J190" s="49">
        <v>9936</v>
      </c>
      <c r="K190" s="64">
        <v>0</v>
      </c>
    </row>
    <row r="191" spans="9:11" x14ac:dyDescent="0.35">
      <c r="I191" s="63" t="s">
        <v>1524</v>
      </c>
      <c r="J191" s="49">
        <v>523.04999999999995</v>
      </c>
      <c r="K191" s="64">
        <v>0</v>
      </c>
    </row>
    <row r="192" spans="9:11" x14ac:dyDescent="0.35">
      <c r="I192" s="63" t="s">
        <v>1245</v>
      </c>
      <c r="J192" s="49">
        <v>5265</v>
      </c>
      <c r="K192" s="64">
        <v>0</v>
      </c>
    </row>
    <row r="193" spans="9:11" x14ac:dyDescent="0.35">
      <c r="I193" s="63" t="s">
        <v>1518</v>
      </c>
      <c r="J193" s="49">
        <v>600</v>
      </c>
      <c r="K193" s="64">
        <v>0</v>
      </c>
    </row>
    <row r="194" spans="9:11" x14ac:dyDescent="0.35">
      <c r="I194" s="6" t="s">
        <v>1019</v>
      </c>
      <c r="J194" s="65">
        <v>1020</v>
      </c>
      <c r="K194" s="66">
        <v>0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0299-3062-4E50-BC50-A8A22B801EA2}">
  <sheetPr>
    <pageSetUpPr autoPageBreaks="0"/>
  </sheetPr>
  <dimension ref="A1:K194"/>
  <sheetViews>
    <sheetView workbookViewId="0">
      <selection activeCell="E18" sqref="E18"/>
    </sheetView>
  </sheetViews>
  <sheetFormatPr defaultRowHeight="14.5" x14ac:dyDescent="0.35"/>
  <cols>
    <col min="1" max="1" width="19.54296875" customWidth="1"/>
    <col min="2" max="2" width="25.453125" customWidth="1"/>
    <col min="3" max="3" width="25.08984375" bestFit="1" customWidth="1"/>
    <col min="5" max="5" width="24.453125" customWidth="1"/>
    <col min="6" max="6" width="24.90625" bestFit="1" customWidth="1"/>
    <col min="7" max="7" width="25.08984375" bestFit="1" customWidth="1"/>
    <col min="9" max="9" width="30.26953125" customWidth="1"/>
    <col min="10" max="10" width="24.90625" bestFit="1" customWidth="1"/>
    <col min="11" max="11" width="25.08984375" bestFit="1" customWidth="1"/>
  </cols>
  <sheetData>
    <row r="1" spans="1:11" s="1" customFormat="1" ht="65" customHeight="1" x14ac:dyDescent="0.35">
      <c r="A1" s="3"/>
      <c r="B1" s="2" t="s">
        <v>1678</v>
      </c>
      <c r="E1" s="77"/>
      <c r="I1" s="77"/>
    </row>
    <row r="2" spans="1:11" s="4" customFormat="1" x14ac:dyDescent="0.35">
      <c r="E2" s="78"/>
      <c r="I2" s="78"/>
    </row>
    <row r="3" spans="1:11" x14ac:dyDescent="0.35">
      <c r="E3" s="45"/>
      <c r="I3" s="45"/>
    </row>
    <row r="4" spans="1:11" x14ac:dyDescent="0.35">
      <c r="E4" s="45"/>
      <c r="I4" s="45"/>
    </row>
    <row r="5" spans="1:11" x14ac:dyDescent="0.35">
      <c r="A5" s="60" t="s">
        <v>3</v>
      </c>
      <c r="B5" s="79" t="s">
        <v>1680</v>
      </c>
      <c r="C5" s="79" t="s">
        <v>1681</v>
      </c>
      <c r="E5" s="61" t="s">
        <v>1689</v>
      </c>
      <c r="F5" s="61" t="s">
        <v>1680</v>
      </c>
      <c r="G5" s="61" t="s">
        <v>1681</v>
      </c>
      <c r="I5" s="61" t="s">
        <v>1682</v>
      </c>
      <c r="J5" s="61" t="s">
        <v>1680</v>
      </c>
      <c r="K5" s="61" t="s">
        <v>1681</v>
      </c>
    </row>
    <row r="6" spans="1:11" ht="29" x14ac:dyDescent="0.35">
      <c r="A6" s="76" t="s">
        <v>19</v>
      </c>
      <c r="B6" s="75">
        <v>166404.24</v>
      </c>
      <c r="C6" s="75">
        <v>4639.95</v>
      </c>
      <c r="E6" s="76" t="s">
        <v>655</v>
      </c>
      <c r="F6" s="75">
        <v>7138.16</v>
      </c>
      <c r="G6" s="75"/>
      <c r="I6" s="76" t="s">
        <v>805</v>
      </c>
      <c r="J6" s="75">
        <v>41358.42</v>
      </c>
      <c r="K6" s="75"/>
    </row>
    <row r="7" spans="1:11" ht="43.5" x14ac:dyDescent="0.35">
      <c r="A7" s="76" t="s">
        <v>740</v>
      </c>
      <c r="B7" s="75">
        <v>50207.75</v>
      </c>
      <c r="C7" s="75"/>
      <c r="E7" s="76" t="s">
        <v>1639</v>
      </c>
      <c r="F7" s="75">
        <v>600</v>
      </c>
      <c r="G7" s="75"/>
      <c r="I7" s="76" t="s">
        <v>835</v>
      </c>
      <c r="J7" s="75">
        <v>9785</v>
      </c>
      <c r="K7" s="75">
        <v>5895.2</v>
      </c>
    </row>
    <row r="8" spans="1:11" x14ac:dyDescent="0.35">
      <c r="A8" s="76" t="s">
        <v>655</v>
      </c>
      <c r="B8" s="75">
        <v>16518.23</v>
      </c>
      <c r="C8" s="75"/>
      <c r="E8" s="76" t="s">
        <v>1011</v>
      </c>
      <c r="F8" s="75">
        <v>16716.02</v>
      </c>
      <c r="G8" s="75">
        <v>1457</v>
      </c>
      <c r="I8" s="76" t="s">
        <v>910</v>
      </c>
      <c r="J8" s="75">
        <v>2532</v>
      </c>
      <c r="K8" s="75"/>
    </row>
    <row r="9" spans="1:11" x14ac:dyDescent="0.35">
      <c r="A9" s="76" t="s">
        <v>37</v>
      </c>
      <c r="B9" s="75">
        <v>0</v>
      </c>
      <c r="C9" s="75">
        <v>32.82</v>
      </c>
      <c r="E9" s="76" t="s">
        <v>139</v>
      </c>
      <c r="F9" s="75">
        <v>65603.679999999993</v>
      </c>
      <c r="G9" s="75">
        <v>9669.2000000000007</v>
      </c>
      <c r="I9" s="76" t="s">
        <v>1264</v>
      </c>
      <c r="J9" s="75">
        <v>6396</v>
      </c>
      <c r="K9" s="75"/>
    </row>
    <row r="10" spans="1:11" x14ac:dyDescent="0.35">
      <c r="A10" s="76" t="s">
        <v>541</v>
      </c>
      <c r="B10" s="75">
        <v>312242.19</v>
      </c>
      <c r="C10" s="75">
        <v>98709.82</v>
      </c>
      <c r="E10" s="76" t="s">
        <v>954</v>
      </c>
      <c r="F10" s="75">
        <v>2328.8000000000002</v>
      </c>
      <c r="G10" s="75"/>
      <c r="I10" s="76" t="s">
        <v>1470</v>
      </c>
      <c r="J10" s="75">
        <v>5322.2800000000007</v>
      </c>
      <c r="K10" s="75"/>
    </row>
    <row r="11" spans="1:11" x14ac:dyDescent="0.35">
      <c r="A11" s="76" t="s">
        <v>1407</v>
      </c>
      <c r="B11" s="75">
        <v>68193</v>
      </c>
      <c r="C11" s="75"/>
      <c r="E11" s="76" t="s">
        <v>1049</v>
      </c>
      <c r="F11" s="75">
        <v>1050</v>
      </c>
      <c r="G11" s="75"/>
      <c r="I11" s="76" t="s">
        <v>706</v>
      </c>
      <c r="J11" s="75">
        <v>15796.2</v>
      </c>
      <c r="K11" s="75"/>
    </row>
    <row r="12" spans="1:11" x14ac:dyDescent="0.35">
      <c r="A12" s="76" t="s">
        <v>619</v>
      </c>
      <c r="B12" s="75">
        <v>139363.26</v>
      </c>
      <c r="C12" s="75"/>
      <c r="E12" s="76" t="s">
        <v>541</v>
      </c>
      <c r="F12" s="75">
        <v>3387.44</v>
      </c>
      <c r="G12" s="75">
        <v>3387.44</v>
      </c>
      <c r="I12" s="76" t="s">
        <v>594</v>
      </c>
      <c r="J12" s="75">
        <v>3139</v>
      </c>
      <c r="K12" s="75"/>
    </row>
    <row r="13" spans="1:11" x14ac:dyDescent="0.35">
      <c r="A13" s="76" t="s">
        <v>1363</v>
      </c>
      <c r="B13" s="75">
        <v>9433.4</v>
      </c>
      <c r="C13" s="75"/>
      <c r="E13" s="76" t="s">
        <v>1514</v>
      </c>
      <c r="F13" s="75">
        <v>600</v>
      </c>
      <c r="G13" s="75"/>
      <c r="I13" s="76" t="s">
        <v>929</v>
      </c>
      <c r="J13" s="75">
        <v>2378</v>
      </c>
      <c r="K13" s="75"/>
    </row>
    <row r="14" spans="1:11" x14ac:dyDescent="0.35">
      <c r="A14" s="76" t="s">
        <v>1048</v>
      </c>
      <c r="B14" s="75">
        <v>1050</v>
      </c>
      <c r="C14" s="75"/>
      <c r="E14" s="76" t="s">
        <v>288</v>
      </c>
      <c r="F14" s="75">
        <v>627.77</v>
      </c>
      <c r="G14" s="75"/>
      <c r="I14" s="76" t="s">
        <v>866</v>
      </c>
      <c r="J14" s="75">
        <v>6651.7</v>
      </c>
      <c r="K14" s="75"/>
    </row>
    <row r="15" spans="1:11" ht="29" x14ac:dyDescent="0.35">
      <c r="A15" s="76" t="s">
        <v>110</v>
      </c>
      <c r="B15" s="75">
        <v>741099.25</v>
      </c>
      <c r="C15" s="75">
        <v>287678.51</v>
      </c>
      <c r="E15" s="76" t="s">
        <v>542</v>
      </c>
      <c r="F15" s="75">
        <v>100251.02</v>
      </c>
      <c r="G15" s="75">
        <v>27969</v>
      </c>
      <c r="I15" s="76" t="s">
        <v>1097</v>
      </c>
      <c r="J15" s="75">
        <v>5277.4500000000007</v>
      </c>
      <c r="K15" s="75"/>
    </row>
    <row r="16" spans="1:11" x14ac:dyDescent="0.35">
      <c r="A16" s="76" t="s">
        <v>73</v>
      </c>
      <c r="B16" s="75">
        <v>630343.43999999959</v>
      </c>
      <c r="C16" s="75">
        <v>14391.630000000001</v>
      </c>
      <c r="E16" s="76" t="s">
        <v>548</v>
      </c>
      <c r="F16" s="75">
        <v>99095.340000000011</v>
      </c>
      <c r="G16" s="75"/>
      <c r="I16" s="76" t="s">
        <v>1524</v>
      </c>
      <c r="J16" s="75">
        <v>523.04999999999995</v>
      </c>
      <c r="K16" s="75"/>
    </row>
    <row r="17" spans="1:11" ht="29" x14ac:dyDescent="0.35">
      <c r="A17" s="76" t="s">
        <v>661</v>
      </c>
      <c r="B17" s="75">
        <v>42572.30000000001</v>
      </c>
      <c r="C17" s="75">
        <v>23705.56</v>
      </c>
      <c r="E17" s="76" t="s">
        <v>31</v>
      </c>
      <c r="F17" s="75">
        <v>3594729.0399999996</v>
      </c>
      <c r="G17" s="75">
        <v>156075.47</v>
      </c>
      <c r="I17" s="76" t="s">
        <v>1620</v>
      </c>
      <c r="J17" s="75">
        <v>4205</v>
      </c>
      <c r="K17" s="75"/>
    </row>
    <row r="18" spans="1:11" x14ac:dyDescent="0.35">
      <c r="A18" s="76" t="s">
        <v>30</v>
      </c>
      <c r="B18" s="75">
        <v>3668455.0599999996</v>
      </c>
      <c r="C18" s="75">
        <v>156075.47</v>
      </c>
      <c r="E18" s="76" t="s">
        <v>818</v>
      </c>
      <c r="F18" s="75">
        <v>24661.730000000003</v>
      </c>
      <c r="G18" s="75">
        <v>9938.08</v>
      </c>
      <c r="I18" s="76" t="s">
        <v>332</v>
      </c>
      <c r="J18" s="75">
        <v>1569.15</v>
      </c>
      <c r="K18" s="75"/>
    </row>
    <row r="19" spans="1:11" ht="29" x14ac:dyDescent="0.35">
      <c r="A19" s="76" t="s">
        <v>1251</v>
      </c>
      <c r="B19" s="75">
        <v>4331</v>
      </c>
      <c r="C19" s="75"/>
      <c r="E19" s="76" t="s">
        <v>1252</v>
      </c>
      <c r="F19" s="75">
        <v>4331</v>
      </c>
      <c r="G19" s="75"/>
      <c r="I19" s="76" t="s">
        <v>914</v>
      </c>
      <c r="J19" s="75">
        <v>3471</v>
      </c>
      <c r="K19" s="75"/>
    </row>
    <row r="20" spans="1:11" x14ac:dyDescent="0.35">
      <c r="A20" s="76" t="s">
        <v>1318</v>
      </c>
      <c r="B20" s="75">
        <v>13806.390000000001</v>
      </c>
      <c r="C20" s="75">
        <v>1744</v>
      </c>
      <c r="E20" s="76" t="s">
        <v>703</v>
      </c>
      <c r="F20" s="75">
        <v>45082.750000000007</v>
      </c>
      <c r="G20" s="75"/>
      <c r="I20" s="76" t="s">
        <v>716</v>
      </c>
      <c r="J20" s="75">
        <v>1457.26</v>
      </c>
      <c r="K20" s="75"/>
    </row>
    <row r="21" spans="1:11" ht="29" x14ac:dyDescent="0.35">
      <c r="A21" s="76" t="s">
        <v>1376</v>
      </c>
      <c r="B21" s="75">
        <v>1473.21</v>
      </c>
      <c r="C21" s="75"/>
      <c r="E21" s="76" t="s">
        <v>802</v>
      </c>
      <c r="F21" s="75">
        <v>18730.249999999996</v>
      </c>
      <c r="G21" s="75"/>
      <c r="I21" s="76" t="s">
        <v>849</v>
      </c>
      <c r="J21" s="75">
        <v>1559</v>
      </c>
      <c r="K21" s="75"/>
    </row>
    <row r="22" spans="1:11" x14ac:dyDescent="0.35">
      <c r="A22" s="76" t="s">
        <v>597</v>
      </c>
      <c r="B22" s="75">
        <v>15941.4</v>
      </c>
      <c r="C22" s="75">
        <v>3980</v>
      </c>
      <c r="E22" s="76" t="s">
        <v>111</v>
      </c>
      <c r="F22" s="75">
        <v>741099.25</v>
      </c>
      <c r="G22" s="75">
        <v>287678.51</v>
      </c>
      <c r="I22" s="76" t="s">
        <v>771</v>
      </c>
      <c r="J22" s="75">
        <v>2130.4</v>
      </c>
      <c r="K22" s="75"/>
    </row>
    <row r="23" spans="1:11" x14ac:dyDescent="0.35">
      <c r="A23" s="76" t="s">
        <v>38</v>
      </c>
      <c r="B23" s="75">
        <v>698493.88</v>
      </c>
      <c r="C23" s="75">
        <v>117674.08</v>
      </c>
      <c r="E23" s="76" t="s">
        <v>1500</v>
      </c>
      <c r="F23" s="75">
        <v>529</v>
      </c>
      <c r="G23" s="75"/>
      <c r="I23" s="76" t="s">
        <v>297</v>
      </c>
      <c r="J23" s="75">
        <v>177798.32</v>
      </c>
      <c r="K23" s="75">
        <v>11924.77</v>
      </c>
    </row>
    <row r="24" spans="1:11" x14ac:dyDescent="0.35">
      <c r="A24" s="76" t="s">
        <v>832</v>
      </c>
      <c r="B24" s="75">
        <v>17797.419999999998</v>
      </c>
      <c r="C24" s="75">
        <v>9443.77</v>
      </c>
      <c r="E24" s="76" t="s">
        <v>612</v>
      </c>
      <c r="F24" s="75">
        <v>3430</v>
      </c>
      <c r="G24" s="75"/>
      <c r="I24" s="76" t="s">
        <v>904</v>
      </c>
      <c r="J24" s="75">
        <v>94194.04</v>
      </c>
      <c r="K24" s="75">
        <v>21984</v>
      </c>
    </row>
    <row r="25" spans="1:11" x14ac:dyDescent="0.35">
      <c r="A25" s="76" t="s">
        <v>969</v>
      </c>
      <c r="B25" s="75">
        <v>26352.239999999998</v>
      </c>
      <c r="C25" s="75"/>
      <c r="E25" s="76" t="s">
        <v>591</v>
      </c>
      <c r="F25" s="75">
        <v>3139</v>
      </c>
      <c r="G25" s="75"/>
      <c r="I25" s="76" t="s">
        <v>84</v>
      </c>
      <c r="J25" s="75">
        <v>14067.32</v>
      </c>
      <c r="K25" s="75"/>
    </row>
    <row r="26" spans="1:11" x14ac:dyDescent="0.35">
      <c r="A26" s="76" t="s">
        <v>535</v>
      </c>
      <c r="B26" s="75">
        <v>18605.72</v>
      </c>
      <c r="C26" s="75">
        <v>4082.71</v>
      </c>
      <c r="E26" s="76" t="s">
        <v>810</v>
      </c>
      <c r="F26" s="75">
        <v>27617.68</v>
      </c>
      <c r="G26" s="75"/>
      <c r="I26" s="76" t="s">
        <v>379</v>
      </c>
      <c r="J26" s="75">
        <v>40911.46</v>
      </c>
      <c r="K26" s="75">
        <v>271</v>
      </c>
    </row>
    <row r="27" spans="1:11" ht="29" x14ac:dyDescent="0.35">
      <c r="A27" s="76" t="s">
        <v>817</v>
      </c>
      <c r="B27" s="75">
        <v>22319.730000000003</v>
      </c>
      <c r="C27" s="75">
        <v>9938.08</v>
      </c>
      <c r="E27" s="76" t="s">
        <v>794</v>
      </c>
      <c r="F27" s="75">
        <v>59476.39</v>
      </c>
      <c r="G27" s="75"/>
      <c r="I27" s="76" t="s">
        <v>539</v>
      </c>
      <c r="J27" s="75">
        <v>2141</v>
      </c>
      <c r="K27" s="75">
        <v>1618</v>
      </c>
    </row>
    <row r="28" spans="1:11" ht="29" x14ac:dyDescent="0.35">
      <c r="A28" s="76" t="s">
        <v>1328</v>
      </c>
      <c r="B28" s="75">
        <v>14779.66</v>
      </c>
      <c r="C28" s="75"/>
      <c r="E28" s="76" t="s">
        <v>92</v>
      </c>
      <c r="F28" s="75">
        <v>290549.13999999996</v>
      </c>
      <c r="G28" s="75">
        <v>45682.409999999996</v>
      </c>
      <c r="I28" s="76" t="s">
        <v>1135</v>
      </c>
      <c r="J28" s="75">
        <v>2255</v>
      </c>
      <c r="K28" s="75"/>
    </row>
    <row r="29" spans="1:11" ht="43.5" x14ac:dyDescent="0.35">
      <c r="A29" s="76" t="s">
        <v>590</v>
      </c>
      <c r="B29" s="75">
        <v>132596.21000000002</v>
      </c>
      <c r="C29" s="75"/>
      <c r="E29" s="76" t="s">
        <v>20</v>
      </c>
      <c r="F29" s="75">
        <v>42445.84</v>
      </c>
      <c r="G29" s="75">
        <v>2700</v>
      </c>
      <c r="I29" s="76" t="s">
        <v>1031</v>
      </c>
      <c r="J29" s="75">
        <v>30150.6</v>
      </c>
      <c r="K29" s="75"/>
    </row>
    <row r="30" spans="1:11" x14ac:dyDescent="0.35">
      <c r="A30" s="76" t="s">
        <v>1628</v>
      </c>
      <c r="B30" s="75">
        <v>585</v>
      </c>
      <c r="C30" s="75"/>
      <c r="E30" s="76" t="s">
        <v>970</v>
      </c>
      <c r="F30" s="75">
        <v>26352.239999999998</v>
      </c>
      <c r="G30" s="75"/>
      <c r="I30" s="76" t="s">
        <v>1117</v>
      </c>
      <c r="J30" s="75">
        <v>3387.44</v>
      </c>
      <c r="K30" s="75">
        <v>3387.44</v>
      </c>
    </row>
    <row r="31" spans="1:11" ht="29" x14ac:dyDescent="0.35">
      <c r="A31" s="76" t="s">
        <v>1638</v>
      </c>
      <c r="B31" s="75">
        <v>600</v>
      </c>
      <c r="C31" s="75"/>
      <c r="E31" s="76" t="s">
        <v>1266</v>
      </c>
      <c r="F31" s="75">
        <v>7851.86</v>
      </c>
      <c r="G31" s="75"/>
      <c r="I31" s="76" t="s">
        <v>1285</v>
      </c>
      <c r="J31" s="75">
        <v>2248.84</v>
      </c>
      <c r="K31" s="75"/>
    </row>
    <row r="32" spans="1:11" ht="29" x14ac:dyDescent="0.35">
      <c r="A32" s="76" t="s">
        <v>1546</v>
      </c>
      <c r="B32" s="75">
        <v>9794</v>
      </c>
      <c r="C32" s="75"/>
      <c r="E32" s="76" t="s">
        <v>1329</v>
      </c>
      <c r="F32" s="75">
        <v>14250.66</v>
      </c>
      <c r="G32" s="75"/>
      <c r="I32" s="76" t="s">
        <v>474</v>
      </c>
      <c r="J32" s="75">
        <v>903.64</v>
      </c>
      <c r="K32" s="75"/>
    </row>
    <row r="33" spans="1:11" ht="29" x14ac:dyDescent="0.35">
      <c r="A33" s="76" t="s">
        <v>1190</v>
      </c>
      <c r="B33" s="75">
        <v>6252</v>
      </c>
      <c r="C33" s="75"/>
      <c r="E33" s="76" t="s">
        <v>39</v>
      </c>
      <c r="F33" s="75">
        <v>48012.590000000004</v>
      </c>
      <c r="G33" s="75">
        <v>12656.630000000001</v>
      </c>
      <c r="I33" s="76" t="s">
        <v>899</v>
      </c>
      <c r="J33" s="75">
        <v>1618</v>
      </c>
      <c r="K33" s="75">
        <v>1618</v>
      </c>
    </row>
    <row r="34" spans="1:11" x14ac:dyDescent="0.35">
      <c r="A34" s="76" t="s">
        <v>1287</v>
      </c>
      <c r="B34" s="75">
        <v>10000</v>
      </c>
      <c r="C34" s="75"/>
      <c r="E34" s="76" t="s">
        <v>62</v>
      </c>
      <c r="F34" s="75">
        <v>4541.8999999999996</v>
      </c>
      <c r="G34" s="75">
        <v>72.900000000000006</v>
      </c>
      <c r="I34" s="76" t="s">
        <v>876</v>
      </c>
      <c r="J34" s="75">
        <v>14533.2</v>
      </c>
      <c r="K34" s="75"/>
    </row>
    <row r="35" spans="1:11" x14ac:dyDescent="0.35">
      <c r="A35" s="76" t="s">
        <v>1015</v>
      </c>
      <c r="B35" s="75">
        <v>21239.87</v>
      </c>
      <c r="C35" s="75"/>
      <c r="E35" s="76" t="s">
        <v>901</v>
      </c>
      <c r="F35" s="75">
        <v>70235</v>
      </c>
      <c r="G35" s="75">
        <v>21984</v>
      </c>
      <c r="I35" s="76" t="s">
        <v>1236</v>
      </c>
      <c r="J35" s="75">
        <v>689.8</v>
      </c>
      <c r="K35" s="75"/>
    </row>
    <row r="36" spans="1:11" ht="29" x14ac:dyDescent="0.35">
      <c r="A36" s="76" t="s">
        <v>578</v>
      </c>
      <c r="B36" s="75">
        <v>9020.17</v>
      </c>
      <c r="C36" s="75">
        <v>3547.8</v>
      </c>
      <c r="E36" s="76" t="s">
        <v>690</v>
      </c>
      <c r="F36" s="75">
        <v>40862.33</v>
      </c>
      <c r="G36" s="75"/>
      <c r="I36" s="76" t="s">
        <v>735</v>
      </c>
      <c r="J36" s="75">
        <v>18926.669999999998</v>
      </c>
      <c r="K36" s="75"/>
    </row>
    <row r="37" spans="1:11" ht="29" x14ac:dyDescent="0.35">
      <c r="A37" s="74" t="s">
        <v>1679</v>
      </c>
      <c r="B37" s="75">
        <v>6869870.0199999996</v>
      </c>
      <c r="C37" s="75">
        <v>735644.2</v>
      </c>
      <c r="E37" s="76" t="s">
        <v>661</v>
      </c>
      <c r="F37" s="75">
        <v>27</v>
      </c>
      <c r="G37" s="75"/>
      <c r="I37" s="76" t="s">
        <v>321</v>
      </c>
      <c r="J37" s="75">
        <v>25753.670000000002</v>
      </c>
      <c r="K37" s="75">
        <v>388.7</v>
      </c>
    </row>
    <row r="38" spans="1:11" x14ac:dyDescent="0.35">
      <c r="E38" s="76" t="s">
        <v>985</v>
      </c>
      <c r="F38" s="75">
        <v>25300</v>
      </c>
      <c r="G38" s="75">
        <v>25300</v>
      </c>
      <c r="I38" s="76" t="s">
        <v>1455</v>
      </c>
      <c r="J38" s="75">
        <v>2025</v>
      </c>
      <c r="K38" s="75"/>
    </row>
    <row r="39" spans="1:11" ht="29" x14ac:dyDescent="0.35">
      <c r="E39" s="76" t="s">
        <v>30</v>
      </c>
      <c r="F39" s="75">
        <v>60871.75</v>
      </c>
      <c r="G39" s="75"/>
      <c r="I39" s="76" t="s">
        <v>1422</v>
      </c>
      <c r="J39" s="75">
        <v>3900</v>
      </c>
      <c r="K39" s="75"/>
    </row>
    <row r="40" spans="1:11" x14ac:dyDescent="0.35">
      <c r="E40" s="76" t="s">
        <v>1492</v>
      </c>
      <c r="F40" s="75">
        <v>9506.130000000001</v>
      </c>
      <c r="G40" s="75"/>
      <c r="I40" s="76" t="s">
        <v>1487</v>
      </c>
      <c r="J40" s="75">
        <v>1454.88</v>
      </c>
      <c r="K40" s="75"/>
    </row>
    <row r="41" spans="1:11" ht="29" x14ac:dyDescent="0.35">
      <c r="E41" s="76" t="s">
        <v>1191</v>
      </c>
      <c r="F41" s="75">
        <v>6252</v>
      </c>
      <c r="G41" s="75"/>
      <c r="I41" s="76" t="s">
        <v>588</v>
      </c>
      <c r="J41" s="75">
        <v>527.76</v>
      </c>
      <c r="K41" s="75"/>
    </row>
    <row r="42" spans="1:11" x14ac:dyDescent="0.35">
      <c r="E42" s="76" t="s">
        <v>81</v>
      </c>
      <c r="F42" s="75">
        <v>130516.70000000001</v>
      </c>
      <c r="G42" s="75">
        <v>35829.54</v>
      </c>
      <c r="I42" s="76" t="s">
        <v>311</v>
      </c>
      <c r="J42" s="75">
        <v>72.900000000000006</v>
      </c>
      <c r="K42" s="75">
        <v>72.900000000000006</v>
      </c>
    </row>
    <row r="43" spans="1:11" x14ac:dyDescent="0.35">
      <c r="E43" s="76" t="s">
        <v>789</v>
      </c>
      <c r="F43" s="75">
        <v>8091.52</v>
      </c>
      <c r="G43" s="75"/>
      <c r="I43" s="76" t="s">
        <v>1344</v>
      </c>
      <c r="J43" s="75">
        <v>4994.22</v>
      </c>
      <c r="K43" s="75"/>
    </row>
    <row r="44" spans="1:11" x14ac:dyDescent="0.35">
      <c r="E44" s="76" t="s">
        <v>45</v>
      </c>
      <c r="F44" s="75">
        <v>59594.289999999979</v>
      </c>
      <c r="G44" s="75">
        <v>4507.01</v>
      </c>
      <c r="I44" s="76" t="s">
        <v>977</v>
      </c>
      <c r="J44" s="75">
        <v>5411</v>
      </c>
      <c r="K44" s="75"/>
    </row>
    <row r="45" spans="1:11" x14ac:dyDescent="0.35">
      <c r="E45" s="76" t="s">
        <v>626</v>
      </c>
      <c r="F45" s="75">
        <v>22992.240000000002</v>
      </c>
      <c r="G45" s="75">
        <v>15914.41</v>
      </c>
      <c r="I45" s="76" t="s">
        <v>973</v>
      </c>
      <c r="J45" s="75">
        <v>11099.62</v>
      </c>
      <c r="K45" s="75"/>
    </row>
    <row r="46" spans="1:11" x14ac:dyDescent="0.35">
      <c r="E46" s="76" t="s">
        <v>1230</v>
      </c>
      <c r="F46" s="75">
        <v>4144.96</v>
      </c>
      <c r="G46" s="75"/>
      <c r="I46" s="76" t="s">
        <v>42</v>
      </c>
      <c r="J46" s="75">
        <v>18999.11</v>
      </c>
      <c r="K46" s="75">
        <v>10468.040000000001</v>
      </c>
    </row>
    <row r="47" spans="1:11" x14ac:dyDescent="0.35">
      <c r="E47" s="76" t="s">
        <v>1318</v>
      </c>
      <c r="F47" s="75">
        <v>13806.390000000001</v>
      </c>
      <c r="G47" s="75">
        <v>1744</v>
      </c>
      <c r="I47" s="76" t="s">
        <v>210</v>
      </c>
      <c r="J47" s="75">
        <v>34148.03</v>
      </c>
      <c r="K47" s="75"/>
    </row>
    <row r="48" spans="1:11" x14ac:dyDescent="0.35">
      <c r="E48" s="76" t="s">
        <v>1376</v>
      </c>
      <c r="F48" s="75">
        <v>1473.21</v>
      </c>
      <c r="G48" s="75"/>
      <c r="I48" s="76" t="s">
        <v>281</v>
      </c>
      <c r="J48" s="75">
        <v>17195.77</v>
      </c>
      <c r="K48" s="75"/>
    </row>
    <row r="49" spans="5:11" x14ac:dyDescent="0.35">
      <c r="E49" s="76" t="s">
        <v>597</v>
      </c>
      <c r="F49" s="75">
        <v>23456.39</v>
      </c>
      <c r="G49" s="75">
        <v>263.7</v>
      </c>
      <c r="I49" s="76" t="s">
        <v>1566</v>
      </c>
      <c r="J49" s="75">
        <v>5040.13</v>
      </c>
      <c r="K49" s="75"/>
    </row>
    <row r="50" spans="5:11" x14ac:dyDescent="0.35">
      <c r="E50" s="76" t="s">
        <v>598</v>
      </c>
      <c r="F50" s="75">
        <v>15941.4</v>
      </c>
      <c r="G50" s="75">
        <v>3980</v>
      </c>
      <c r="I50" s="76" t="s">
        <v>348</v>
      </c>
      <c r="J50" s="75">
        <v>2997.8</v>
      </c>
      <c r="K50" s="75"/>
    </row>
    <row r="51" spans="5:11" x14ac:dyDescent="0.35">
      <c r="E51" s="76" t="s">
        <v>38</v>
      </c>
      <c r="F51" s="75">
        <v>0</v>
      </c>
      <c r="G51" s="75">
        <v>32.82</v>
      </c>
      <c r="I51" s="76" t="s">
        <v>101</v>
      </c>
      <c r="J51" s="75">
        <v>4068</v>
      </c>
      <c r="K51" s="75">
        <v>3892</v>
      </c>
    </row>
    <row r="52" spans="5:11" x14ac:dyDescent="0.35">
      <c r="E52" s="76" t="s">
        <v>74</v>
      </c>
      <c r="F52" s="75">
        <v>630343.43999999959</v>
      </c>
      <c r="G52" s="75">
        <v>14391.630000000001</v>
      </c>
      <c r="I52" s="76" t="s">
        <v>1371</v>
      </c>
      <c r="J52" s="75">
        <v>512.23</v>
      </c>
      <c r="K52" s="75"/>
    </row>
    <row r="53" spans="5:11" x14ac:dyDescent="0.35">
      <c r="E53" s="76" t="s">
        <v>620</v>
      </c>
      <c r="F53" s="75">
        <v>18283.04</v>
      </c>
      <c r="G53" s="75"/>
      <c r="I53" s="76" t="s">
        <v>743</v>
      </c>
      <c r="J53" s="75">
        <v>2172</v>
      </c>
      <c r="K53" s="75"/>
    </row>
    <row r="54" spans="5:11" x14ac:dyDescent="0.35">
      <c r="E54" s="76" t="s">
        <v>55</v>
      </c>
      <c r="F54" s="75">
        <v>33506</v>
      </c>
      <c r="G54" s="75">
        <v>191.4</v>
      </c>
      <c r="I54" s="76" t="s">
        <v>1093</v>
      </c>
      <c r="J54" s="75">
        <v>8082</v>
      </c>
      <c r="K54" s="75"/>
    </row>
    <row r="55" spans="5:11" x14ac:dyDescent="0.35">
      <c r="E55" s="76" t="s">
        <v>125</v>
      </c>
      <c r="F55" s="75">
        <v>4805.7300000000005</v>
      </c>
      <c r="G55" s="75">
        <v>1326.88</v>
      </c>
      <c r="I55" s="76" t="s">
        <v>1019</v>
      </c>
      <c r="J55" s="75">
        <v>1020</v>
      </c>
      <c r="K55" s="75"/>
    </row>
    <row r="56" spans="5:11" x14ac:dyDescent="0.35">
      <c r="E56" s="76" t="s">
        <v>181</v>
      </c>
      <c r="F56" s="75">
        <v>82519.959999999992</v>
      </c>
      <c r="G56" s="75">
        <v>1939.95</v>
      </c>
      <c r="I56" s="76" t="s">
        <v>960</v>
      </c>
      <c r="J56" s="75">
        <v>24924.720000000001</v>
      </c>
      <c r="K56" s="75"/>
    </row>
    <row r="57" spans="5:11" x14ac:dyDescent="0.35">
      <c r="E57" s="76" t="s">
        <v>1016</v>
      </c>
      <c r="F57" s="75">
        <v>6297.4500000000007</v>
      </c>
      <c r="G57" s="75"/>
      <c r="I57" s="76" t="s">
        <v>676</v>
      </c>
      <c r="J57" s="75">
        <v>4634.12</v>
      </c>
      <c r="K57" s="75"/>
    </row>
    <row r="58" spans="5:11" x14ac:dyDescent="0.35">
      <c r="E58" s="76" t="s">
        <v>535</v>
      </c>
      <c r="F58" s="75">
        <v>11620.580000000002</v>
      </c>
      <c r="G58" s="75">
        <v>2464.71</v>
      </c>
      <c r="I58" s="76" t="s">
        <v>263</v>
      </c>
      <c r="J58" s="75">
        <v>14388.1</v>
      </c>
      <c r="K58" s="75">
        <v>2000.41</v>
      </c>
    </row>
    <row r="59" spans="5:11" x14ac:dyDescent="0.35">
      <c r="E59" s="76" t="s">
        <v>817</v>
      </c>
      <c r="F59" s="75">
        <v>1129</v>
      </c>
      <c r="G59" s="75"/>
      <c r="I59" s="76" t="s">
        <v>1581</v>
      </c>
      <c r="J59" s="75">
        <v>1215</v>
      </c>
      <c r="K59" s="75"/>
    </row>
    <row r="60" spans="5:11" x14ac:dyDescent="0.35">
      <c r="E60" s="76" t="s">
        <v>838</v>
      </c>
      <c r="F60" s="75">
        <v>4048</v>
      </c>
      <c r="G60" s="75"/>
      <c r="I60" s="76" t="s">
        <v>244</v>
      </c>
      <c r="J60" s="75">
        <v>17843</v>
      </c>
      <c r="K60" s="75"/>
    </row>
    <row r="61" spans="5:11" ht="29" x14ac:dyDescent="0.35">
      <c r="E61" s="76" t="s">
        <v>98</v>
      </c>
      <c r="F61" s="75">
        <v>18790.8</v>
      </c>
      <c r="G61" s="75">
        <v>6017.41</v>
      </c>
      <c r="I61" s="76" t="s">
        <v>285</v>
      </c>
      <c r="J61" s="75">
        <v>857.3</v>
      </c>
      <c r="K61" s="75"/>
    </row>
    <row r="62" spans="5:11" x14ac:dyDescent="0.35">
      <c r="E62" s="76" t="s">
        <v>760</v>
      </c>
      <c r="F62" s="75">
        <v>3190.8</v>
      </c>
      <c r="G62" s="75"/>
      <c r="I62" s="76" t="s">
        <v>1045</v>
      </c>
      <c r="J62" s="75">
        <v>416.28</v>
      </c>
      <c r="K62" s="75"/>
    </row>
    <row r="63" spans="5:11" ht="29" x14ac:dyDescent="0.35">
      <c r="E63" s="76" t="s">
        <v>1058</v>
      </c>
      <c r="F63" s="75">
        <v>1880</v>
      </c>
      <c r="G63" s="75"/>
      <c r="I63" s="76" t="s">
        <v>1009</v>
      </c>
      <c r="J63" s="75">
        <v>2755</v>
      </c>
      <c r="K63" s="75"/>
    </row>
    <row r="64" spans="5:11" x14ac:dyDescent="0.35">
      <c r="E64" s="76" t="s">
        <v>1101</v>
      </c>
      <c r="F64" s="75">
        <v>27539.299999999996</v>
      </c>
      <c r="G64" s="75">
        <v>12779.56</v>
      </c>
      <c r="I64" s="76" t="s">
        <v>882</v>
      </c>
      <c r="J64" s="75">
        <v>3128.17</v>
      </c>
      <c r="K64" s="75">
        <v>4154.97</v>
      </c>
    </row>
    <row r="65" spans="5:11" x14ac:dyDescent="0.35">
      <c r="E65" s="76" t="s">
        <v>673</v>
      </c>
      <c r="F65" s="75">
        <v>47169.19</v>
      </c>
      <c r="G65" s="75"/>
      <c r="I65" s="76" t="s">
        <v>1432</v>
      </c>
      <c r="J65" s="75">
        <v>1109</v>
      </c>
      <c r="K65" s="75"/>
    </row>
    <row r="66" spans="5:11" x14ac:dyDescent="0.35">
      <c r="E66" s="76" t="s">
        <v>895</v>
      </c>
      <c r="F66" s="75">
        <v>1800</v>
      </c>
      <c r="G66" s="75"/>
      <c r="I66" s="76" t="s">
        <v>1314</v>
      </c>
      <c r="J66" s="75">
        <v>1663</v>
      </c>
      <c r="K66" s="75"/>
    </row>
    <row r="67" spans="5:11" ht="29" x14ac:dyDescent="0.35">
      <c r="E67" s="76" t="s">
        <v>536</v>
      </c>
      <c r="F67" s="75">
        <v>46024.720000000008</v>
      </c>
      <c r="G67" s="75">
        <v>25535.57</v>
      </c>
      <c r="I67" s="76" t="s">
        <v>1561</v>
      </c>
      <c r="J67" s="75">
        <v>3320.9</v>
      </c>
      <c r="K67" s="75"/>
    </row>
    <row r="68" spans="5:11" x14ac:dyDescent="0.35">
      <c r="E68" s="76" t="s">
        <v>1628</v>
      </c>
      <c r="F68" s="75">
        <v>585</v>
      </c>
      <c r="G68" s="75"/>
      <c r="I68" s="76" t="s">
        <v>1548</v>
      </c>
      <c r="J68" s="75">
        <v>9794</v>
      </c>
      <c r="K68" s="75"/>
    </row>
    <row r="69" spans="5:11" x14ac:dyDescent="0.35">
      <c r="E69" s="76" t="s">
        <v>636</v>
      </c>
      <c r="F69" s="75">
        <v>105232.69</v>
      </c>
      <c r="G69" s="75">
        <v>4154.97</v>
      </c>
      <c r="I69" s="76" t="s">
        <v>1269</v>
      </c>
      <c r="J69" s="75">
        <v>22102.52</v>
      </c>
      <c r="K69" s="75"/>
    </row>
    <row r="70" spans="5:11" x14ac:dyDescent="0.35">
      <c r="E70" s="76" t="s">
        <v>844</v>
      </c>
      <c r="F70" s="75">
        <v>24306.799999999999</v>
      </c>
      <c r="G70" s="75"/>
      <c r="I70" s="76" t="s">
        <v>545</v>
      </c>
      <c r="J70" s="75">
        <v>4675</v>
      </c>
      <c r="K70" s="75"/>
    </row>
    <row r="71" spans="5:11" x14ac:dyDescent="0.35">
      <c r="E71" s="76" t="s">
        <v>1242</v>
      </c>
      <c r="F71" s="75">
        <v>31836</v>
      </c>
      <c r="G71" s="75"/>
      <c r="I71" s="76" t="s">
        <v>1245</v>
      </c>
      <c r="J71" s="75">
        <v>5265</v>
      </c>
      <c r="K71" s="75"/>
    </row>
    <row r="72" spans="5:11" x14ac:dyDescent="0.35">
      <c r="E72" s="76" t="s">
        <v>1403</v>
      </c>
      <c r="F72" s="75">
        <v>7355</v>
      </c>
      <c r="G72" s="75"/>
      <c r="I72" s="76" t="s">
        <v>1571</v>
      </c>
      <c r="J72" s="75">
        <v>1105.82</v>
      </c>
      <c r="K72" s="75"/>
    </row>
    <row r="73" spans="5:11" x14ac:dyDescent="0.35">
      <c r="E73" s="76" t="s">
        <v>1219</v>
      </c>
      <c r="F73" s="75">
        <v>4190.2299999999996</v>
      </c>
      <c r="G73" s="75"/>
      <c r="I73" s="76" t="s">
        <v>1540</v>
      </c>
      <c r="J73" s="75">
        <v>3520</v>
      </c>
      <c r="K73" s="75"/>
    </row>
    <row r="74" spans="5:11" x14ac:dyDescent="0.35">
      <c r="E74" s="76" t="s">
        <v>1411</v>
      </c>
      <c r="F74" s="75">
        <v>2188.56</v>
      </c>
      <c r="G74" s="75"/>
      <c r="I74" s="76" t="s">
        <v>763</v>
      </c>
      <c r="J74" s="75">
        <v>7838.8</v>
      </c>
      <c r="K74" s="75"/>
    </row>
    <row r="75" spans="5:11" x14ac:dyDescent="0.35">
      <c r="E75" s="76" t="s">
        <v>1015</v>
      </c>
      <c r="F75" s="75">
        <v>7577.87</v>
      </c>
      <c r="G75" s="75"/>
      <c r="I75" s="76" t="s">
        <v>142</v>
      </c>
      <c r="J75" s="75">
        <v>100.8</v>
      </c>
      <c r="K75" s="75">
        <v>54.98</v>
      </c>
    </row>
    <row r="76" spans="5:11" x14ac:dyDescent="0.35">
      <c r="E76" s="76" t="s">
        <v>578</v>
      </c>
      <c r="F76" s="75">
        <v>350</v>
      </c>
      <c r="G76" s="75"/>
      <c r="I76" s="76" t="s">
        <v>403</v>
      </c>
      <c r="J76" s="75">
        <v>7130.79</v>
      </c>
      <c r="K76" s="75">
        <v>3980</v>
      </c>
    </row>
    <row r="77" spans="5:11" x14ac:dyDescent="0.35">
      <c r="E77" s="74" t="s">
        <v>1679</v>
      </c>
      <c r="F77" s="75">
        <v>6869870.0199999996</v>
      </c>
      <c r="G77" s="75">
        <v>735644.2</v>
      </c>
      <c r="I77" s="76" t="s">
        <v>1518</v>
      </c>
      <c r="J77" s="75">
        <v>600</v>
      </c>
      <c r="K77" s="75"/>
    </row>
    <row r="78" spans="5:11" ht="29" x14ac:dyDescent="0.35">
      <c r="I78" s="76" t="s">
        <v>606</v>
      </c>
      <c r="J78" s="75">
        <v>2328.8000000000002</v>
      </c>
      <c r="K78" s="75">
        <v>2328.8000000000002</v>
      </c>
    </row>
    <row r="79" spans="5:11" x14ac:dyDescent="0.35">
      <c r="I79" s="76" t="s">
        <v>269</v>
      </c>
      <c r="J79" s="75">
        <v>1505</v>
      </c>
      <c r="K79" s="75"/>
    </row>
    <row r="80" spans="5:11" x14ac:dyDescent="0.35">
      <c r="I80" s="76" t="s">
        <v>95</v>
      </c>
      <c r="J80" s="75">
        <v>26485.32</v>
      </c>
      <c r="K80" s="75">
        <v>8546.4599999999991</v>
      </c>
    </row>
    <row r="81" spans="9:11" x14ac:dyDescent="0.35">
      <c r="I81" s="76" t="s">
        <v>325</v>
      </c>
      <c r="J81" s="75">
        <v>1425</v>
      </c>
      <c r="K81" s="75"/>
    </row>
    <row r="82" spans="9:11" x14ac:dyDescent="0.35">
      <c r="I82" s="76" t="s">
        <v>1089</v>
      </c>
      <c r="J82" s="75">
        <v>1673.72</v>
      </c>
      <c r="K82" s="75"/>
    </row>
    <row r="83" spans="9:11" x14ac:dyDescent="0.35">
      <c r="I83" s="76" t="s">
        <v>1348</v>
      </c>
      <c r="J83" s="75">
        <v>1457.26</v>
      </c>
      <c r="K83" s="75"/>
    </row>
    <row r="84" spans="9:11" x14ac:dyDescent="0.35">
      <c r="I84" s="76" t="s">
        <v>70</v>
      </c>
      <c r="J84" s="75">
        <v>35913.42</v>
      </c>
      <c r="K84" s="75">
        <v>10155.619999999999</v>
      </c>
    </row>
    <row r="85" spans="9:11" x14ac:dyDescent="0.35">
      <c r="I85" s="76" t="s">
        <v>346</v>
      </c>
      <c r="J85" s="75">
        <v>86806.549999999988</v>
      </c>
      <c r="K85" s="75">
        <v>17154.45</v>
      </c>
    </row>
    <row r="86" spans="9:11" x14ac:dyDescent="0.35">
      <c r="I86" s="76" t="s">
        <v>1185</v>
      </c>
      <c r="J86" s="75">
        <v>2082</v>
      </c>
      <c r="K86" s="75"/>
    </row>
    <row r="87" spans="9:11" x14ac:dyDescent="0.35">
      <c r="I87" s="76" t="s">
        <v>1377</v>
      </c>
      <c r="J87" s="75">
        <v>1473.21</v>
      </c>
      <c r="K87" s="75"/>
    </row>
    <row r="88" spans="9:11" x14ac:dyDescent="0.35">
      <c r="I88" s="76" t="s">
        <v>518</v>
      </c>
      <c r="J88" s="75">
        <v>5563.35</v>
      </c>
      <c r="K88" s="75"/>
    </row>
    <row r="89" spans="9:11" x14ac:dyDescent="0.35">
      <c r="I89" s="76" t="s">
        <v>1161</v>
      </c>
      <c r="J89" s="75">
        <v>10380.210000000001</v>
      </c>
      <c r="K89" s="75"/>
    </row>
    <row r="90" spans="9:11" x14ac:dyDescent="0.35">
      <c r="I90" s="76" t="s">
        <v>786</v>
      </c>
      <c r="J90" s="75">
        <v>4781.47</v>
      </c>
      <c r="K90" s="75"/>
    </row>
    <row r="91" spans="9:11" x14ac:dyDescent="0.35">
      <c r="I91" s="76" t="s">
        <v>450</v>
      </c>
      <c r="J91" s="75">
        <v>22915.300000000003</v>
      </c>
      <c r="K91" s="75">
        <v>8820.83</v>
      </c>
    </row>
    <row r="92" spans="9:11" ht="29" x14ac:dyDescent="0.35">
      <c r="I92" s="76" t="s">
        <v>1036</v>
      </c>
      <c r="J92" s="75">
        <v>571</v>
      </c>
      <c r="K92" s="75"/>
    </row>
    <row r="93" spans="9:11" x14ac:dyDescent="0.35">
      <c r="I93" s="76" t="s">
        <v>898</v>
      </c>
      <c r="J93" s="75">
        <v>24263.19</v>
      </c>
      <c r="K93" s="75">
        <v>859</v>
      </c>
    </row>
    <row r="94" spans="9:11" x14ac:dyDescent="0.35">
      <c r="I94" s="76" t="s">
        <v>1073</v>
      </c>
      <c r="J94" s="75">
        <v>6599.24</v>
      </c>
      <c r="K94" s="75"/>
    </row>
    <row r="95" spans="9:11" x14ac:dyDescent="0.35">
      <c r="I95" s="76" t="s">
        <v>570</v>
      </c>
      <c r="J95" s="75">
        <v>14793.519999999999</v>
      </c>
      <c r="K95" s="75">
        <v>3172.2</v>
      </c>
    </row>
    <row r="96" spans="9:11" x14ac:dyDescent="0.35">
      <c r="I96" s="76" t="s">
        <v>1194</v>
      </c>
      <c r="J96" s="75">
        <v>6252</v>
      </c>
      <c r="K96" s="75"/>
    </row>
    <row r="97" spans="9:11" x14ac:dyDescent="0.35">
      <c r="I97" s="76" t="s">
        <v>1249</v>
      </c>
      <c r="J97" s="75">
        <v>9936</v>
      </c>
      <c r="K97" s="75"/>
    </row>
    <row r="98" spans="9:11" ht="29" x14ac:dyDescent="0.35">
      <c r="I98" s="76" t="s">
        <v>775</v>
      </c>
      <c r="J98" s="75">
        <v>4626.3999999999996</v>
      </c>
      <c r="K98" s="75"/>
    </row>
    <row r="99" spans="9:11" x14ac:dyDescent="0.35">
      <c r="I99" s="76" t="s">
        <v>1532</v>
      </c>
      <c r="J99" s="75">
        <v>9686.7999999999993</v>
      </c>
      <c r="K99" s="75"/>
    </row>
    <row r="100" spans="9:11" ht="29" x14ac:dyDescent="0.35">
      <c r="I100" s="76" t="s">
        <v>615</v>
      </c>
      <c r="J100" s="75">
        <v>700</v>
      </c>
      <c r="K100" s="75"/>
    </row>
    <row r="101" spans="9:11" x14ac:dyDescent="0.35">
      <c r="I101" s="76" t="s">
        <v>908</v>
      </c>
      <c r="J101" s="75">
        <v>1335.46</v>
      </c>
      <c r="K101" s="75"/>
    </row>
    <row r="102" spans="9:11" x14ac:dyDescent="0.35">
      <c r="I102" s="76" t="s">
        <v>1272</v>
      </c>
      <c r="J102" s="75">
        <v>3611.1900000000005</v>
      </c>
      <c r="K102" s="75"/>
    </row>
    <row r="103" spans="9:11" x14ac:dyDescent="0.35">
      <c r="I103" s="76" t="s">
        <v>648</v>
      </c>
      <c r="J103" s="75">
        <v>15664.1</v>
      </c>
      <c r="K103" s="75"/>
    </row>
    <row r="104" spans="9:11" x14ac:dyDescent="0.35">
      <c r="I104" s="76" t="s">
        <v>147</v>
      </c>
      <c r="J104" s="75">
        <v>29946</v>
      </c>
      <c r="K104" s="75">
        <v>6316</v>
      </c>
    </row>
    <row r="105" spans="9:11" x14ac:dyDescent="0.35">
      <c r="I105" s="76" t="s">
        <v>134</v>
      </c>
      <c r="J105" s="75">
        <v>24877.090000000004</v>
      </c>
      <c r="K105" s="75"/>
    </row>
    <row r="106" spans="9:11" x14ac:dyDescent="0.35">
      <c r="I106" s="76" t="s">
        <v>629</v>
      </c>
      <c r="J106" s="75">
        <v>22992.240000000002</v>
      </c>
      <c r="K106" s="75">
        <v>15914.41</v>
      </c>
    </row>
    <row r="107" spans="9:11" x14ac:dyDescent="0.35">
      <c r="I107" s="76" t="s">
        <v>1385</v>
      </c>
      <c r="J107" s="75">
        <v>2730</v>
      </c>
      <c r="K107" s="75"/>
    </row>
    <row r="108" spans="9:11" x14ac:dyDescent="0.35">
      <c r="I108" s="76" t="s">
        <v>1409</v>
      </c>
      <c r="J108" s="75">
        <v>68193</v>
      </c>
      <c r="K108" s="75"/>
    </row>
    <row r="109" spans="9:11" x14ac:dyDescent="0.35">
      <c r="I109" s="76" t="s">
        <v>480</v>
      </c>
      <c r="J109" s="75">
        <v>5971.03</v>
      </c>
      <c r="K109" s="75"/>
    </row>
    <row r="110" spans="9:11" x14ac:dyDescent="0.35">
      <c r="I110" s="76" t="s">
        <v>197</v>
      </c>
      <c r="J110" s="75">
        <v>197497.78</v>
      </c>
      <c r="K110" s="75"/>
    </row>
    <row r="111" spans="9:11" x14ac:dyDescent="0.35">
      <c r="I111" s="76" t="s">
        <v>250</v>
      </c>
      <c r="J111" s="75">
        <v>179635.39999999997</v>
      </c>
      <c r="K111" s="75">
        <v>57980.1</v>
      </c>
    </row>
    <row r="112" spans="9:11" x14ac:dyDescent="0.35">
      <c r="I112" s="76" t="s">
        <v>304</v>
      </c>
      <c r="J112" s="75">
        <v>3932.12</v>
      </c>
      <c r="K112" s="75"/>
    </row>
    <row r="113" spans="9:11" x14ac:dyDescent="0.35">
      <c r="I113" s="76" t="s">
        <v>555</v>
      </c>
      <c r="J113" s="75">
        <v>45998.68</v>
      </c>
      <c r="K113" s="75">
        <v>19468</v>
      </c>
    </row>
    <row r="114" spans="9:11" x14ac:dyDescent="0.35">
      <c r="I114" s="76" t="s">
        <v>1276</v>
      </c>
      <c r="J114" s="75">
        <v>12000</v>
      </c>
      <c r="K114" s="75"/>
    </row>
    <row r="115" spans="9:11" ht="29" x14ac:dyDescent="0.35">
      <c r="I115" s="76" t="s">
        <v>455</v>
      </c>
      <c r="J115" s="75">
        <v>52400</v>
      </c>
      <c r="K115" s="75"/>
    </row>
    <row r="116" spans="9:11" x14ac:dyDescent="0.35">
      <c r="I116" s="76" t="s">
        <v>24</v>
      </c>
      <c r="J116" s="75">
        <v>0</v>
      </c>
      <c r="K116" s="75">
        <v>32.82</v>
      </c>
    </row>
    <row r="117" spans="9:11" x14ac:dyDescent="0.35">
      <c r="I117" s="76" t="s">
        <v>560</v>
      </c>
      <c r="J117" s="75">
        <v>10305</v>
      </c>
      <c r="K117" s="75">
        <v>4761</v>
      </c>
    </row>
    <row r="118" spans="9:11" x14ac:dyDescent="0.35">
      <c r="I118" s="76" t="s">
        <v>999</v>
      </c>
      <c r="J118" s="5"/>
      <c r="K118" s="5">
        <v>3548.57</v>
      </c>
    </row>
    <row r="119" spans="9:11" x14ac:dyDescent="0.35">
      <c r="I119" s="76" t="s">
        <v>892</v>
      </c>
      <c r="J119" s="5">
        <v>3375.8</v>
      </c>
      <c r="K119" s="5"/>
    </row>
    <row r="120" spans="9:11" x14ac:dyDescent="0.35">
      <c r="I120" s="76" t="s">
        <v>414</v>
      </c>
      <c r="J120" s="5">
        <v>437.59</v>
      </c>
      <c r="K120" s="5"/>
    </row>
    <row r="121" spans="9:11" ht="29" x14ac:dyDescent="0.35">
      <c r="I121" s="76" t="s">
        <v>1479</v>
      </c>
      <c r="J121" s="5">
        <v>1427.41</v>
      </c>
      <c r="K121" s="5">
        <v>846.71</v>
      </c>
    </row>
    <row r="122" spans="9:11" x14ac:dyDescent="0.35">
      <c r="I122" s="76" t="s">
        <v>1322</v>
      </c>
      <c r="J122" s="5">
        <v>5728.31</v>
      </c>
      <c r="K122" s="5"/>
    </row>
    <row r="123" spans="9:11" x14ac:dyDescent="0.35">
      <c r="I123" s="76" t="s">
        <v>919</v>
      </c>
      <c r="J123" s="5">
        <v>1415.06</v>
      </c>
      <c r="K123" s="5"/>
    </row>
    <row r="124" spans="9:11" x14ac:dyDescent="0.35">
      <c r="I124" s="76" t="s">
        <v>814</v>
      </c>
      <c r="J124" s="5">
        <v>21724.190000000002</v>
      </c>
      <c r="K124" s="5">
        <v>9938.08</v>
      </c>
    </row>
    <row r="125" spans="9:11" x14ac:dyDescent="0.35">
      <c r="I125" s="76" t="s">
        <v>1176</v>
      </c>
      <c r="J125" s="5">
        <v>22282.560000000001</v>
      </c>
      <c r="K125" s="5"/>
    </row>
    <row r="126" spans="9:11" x14ac:dyDescent="0.35">
      <c r="I126" s="76" t="s">
        <v>1103</v>
      </c>
      <c r="J126" s="5">
        <v>67496.469999999987</v>
      </c>
      <c r="K126" s="5">
        <v>1623.89</v>
      </c>
    </row>
    <row r="127" spans="9:11" x14ac:dyDescent="0.35">
      <c r="I127" s="76" t="s">
        <v>48</v>
      </c>
      <c r="J127" s="5">
        <v>18913.609999999997</v>
      </c>
      <c r="K127" s="5">
        <v>4507.01</v>
      </c>
    </row>
    <row r="128" spans="9:11" x14ac:dyDescent="0.35">
      <c r="I128" s="76" t="s">
        <v>1022</v>
      </c>
      <c r="J128" s="5">
        <v>4074.52</v>
      </c>
      <c r="K128" s="5"/>
    </row>
    <row r="129" spans="9:11" x14ac:dyDescent="0.35">
      <c r="I129" s="76" t="s">
        <v>830</v>
      </c>
      <c r="J129" s="5">
        <v>887.37</v>
      </c>
      <c r="K129" s="5"/>
    </row>
    <row r="130" spans="9:11" ht="29" x14ac:dyDescent="0.35">
      <c r="I130" s="76" t="s">
        <v>1222</v>
      </c>
      <c r="J130" s="5">
        <v>3678</v>
      </c>
      <c r="K130" s="5"/>
    </row>
    <row r="131" spans="9:11" x14ac:dyDescent="0.35">
      <c r="I131" s="76" t="s">
        <v>65</v>
      </c>
      <c r="J131" s="5">
        <v>115688.79000000001</v>
      </c>
      <c r="K131" s="5">
        <v>609.41</v>
      </c>
    </row>
    <row r="132" spans="9:11" x14ac:dyDescent="0.35">
      <c r="I132" s="76" t="s">
        <v>872</v>
      </c>
      <c r="J132" s="5">
        <v>5763.6</v>
      </c>
      <c r="K132" s="5"/>
    </row>
    <row r="133" spans="9:11" x14ac:dyDescent="0.35">
      <c r="I133" s="76" t="s">
        <v>1437</v>
      </c>
      <c r="J133" s="5">
        <v>714</v>
      </c>
      <c r="K133" s="5"/>
    </row>
    <row r="134" spans="9:11" ht="29" x14ac:dyDescent="0.35">
      <c r="I134" s="76" t="s">
        <v>418</v>
      </c>
      <c r="J134" s="5">
        <v>10021.1</v>
      </c>
      <c r="K134" s="5"/>
    </row>
    <row r="135" spans="9:11" ht="29" x14ac:dyDescent="0.35">
      <c r="I135" s="76" t="s">
        <v>1061</v>
      </c>
      <c r="J135" s="5">
        <v>2848.79</v>
      </c>
      <c r="K135" s="5"/>
    </row>
    <row r="136" spans="9:11" x14ac:dyDescent="0.35">
      <c r="I136" s="76" t="s">
        <v>670</v>
      </c>
      <c r="J136" s="5">
        <v>4942</v>
      </c>
      <c r="K136" s="5"/>
    </row>
    <row r="137" spans="9:11" x14ac:dyDescent="0.35">
      <c r="I137" s="76" t="s">
        <v>753</v>
      </c>
      <c r="J137" s="5">
        <v>4210.51</v>
      </c>
      <c r="K137" s="5"/>
    </row>
    <row r="138" spans="9:11" x14ac:dyDescent="0.35">
      <c r="I138" s="76" t="s">
        <v>35</v>
      </c>
      <c r="J138" s="5">
        <v>3358798.41</v>
      </c>
      <c r="K138" s="5">
        <v>167231.14000000001</v>
      </c>
    </row>
    <row r="139" spans="9:11" x14ac:dyDescent="0.35">
      <c r="I139" s="76" t="s">
        <v>685</v>
      </c>
      <c r="J139" s="5">
        <v>1717</v>
      </c>
      <c r="K139" s="5"/>
    </row>
    <row r="140" spans="9:11" x14ac:dyDescent="0.35">
      <c r="I140" s="76" t="s">
        <v>1649</v>
      </c>
      <c r="J140" s="5">
        <v>100</v>
      </c>
      <c r="K140" s="5"/>
    </row>
    <row r="141" spans="9:11" x14ac:dyDescent="0.35">
      <c r="I141" s="76" t="s">
        <v>1391</v>
      </c>
      <c r="J141" s="5">
        <v>5943.02</v>
      </c>
      <c r="K141" s="5">
        <v>1939.95</v>
      </c>
    </row>
    <row r="142" spans="9:11" x14ac:dyDescent="0.35">
      <c r="I142" s="76" t="s">
        <v>119</v>
      </c>
      <c r="J142" s="5">
        <v>51621.140000000007</v>
      </c>
      <c r="K142" s="5">
        <v>18032.41</v>
      </c>
    </row>
    <row r="143" spans="9:11" x14ac:dyDescent="0.35">
      <c r="I143" s="76" t="s">
        <v>1083</v>
      </c>
      <c r="J143" s="5">
        <v>2771</v>
      </c>
      <c r="K143" s="5"/>
    </row>
    <row r="144" spans="9:11" x14ac:dyDescent="0.35">
      <c r="I144" s="76" t="s">
        <v>267</v>
      </c>
      <c r="J144" s="5">
        <v>3867.84</v>
      </c>
      <c r="K144" s="5"/>
    </row>
    <row r="145" spans="9:11" x14ac:dyDescent="0.35">
      <c r="I145" s="76" t="s">
        <v>174</v>
      </c>
      <c r="J145" s="5">
        <v>32060.61</v>
      </c>
      <c r="K145" s="5"/>
    </row>
    <row r="146" spans="9:11" x14ac:dyDescent="0.35">
      <c r="I146" s="76" t="s">
        <v>158</v>
      </c>
      <c r="J146" s="5">
        <v>194543.6</v>
      </c>
      <c r="K146" s="5">
        <v>1507</v>
      </c>
    </row>
    <row r="147" spans="9:11" x14ac:dyDescent="0.35">
      <c r="I147" s="76" t="s">
        <v>428</v>
      </c>
      <c r="J147" s="5">
        <v>5427</v>
      </c>
      <c r="K147" s="5"/>
    </row>
    <row r="148" spans="9:11" ht="29" x14ac:dyDescent="0.35">
      <c r="I148" s="76" t="s">
        <v>192</v>
      </c>
      <c r="J148" s="5">
        <v>570</v>
      </c>
      <c r="K148" s="5"/>
    </row>
    <row r="149" spans="9:11" ht="29" x14ac:dyDescent="0.35">
      <c r="I149" s="76" t="s">
        <v>1624</v>
      </c>
      <c r="J149" s="5">
        <v>630</v>
      </c>
      <c r="K149" s="5"/>
    </row>
    <row r="150" spans="9:11" x14ac:dyDescent="0.35">
      <c r="I150" s="76" t="s">
        <v>1326</v>
      </c>
      <c r="J150" s="5">
        <v>3174</v>
      </c>
      <c r="K150" s="5">
        <v>1744</v>
      </c>
    </row>
    <row r="151" spans="9:11" x14ac:dyDescent="0.35">
      <c r="I151" s="76" t="s">
        <v>1460</v>
      </c>
      <c r="J151" s="5">
        <v>1454.88</v>
      </c>
      <c r="K151" s="5">
        <v>1454.88</v>
      </c>
    </row>
    <row r="152" spans="9:11" ht="29" x14ac:dyDescent="0.35">
      <c r="I152" s="76" t="s">
        <v>1335</v>
      </c>
      <c r="J152" s="5">
        <v>1454.88</v>
      </c>
      <c r="K152" s="5"/>
    </row>
    <row r="153" spans="9:11" ht="29" x14ac:dyDescent="0.35">
      <c r="I153" s="76" t="s">
        <v>1592</v>
      </c>
      <c r="J153" s="5">
        <v>5511.96</v>
      </c>
      <c r="K153" s="5"/>
    </row>
    <row r="154" spans="9:11" ht="29" x14ac:dyDescent="0.35">
      <c r="I154" s="76" t="s">
        <v>293</v>
      </c>
      <c r="J154" s="5">
        <v>4326</v>
      </c>
      <c r="K154" s="5"/>
    </row>
    <row r="155" spans="9:11" x14ac:dyDescent="0.35">
      <c r="I155" s="76" t="s">
        <v>666</v>
      </c>
      <c r="J155" s="5">
        <v>3415</v>
      </c>
      <c r="K155" s="5"/>
    </row>
    <row r="156" spans="9:11" x14ac:dyDescent="0.35">
      <c r="I156" s="76" t="s">
        <v>1606</v>
      </c>
      <c r="J156" s="5">
        <v>7740</v>
      </c>
      <c r="K156" s="5"/>
    </row>
    <row r="157" spans="9:11" x14ac:dyDescent="0.35">
      <c r="I157" s="76" t="s">
        <v>1232</v>
      </c>
      <c r="J157" s="5">
        <v>4144.96</v>
      </c>
      <c r="K157" s="5"/>
    </row>
    <row r="158" spans="9:11" x14ac:dyDescent="0.35">
      <c r="I158" s="76" t="s">
        <v>581</v>
      </c>
      <c r="J158" s="5">
        <v>632.25</v>
      </c>
      <c r="K158" s="5"/>
    </row>
    <row r="159" spans="9:11" x14ac:dyDescent="0.35">
      <c r="I159" s="76" t="s">
        <v>946</v>
      </c>
      <c r="J159" s="5">
        <v>69.319999999999993</v>
      </c>
      <c r="K159" s="5"/>
    </row>
    <row r="160" spans="9:11" x14ac:dyDescent="0.35">
      <c r="I160" s="76" t="s">
        <v>88</v>
      </c>
      <c r="J160" s="5">
        <v>43784.639999999999</v>
      </c>
      <c r="K160" s="5">
        <v>2348.6</v>
      </c>
    </row>
    <row r="161" spans="9:11" x14ac:dyDescent="0.35">
      <c r="I161" s="76" t="s">
        <v>396</v>
      </c>
      <c r="J161" s="5">
        <v>15054.349999999999</v>
      </c>
      <c r="K161" s="5">
        <v>1468.8</v>
      </c>
    </row>
    <row r="162" spans="9:11" x14ac:dyDescent="0.35">
      <c r="I162" s="76" t="s">
        <v>1338</v>
      </c>
      <c r="J162" s="5">
        <v>1798.74</v>
      </c>
      <c r="K162" s="5"/>
    </row>
    <row r="163" spans="9:11" x14ac:dyDescent="0.35">
      <c r="I163" s="76" t="s">
        <v>231</v>
      </c>
      <c r="J163" s="5">
        <v>2120</v>
      </c>
      <c r="K163" s="5">
        <v>1460</v>
      </c>
    </row>
    <row r="164" spans="9:11" ht="43.5" x14ac:dyDescent="0.35">
      <c r="I164" s="76" t="s">
        <v>925</v>
      </c>
      <c r="J164" s="5">
        <v>2035.24</v>
      </c>
      <c r="K164" s="5"/>
    </row>
    <row r="165" spans="9:11" x14ac:dyDescent="0.35">
      <c r="I165" s="76" t="s">
        <v>663</v>
      </c>
      <c r="J165" s="5">
        <v>11618</v>
      </c>
      <c r="K165" s="5">
        <v>10926</v>
      </c>
    </row>
    <row r="166" spans="9:11" x14ac:dyDescent="0.35">
      <c r="I166" s="76" t="s">
        <v>1147</v>
      </c>
      <c r="J166" s="5">
        <v>5383.51</v>
      </c>
      <c r="K166" s="5"/>
    </row>
    <row r="167" spans="9:11" x14ac:dyDescent="0.35">
      <c r="I167" s="76" t="s">
        <v>551</v>
      </c>
      <c r="J167" s="5">
        <v>25300</v>
      </c>
      <c r="K167" s="5"/>
    </row>
    <row r="168" spans="9:11" x14ac:dyDescent="0.35">
      <c r="I168" s="76" t="s">
        <v>495</v>
      </c>
      <c r="J168" s="5">
        <v>12909.29</v>
      </c>
      <c r="K168" s="5"/>
    </row>
    <row r="169" spans="9:11" x14ac:dyDescent="0.35">
      <c r="I169" s="76" t="s">
        <v>1527</v>
      </c>
      <c r="J169" s="5">
        <v>2238.09</v>
      </c>
      <c r="K169" s="5"/>
    </row>
    <row r="170" spans="9:11" x14ac:dyDescent="0.35">
      <c r="I170" s="76" t="s">
        <v>238</v>
      </c>
      <c r="J170" s="5">
        <v>27618</v>
      </c>
      <c r="K170" s="5"/>
    </row>
    <row r="171" spans="9:11" x14ac:dyDescent="0.35">
      <c r="I171" s="76" t="s">
        <v>58</v>
      </c>
      <c r="J171" s="5">
        <v>191.4</v>
      </c>
      <c r="K171" s="5">
        <v>191.4</v>
      </c>
    </row>
    <row r="172" spans="9:11" ht="29" x14ac:dyDescent="0.35">
      <c r="I172" s="76" t="s">
        <v>178</v>
      </c>
      <c r="J172" s="5">
        <v>274423.37</v>
      </c>
      <c r="K172" s="5"/>
    </row>
    <row r="173" spans="9:11" x14ac:dyDescent="0.35">
      <c r="I173" s="76" t="s">
        <v>982</v>
      </c>
      <c r="J173" s="5">
        <v>520.07000000000005</v>
      </c>
      <c r="K173" s="5"/>
    </row>
    <row r="174" spans="9:11" ht="29" x14ac:dyDescent="0.35">
      <c r="I174" s="76" t="s">
        <v>469</v>
      </c>
      <c r="J174" s="5">
        <v>3200</v>
      </c>
      <c r="K174" s="5"/>
    </row>
    <row r="175" spans="9:11" x14ac:dyDescent="0.35">
      <c r="I175" s="76" t="s">
        <v>653</v>
      </c>
      <c r="J175" s="5">
        <v>360</v>
      </c>
      <c r="K175" s="5">
        <v>360</v>
      </c>
    </row>
    <row r="176" spans="9:11" x14ac:dyDescent="0.35">
      <c r="I176" s="76" t="s">
        <v>1601</v>
      </c>
      <c r="J176" s="5">
        <v>4590.6000000000004</v>
      </c>
      <c r="K176" s="5">
        <v>2700</v>
      </c>
    </row>
    <row r="177" spans="9:11" x14ac:dyDescent="0.35">
      <c r="I177" s="76" t="s">
        <v>1465</v>
      </c>
      <c r="J177" s="5">
        <v>3597.93</v>
      </c>
      <c r="K177" s="5"/>
    </row>
    <row r="178" spans="9:11" x14ac:dyDescent="0.35">
      <c r="I178" s="76" t="s">
        <v>1453</v>
      </c>
      <c r="J178" s="5">
        <v>340</v>
      </c>
      <c r="K178" s="5"/>
    </row>
    <row r="179" spans="9:11" x14ac:dyDescent="0.35">
      <c r="I179" s="76" t="s">
        <v>854</v>
      </c>
      <c r="J179" s="5">
        <v>12280</v>
      </c>
      <c r="K179" s="5"/>
    </row>
    <row r="180" spans="9:11" ht="29" x14ac:dyDescent="0.35">
      <c r="I180" s="76" t="s">
        <v>633</v>
      </c>
      <c r="J180" s="5">
        <v>5784</v>
      </c>
      <c r="K180" s="5"/>
    </row>
    <row r="181" spans="9:11" x14ac:dyDescent="0.35">
      <c r="I181" s="76" t="s">
        <v>1440</v>
      </c>
      <c r="J181" s="5">
        <v>532</v>
      </c>
      <c r="K181" s="5"/>
    </row>
    <row r="182" spans="9:11" x14ac:dyDescent="0.35">
      <c r="I182" s="76" t="s">
        <v>1445</v>
      </c>
      <c r="J182" s="5">
        <v>415</v>
      </c>
      <c r="K182" s="5"/>
    </row>
    <row r="183" spans="9:11" x14ac:dyDescent="0.35">
      <c r="I183" s="76" t="s">
        <v>25</v>
      </c>
      <c r="J183" s="5">
        <v>480069.77</v>
      </c>
      <c r="K183" s="5">
        <v>245619.37</v>
      </c>
    </row>
    <row r="184" spans="9:11" x14ac:dyDescent="0.35">
      <c r="I184" s="76" t="s">
        <v>639</v>
      </c>
      <c r="J184" s="5">
        <v>37350</v>
      </c>
      <c r="K184" s="5">
        <v>25300</v>
      </c>
    </row>
    <row r="185" spans="9:11" x14ac:dyDescent="0.35">
      <c r="I185" s="76" t="s">
        <v>699</v>
      </c>
      <c r="J185" s="5">
        <v>3485</v>
      </c>
      <c r="K185" s="5">
        <v>3740</v>
      </c>
    </row>
    <row r="186" spans="9:11" x14ac:dyDescent="0.35">
      <c r="I186" s="76" t="s">
        <v>1159</v>
      </c>
      <c r="J186" s="5">
        <v>102741.44</v>
      </c>
      <c r="K186" s="5"/>
    </row>
    <row r="187" spans="9:11" x14ac:dyDescent="0.35">
      <c r="I187" s="76" t="s">
        <v>153</v>
      </c>
      <c r="J187" s="5">
        <v>4845.43</v>
      </c>
      <c r="K187" s="5">
        <v>1326.88</v>
      </c>
    </row>
    <row r="188" spans="9:11" x14ac:dyDescent="0.35">
      <c r="I188" s="76" t="s">
        <v>1122</v>
      </c>
      <c r="J188" s="5">
        <v>720.16000000000008</v>
      </c>
      <c r="K188" s="5"/>
    </row>
    <row r="189" spans="9:11" x14ac:dyDescent="0.35">
      <c r="I189" s="76" t="s">
        <v>693</v>
      </c>
      <c r="J189" s="5">
        <v>28191.360000000001</v>
      </c>
      <c r="K189" s="5"/>
    </row>
    <row r="190" spans="9:11" x14ac:dyDescent="0.35">
      <c r="I190" s="76" t="s">
        <v>601</v>
      </c>
      <c r="J190" s="5">
        <v>764.25</v>
      </c>
      <c r="K190" s="5"/>
    </row>
    <row r="191" spans="9:11" x14ac:dyDescent="0.35">
      <c r="I191" s="76" t="s">
        <v>1642</v>
      </c>
      <c r="J191" s="5">
        <v>500</v>
      </c>
      <c r="K191" s="5"/>
    </row>
    <row r="192" spans="9:11" x14ac:dyDescent="0.35">
      <c r="I192" s="76" t="s">
        <v>128</v>
      </c>
      <c r="J192" s="5">
        <v>2010.3</v>
      </c>
      <c r="K192" s="5"/>
    </row>
    <row r="193" spans="9:11" ht="29" x14ac:dyDescent="0.35">
      <c r="I193" s="76" t="s">
        <v>169</v>
      </c>
      <c r="J193" s="5">
        <v>2950</v>
      </c>
      <c r="K193" s="5"/>
    </row>
    <row r="194" spans="9:11" x14ac:dyDescent="0.35">
      <c r="I194" s="74" t="s">
        <v>1679</v>
      </c>
      <c r="J194" s="5">
        <v>6869870.0200000005</v>
      </c>
      <c r="K194" s="5">
        <v>735644.20000000007</v>
      </c>
    </row>
  </sheetData>
  <pageMargins left="0.7" right="0.7" top="0.75" bottom="0.75" header="0.3" footer="0.3"/>
  <pageSetup paperSize="9" orientation="portrait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D0A7-E582-480F-B23C-4BAC1187202A}">
  <sheetPr>
    <pageSetUpPr autoPageBreaks="0"/>
  </sheetPr>
  <dimension ref="A1:L17"/>
  <sheetViews>
    <sheetView tabSelected="1" zoomScaleNormal="100" workbookViewId="0">
      <selection activeCell="L28" sqref="L28"/>
    </sheetView>
  </sheetViews>
  <sheetFormatPr defaultRowHeight="14.5" x14ac:dyDescent="0.35"/>
  <cols>
    <col min="2" max="2" width="23.81640625" bestFit="1" customWidth="1"/>
    <col min="3" max="3" width="25.453125" bestFit="1" customWidth="1"/>
    <col min="4" max="4" width="8.90625" customWidth="1"/>
    <col min="5" max="5" width="23.81640625" bestFit="1" customWidth="1"/>
    <col min="6" max="6" width="30.54296875" bestFit="1" customWidth="1"/>
    <col min="7" max="7" width="8.7265625" customWidth="1"/>
    <col min="8" max="8" width="23.81640625" bestFit="1" customWidth="1"/>
    <col min="9" max="9" width="29.1796875" bestFit="1" customWidth="1"/>
    <col min="10" max="10" width="7.1796875" customWidth="1"/>
    <col min="11" max="11" width="23.81640625" bestFit="1" customWidth="1"/>
    <col min="12" max="12" width="34.1796875" bestFit="1" customWidth="1"/>
    <col min="21" max="21" width="16.7265625" customWidth="1"/>
  </cols>
  <sheetData>
    <row r="1" spans="1:12" s="1" customFormat="1" ht="65" customHeight="1" x14ac:dyDescent="0.35">
      <c r="A1" s="3"/>
      <c r="B1" s="2" t="s">
        <v>1692</v>
      </c>
    </row>
    <row r="2" spans="1:12" s="4" customFormat="1" x14ac:dyDescent="0.35"/>
    <row r="6" spans="1:12" x14ac:dyDescent="0.35">
      <c r="C6" s="84" t="s">
        <v>1684</v>
      </c>
      <c r="F6" s="84" t="s">
        <v>1690</v>
      </c>
      <c r="I6" s="84" t="s">
        <v>1691</v>
      </c>
      <c r="L6" s="84" t="s">
        <v>1693</v>
      </c>
    </row>
    <row r="7" spans="1:12" x14ac:dyDescent="0.35">
      <c r="C7" s="82" t="s">
        <v>1287</v>
      </c>
      <c r="F7" s="82" t="s">
        <v>125</v>
      </c>
      <c r="I7" s="82" t="s">
        <v>70</v>
      </c>
      <c r="L7" s="82" t="s">
        <v>526</v>
      </c>
    </row>
    <row r="8" spans="1:12" x14ac:dyDescent="0.35">
      <c r="B8" s="62" t="s">
        <v>1683</v>
      </c>
      <c r="C8" s="62"/>
      <c r="E8" s="62" t="s">
        <v>1683</v>
      </c>
      <c r="F8" s="62"/>
      <c r="H8" s="62" t="s">
        <v>1683</v>
      </c>
      <c r="I8" s="62"/>
      <c r="K8" s="62" t="s">
        <v>1683</v>
      </c>
      <c r="L8" s="62"/>
    </row>
    <row r="9" spans="1:12" x14ac:dyDescent="0.35">
      <c r="B9" s="82"/>
      <c r="C9" s="82"/>
      <c r="E9" s="82"/>
      <c r="F9" s="82"/>
      <c r="H9" s="82"/>
      <c r="I9" s="82"/>
      <c r="K9" s="82"/>
      <c r="L9" s="82"/>
    </row>
    <row r="10" spans="1:12" x14ac:dyDescent="0.35">
      <c r="B10" s="81" t="s">
        <v>1685</v>
      </c>
      <c r="C10" s="5">
        <f>COUNTIF(Data[CSU],C7)</f>
        <v>1</v>
      </c>
      <c r="E10" s="81" t="s">
        <v>1685</v>
      </c>
      <c r="F10" s="5">
        <f>COUNTIF(Data[Disease Site / Specialty],F7)</f>
        <v>13</v>
      </c>
      <c r="H10" s="81" t="s">
        <v>1685</v>
      </c>
      <c r="I10" s="5">
        <f>COUNTIF(Data[Sponsor / CRO Name],I7)</f>
        <v>30</v>
      </c>
      <c r="K10" s="81" t="s">
        <v>1685</v>
      </c>
      <c r="L10" s="5">
        <f>COUNTIF(Data[Financial Year],L7)</f>
        <v>545</v>
      </c>
    </row>
    <row r="11" spans="1:12" x14ac:dyDescent="0.35">
      <c r="B11" s="82"/>
      <c r="C11" s="82"/>
      <c r="E11" s="82"/>
      <c r="F11" s="82"/>
      <c r="H11" s="82"/>
      <c r="I11" s="82"/>
      <c r="K11" s="82"/>
      <c r="L11" s="82"/>
    </row>
    <row r="12" spans="1:12" x14ac:dyDescent="0.35">
      <c r="B12" s="61"/>
      <c r="C12" s="62" t="s">
        <v>1687</v>
      </c>
      <c r="E12" s="61"/>
      <c r="F12" s="62" t="s">
        <v>1687</v>
      </c>
      <c r="H12" s="61"/>
      <c r="I12" s="62" t="s">
        <v>1687</v>
      </c>
      <c r="K12" s="61"/>
      <c r="L12" s="62" t="s">
        <v>1687</v>
      </c>
    </row>
    <row r="13" spans="1:12" x14ac:dyDescent="0.35">
      <c r="B13" s="50" t="s">
        <v>1686</v>
      </c>
      <c r="C13" s="49">
        <f>SUMIFS(Data[Amount Invoiced (£)],Data[CSU],C7)</f>
        <v>10000</v>
      </c>
      <c r="E13" s="50" t="s">
        <v>1686</v>
      </c>
      <c r="F13" s="49">
        <f>SUMIFS(Data[Amount Invoiced (£)],Data[Disease Site / Specialty],F7)</f>
        <v>4805.7300000000005</v>
      </c>
      <c r="H13" s="50" t="s">
        <v>1686</v>
      </c>
      <c r="I13" s="49">
        <f>SUMIFS(Data[Amount Invoiced (£)],Data[Sponsor / CRO Name],I7)</f>
        <v>35913.42</v>
      </c>
      <c r="K13" s="50" t="s">
        <v>1686</v>
      </c>
      <c r="L13" s="49">
        <f>SUMIFS(Data[Amount Invoiced (£)],Data[Financial Year],L7)</f>
        <v>3154977.7799999961</v>
      </c>
    </row>
    <row r="14" spans="1:12" x14ac:dyDescent="0.35">
      <c r="B14" s="61"/>
      <c r="C14" s="61"/>
      <c r="E14" s="61"/>
      <c r="F14" s="61"/>
      <c r="H14" s="61"/>
      <c r="I14" s="61"/>
      <c r="K14" s="61"/>
      <c r="L14" s="61"/>
    </row>
    <row r="15" spans="1:12" x14ac:dyDescent="0.35">
      <c r="B15" s="50" t="s">
        <v>1661</v>
      </c>
      <c r="C15" s="49">
        <f>SUMIFS(Data[Amount Credited (£)],Data[CSU],C7)</f>
        <v>0</v>
      </c>
      <c r="E15" s="50" t="s">
        <v>1661</v>
      </c>
      <c r="F15" s="49">
        <f>SUMIFS(Data[Amount Credited (£)],Data[Disease Site / Specialty],F7)</f>
        <v>1326.88</v>
      </c>
      <c r="H15" s="50" t="s">
        <v>1661</v>
      </c>
      <c r="I15" s="49">
        <f>SUMIFS(Data[Amount Credited (£)],Data[Sponsor / CRO Name],I7)</f>
        <v>10155.619999999999</v>
      </c>
      <c r="K15" s="50" t="s">
        <v>1661</v>
      </c>
      <c r="L15" s="49">
        <f>SUMIFS(Data[Amount Credited (£)],Data[Financial Year],L7)</f>
        <v>298331.89</v>
      </c>
    </row>
    <row r="16" spans="1:12" x14ac:dyDescent="0.35">
      <c r="B16" s="61"/>
      <c r="C16" s="61"/>
      <c r="E16" s="61"/>
      <c r="F16" s="61"/>
      <c r="H16" s="61"/>
      <c r="I16" s="61"/>
      <c r="K16" s="61"/>
      <c r="L16" s="61"/>
    </row>
    <row r="17" spans="2:12" x14ac:dyDescent="0.35">
      <c r="B17" s="50" t="s">
        <v>1688</v>
      </c>
      <c r="C17" s="75">
        <f>C13-C15</f>
        <v>10000</v>
      </c>
      <c r="E17" s="50" t="s">
        <v>1688</v>
      </c>
      <c r="F17" s="75">
        <f>F13-F15</f>
        <v>3478.8500000000004</v>
      </c>
      <c r="H17" s="50" t="s">
        <v>1688</v>
      </c>
      <c r="I17" s="75">
        <f>I13-I15</f>
        <v>25757.8</v>
      </c>
      <c r="K17" s="50" t="s">
        <v>1688</v>
      </c>
      <c r="L17" s="75">
        <f>L13-L15</f>
        <v>2856645.8899999959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E7A85C9-324A-4942-9D02-287C8ED7631C}">
          <x14:formula1>
            <xm:f>LookupTable!$E$1:$E$31</xm:f>
          </x14:formula1>
          <xm:sqref>C7</xm:sqref>
        </x14:dataValidation>
        <x14:dataValidation type="list" allowBlank="1" showInputMessage="1" showErrorMessage="1" xr:uid="{03BFC949-0C80-4FC6-9E66-E3DDF4D07104}">
          <x14:formula1>
            <xm:f>LookupTable!$A$1:$A$71</xm:f>
          </x14:formula1>
          <xm:sqref>F7</xm:sqref>
        </x14:dataValidation>
        <x14:dataValidation type="list" allowBlank="1" showInputMessage="1" showErrorMessage="1" xr:uid="{CB7B766C-1CC6-48C7-896A-FA03A9D889FE}">
          <x14:formula1>
            <xm:f>LookupTable!$H$1:$H$188</xm:f>
          </x14:formula1>
          <xm:sqref>I7</xm:sqref>
        </x14:dataValidation>
        <x14:dataValidation type="list" allowBlank="1" showInputMessage="1" showErrorMessage="1" xr:uid="{AB96A883-7050-4D8D-9DB0-58D841834C07}">
          <x14:formula1>
            <xm:f>LookupTable!$K$1:$K$3</xm:f>
          </x14:formula1>
          <xm:sqref>L7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8B4B-BDF1-460F-8DB7-B5A55809D6D6}">
  <sheetPr>
    <pageSetUpPr autoPageBreaks="0"/>
  </sheetPr>
  <dimension ref="A1:K188"/>
  <sheetViews>
    <sheetView workbookViewId="0">
      <selection activeCell="J12" sqref="J12"/>
    </sheetView>
  </sheetViews>
  <sheetFormatPr defaultRowHeight="14.5" x14ac:dyDescent="0.35"/>
  <cols>
    <col min="1" max="1" width="51" bestFit="1" customWidth="1"/>
    <col min="5" max="5" width="34.1796875" bestFit="1" customWidth="1"/>
    <col min="8" max="8" width="67.1796875" bestFit="1" customWidth="1"/>
  </cols>
  <sheetData>
    <row r="1" spans="1:11" x14ac:dyDescent="0.35">
      <c r="A1" s="83" t="str" cm="1">
        <f t="array" ref="A1:A71">_xlfn.UNIQUE(Data[Disease Site / Specialty])</f>
        <v>Oncology</v>
      </c>
      <c r="E1" t="str" cm="1">
        <f t="array" ref="E1:E31">_xlfn.UNIQUE(Data[CSU])</f>
        <v>ATHENA</v>
      </c>
      <c r="H1" t="str" cm="1">
        <f t="array" ref="H1:H188">_xlfn.UNIQUE(Data[Sponsor / CRO Name])</f>
        <v>N/A</v>
      </c>
      <c r="K1" t="str" cm="1">
        <f t="array" ref="K1:K3">_xlfn.UNIQUE(Data[Financial Year])</f>
        <v>Q3</v>
      </c>
    </row>
    <row r="2" spans="1:11" x14ac:dyDescent="0.35">
      <c r="A2" s="83" t="str">
        <v>Ophthalmology</v>
      </c>
      <c r="E2" t="str">
        <v>Head and Neck</v>
      </c>
      <c r="H2" t="str">
        <v>Roche Products Ltd</v>
      </c>
      <c r="K2" t="str">
        <v>2022/2023</v>
      </c>
    </row>
    <row r="3" spans="1:11" x14ac:dyDescent="0.35">
      <c r="A3" s="83" t="str">
        <v>Breast</v>
      </c>
      <c r="E3" t="str">
        <v>Oncology</v>
      </c>
      <c r="H3" t="str">
        <v>Immutep S.A.S</v>
      </c>
      <c r="K3" t="str">
        <v>2021/2022</v>
      </c>
    </row>
    <row r="4" spans="1:11" x14ac:dyDescent="0.35">
      <c r="A4" s="83" t="str">
        <v>Haematology</v>
      </c>
      <c r="E4" t="str">
        <v>Clinical Research Facility</v>
      </c>
      <c r="H4" t="str">
        <v>Celgene International Sarl</v>
      </c>
    </row>
    <row r="5" spans="1:11" x14ac:dyDescent="0.35">
      <c r="A5" s="83" t="str">
        <v>Gynaecology</v>
      </c>
      <c r="E5" t="str">
        <v xml:space="preserve">Women's </v>
      </c>
      <c r="H5" t="str">
        <v>IQVIA Limited</v>
      </c>
    </row>
    <row r="6" spans="1:11" x14ac:dyDescent="0.35">
      <c r="A6" s="83" t="str">
        <v>Sarcoma</v>
      </c>
      <c r="E6" t="str">
        <v>Cardiology</v>
      </c>
      <c r="H6" t="str">
        <v>Cancer Research Uk Clinical Trials Unit</v>
      </c>
    </row>
    <row r="7" spans="1:11" x14ac:dyDescent="0.35">
      <c r="A7" s="83" t="str">
        <v>Prostate</v>
      </c>
      <c r="E7" t="str">
        <v>Abdominal Medicine and Surgery</v>
      </c>
      <c r="H7" t="str">
        <v>University Hospital Southampton</v>
      </c>
    </row>
    <row r="8" spans="1:11" x14ac:dyDescent="0.35">
      <c r="A8" s="83" t="str">
        <v>Melanoma</v>
      </c>
      <c r="E8" t="str">
        <v>Respiratory</v>
      </c>
      <c r="H8" t="str">
        <v>Novartis Pharmaceuticals UK Ltd.</v>
      </c>
    </row>
    <row r="9" spans="1:11" x14ac:dyDescent="0.35">
      <c r="A9" s="83" t="str">
        <v>Neurology</v>
      </c>
      <c r="E9" t="str">
        <v>Infectious Diseases</v>
      </c>
      <c r="H9" t="str">
        <v>Avacta Life Sciences Ltd</v>
      </c>
    </row>
    <row r="10" spans="1:11" x14ac:dyDescent="0.35">
      <c r="A10" s="83" t="str">
        <v>Early Phase Oncology</v>
      </c>
      <c r="E10" t="str">
        <v>Immunology</v>
      </c>
      <c r="H10" t="str">
        <v>University of Aberdeen</v>
      </c>
    </row>
    <row r="11" spans="1:11" x14ac:dyDescent="0.35">
      <c r="A11" s="83" t="str">
        <v>St James's University Hospital</v>
      </c>
      <c r="E11" t="str">
        <v>Neurological</v>
      </c>
      <c r="H11" t="str">
        <v>The Institute of Cancer Research</v>
      </c>
    </row>
    <row r="12" spans="1:11" x14ac:dyDescent="0.35">
      <c r="A12" s="83" t="str">
        <v>Cardiology</v>
      </c>
      <c r="E12" t="str">
        <v>Pain Management</v>
      </c>
      <c r="H12" t="str">
        <v>Bayer Pharma Ag</v>
      </c>
    </row>
    <row r="13" spans="1:11" x14ac:dyDescent="0.35">
      <c r="A13" s="83" t="str">
        <v>Renal</v>
      </c>
      <c r="E13" t="str">
        <v xml:space="preserve">Respiratory </v>
      </c>
      <c r="H13" t="str">
        <v>Quintiles Ltd</v>
      </c>
    </row>
    <row r="14" spans="1:11" x14ac:dyDescent="0.35">
      <c r="A14" s="83" t="str">
        <v>Respiratory</v>
      </c>
      <c r="E14" t="str">
        <v>Neurology</v>
      </c>
      <c r="H14" t="str">
        <v>Parexel International (Irl) Ltd</v>
      </c>
    </row>
    <row r="15" spans="1:11" x14ac:dyDescent="0.35">
      <c r="A15" s="83" t="str">
        <v>COVID Vaccine</v>
      </c>
      <c r="E15" t="str">
        <v>Adult Critical Care</v>
      </c>
      <c r="H15" t="str">
        <v>NORFOLK AND NORWICH UNIVERSITY</v>
      </c>
    </row>
    <row r="16" spans="1:11" x14ac:dyDescent="0.35">
      <c r="A16" s="83" t="str">
        <v>Coronary Artery Disease</v>
      </c>
      <c r="E16" t="str">
        <v>Theatre &amp; Anaesthesia</v>
      </c>
      <c r="H16" t="str">
        <v>Kings College London</v>
      </c>
    </row>
    <row r="17" spans="1:8" x14ac:dyDescent="0.35">
      <c r="A17" s="83" t="str">
        <v>Radiotherapy</v>
      </c>
      <c r="E17" t="str">
        <v>Cardiovascular</v>
      </c>
      <c r="H17" t="str">
        <v>Ppd Global Ltd</v>
      </c>
    </row>
    <row r="18" spans="1:8" x14ac:dyDescent="0.35">
      <c r="A18" s="83" t="str">
        <v>Bladder</v>
      </c>
      <c r="E18" t="str">
        <v>Pathology</v>
      </c>
      <c r="H18" t="str">
        <v>National University of Ireland</v>
      </c>
    </row>
    <row r="19" spans="1:8" x14ac:dyDescent="0.35">
      <c r="A19" s="83" t="str">
        <v>Gastrointestinal</v>
      </c>
      <c r="E19" t="str">
        <v>Chapel Allerton</v>
      </c>
      <c r="H19" t="str">
        <v>University of Manchester</v>
      </c>
    </row>
    <row r="20" spans="1:8" x14ac:dyDescent="0.35">
      <c r="A20" s="83" t="str">
        <v>Skin</v>
      </c>
      <c r="E20" t="str">
        <v xml:space="preserve">Chapel Allerton </v>
      </c>
      <c r="H20" t="str">
        <v>Sapience Therapeutics Limited</v>
      </c>
    </row>
    <row r="21" spans="1:8" x14ac:dyDescent="0.35">
      <c r="A21" s="83" t="str">
        <v>Neurological</v>
      </c>
      <c r="E21" t="str">
        <v>Specialty and Integrated Medicine CSU</v>
      </c>
      <c r="H21" t="str">
        <v>Iqvia Ltd</v>
      </c>
    </row>
    <row r="22" spans="1:8" x14ac:dyDescent="0.35">
      <c r="A22" s="83" t="str">
        <v>General Surgery</v>
      </c>
      <c r="E22" t="str">
        <v xml:space="preserve">Abdominal Medicine and Surgery </v>
      </c>
      <c r="H22" t="str">
        <v>Synteract INC</v>
      </c>
    </row>
    <row r="23" spans="1:8" x14ac:dyDescent="0.35">
      <c r="A23" s="83" t="str">
        <v>Cystic Fibrosis</v>
      </c>
      <c r="E23" t="str">
        <v>Specialty and Integrated Medicine</v>
      </c>
      <c r="H23" t="str">
        <v>Avalyn Pharma Inc /Syneos health UK Ltd</v>
      </c>
    </row>
    <row r="24" spans="1:8" x14ac:dyDescent="0.35">
      <c r="A24" s="83" t="str">
        <v>Neuroscience</v>
      </c>
      <c r="E24" t="str">
        <v>Leeds Dental Institute CSU</v>
      </c>
      <c r="H24" t="str">
        <v>Boehringer Ingelheim</v>
      </c>
    </row>
    <row r="25" spans="1:8" x14ac:dyDescent="0.35">
      <c r="A25" s="83" t="str">
        <v>Structural</v>
      </c>
      <c r="E25" t="str">
        <v>Stroke</v>
      </c>
      <c r="H25" t="str">
        <v>Novartis Pharmaceuticals Uk Ltd</v>
      </c>
    </row>
    <row r="26" spans="1:8" x14ac:dyDescent="0.35">
      <c r="A26" s="83" t="str">
        <v>Lung</v>
      </c>
      <c r="E26" t="str">
        <v xml:space="preserve">Neurological </v>
      </c>
      <c r="H26" t="str">
        <v>Sanofi</v>
      </c>
    </row>
    <row r="27" spans="1:8" x14ac:dyDescent="0.35">
      <c r="A27" s="83" t="str">
        <v>MRI</v>
      </c>
      <c r="E27" t="str">
        <v>Trauma Related</v>
      </c>
      <c r="H27" t="str">
        <v>EORTC</v>
      </c>
    </row>
    <row r="28" spans="1:8" x14ac:dyDescent="0.35">
      <c r="A28" s="83" t="str">
        <v>Heart Failure</v>
      </c>
      <c r="E28" t="str">
        <v>Trauma</v>
      </c>
      <c r="H28" t="str">
        <v>Imperial College of Science, Tech &amp; Medicine</v>
      </c>
    </row>
    <row r="29" spans="1:8" x14ac:dyDescent="0.35">
      <c r="A29" s="83" t="str">
        <v>Infection</v>
      </c>
      <c r="E29" t="str">
        <v>Trauma &amp; Orthopaedics</v>
      </c>
      <c r="H29" t="str">
        <v>Syneos Health UK Ltd</v>
      </c>
    </row>
    <row r="30" spans="1:8" x14ac:dyDescent="0.35">
      <c r="A30" s="83" t="str">
        <v>Adult Critical Care</v>
      </c>
      <c r="E30" t="str">
        <v xml:space="preserve">Childrens </v>
      </c>
      <c r="H30" t="str">
        <v>University Of Birmingham</v>
      </c>
    </row>
    <row r="31" spans="1:8" x14ac:dyDescent="0.35">
      <c r="A31" s="83" t="str">
        <v>Anaesthesia, Perioperative Medicine &amp; Pain Management</v>
      </c>
      <c r="E31" t="str">
        <v>Vascular</v>
      </c>
      <c r="H31" t="str">
        <v>Labcorp Drug Development Inc</v>
      </c>
    </row>
    <row r="32" spans="1:8" x14ac:dyDescent="0.35">
      <c r="A32" s="83" t="str">
        <v>Electro-Physiology</v>
      </c>
      <c r="H32" t="str">
        <v>Nevro Medical Limited</v>
      </c>
    </row>
    <row r="33" spans="1:8" x14ac:dyDescent="0.35">
      <c r="A33" s="83" t="str">
        <v>Structural Heart Disease</v>
      </c>
      <c r="H33" t="str">
        <v xml:space="preserve">University of Leicester </v>
      </c>
    </row>
    <row r="34" spans="1:8" x14ac:dyDescent="0.35">
      <c r="A34" s="83" t="str">
        <v>COVID</v>
      </c>
      <c r="H34" t="str">
        <v>Novartis Pharma AG</v>
      </c>
    </row>
    <row r="35" spans="1:8" x14ac:dyDescent="0.35">
      <c r="A35" s="83" t="str">
        <v>Genetics</v>
      </c>
      <c r="H35" t="str">
        <v>Deciphera Pharmaceuticals Inc.</v>
      </c>
    </row>
    <row r="36" spans="1:8" x14ac:dyDescent="0.35">
      <c r="A36" s="83" t="str">
        <v>Gastroenterolgy</v>
      </c>
      <c r="H36" t="str">
        <v>Imperial College London</v>
      </c>
    </row>
    <row r="37" spans="1:8" x14ac:dyDescent="0.35">
      <c r="A37" s="83" t="str">
        <v>Dermatology</v>
      </c>
      <c r="H37" t="str">
        <v>European Society of Cardiology</v>
      </c>
    </row>
    <row r="38" spans="1:8" x14ac:dyDescent="0.35">
      <c r="A38" s="83" t="str">
        <v>Diabetes</v>
      </c>
      <c r="H38" t="str">
        <v>University of Leeds</v>
      </c>
    </row>
    <row r="39" spans="1:8" x14ac:dyDescent="0.35">
      <c r="A39" s="83" t="str">
        <v>Endocrinology</v>
      </c>
      <c r="H39" t="str">
        <v>Abbott Medical U.K. Ltd</v>
      </c>
    </row>
    <row r="40" spans="1:8" x14ac:dyDescent="0.35">
      <c r="A40" s="83" t="str">
        <v>Endocine</v>
      </c>
      <c r="H40" t="str">
        <v>MedImmune LLC</v>
      </c>
    </row>
    <row r="41" spans="1:8" x14ac:dyDescent="0.35">
      <c r="A41" s="83" t="str">
        <v>GUM</v>
      </c>
      <c r="H41" t="str">
        <v>Incyte Corporation</v>
      </c>
    </row>
    <row r="42" spans="1:8" x14ac:dyDescent="0.35">
      <c r="A42" s="83" t="str">
        <v>Infectious Diseases</v>
      </c>
      <c r="H42" t="str">
        <v>Merck Sharp And Dohme Ltd</v>
      </c>
    </row>
    <row r="43" spans="1:8" x14ac:dyDescent="0.35">
      <c r="A43" s="83" t="str">
        <v>Genito-Urinary Medicine</v>
      </c>
      <c r="H43" t="str">
        <v>Janssen-Cilag Ltd</v>
      </c>
    </row>
    <row r="44" spans="1:8" x14ac:dyDescent="0.35">
      <c r="A44" s="83" t="str">
        <v>Immunology</v>
      </c>
      <c r="H44" t="str">
        <v>Clovis Oncology Inc.</v>
      </c>
    </row>
    <row r="45" spans="1:8" x14ac:dyDescent="0.35">
      <c r="A45" s="83" t="str">
        <v>Elderly Medicine</v>
      </c>
      <c r="H45" t="str">
        <v>The University of Birmingham</v>
      </c>
    </row>
    <row r="46" spans="1:8" x14ac:dyDescent="0.35">
      <c r="A46" s="83" t="str">
        <v>Colorectal</v>
      </c>
      <c r="H46" t="str">
        <v>Astra Zeneca Uk Ltd</v>
      </c>
    </row>
    <row r="47" spans="1:8" x14ac:dyDescent="0.35">
      <c r="A47" s="83" t="str">
        <v>Cancer</v>
      </c>
      <c r="H47" t="str">
        <v>Medstar Health</v>
      </c>
    </row>
    <row r="48" spans="1:8" x14ac:dyDescent="0.35">
      <c r="A48" s="83" t="str">
        <v>St James Hospital</v>
      </c>
      <c r="H48" t="str">
        <v>Replimune</v>
      </c>
    </row>
    <row r="49" spans="1:8" x14ac:dyDescent="0.35">
      <c r="A49" s="83" t="str">
        <v xml:space="preserve">Women's </v>
      </c>
      <c r="H49" t="str">
        <v>Miracor Medical SA</v>
      </c>
    </row>
    <row r="50" spans="1:8" x14ac:dyDescent="0.35">
      <c r="A50" s="83" t="str">
        <v>Dentistry</v>
      </c>
      <c r="H50" t="str">
        <v>Astrazeneca Uk Ltd</v>
      </c>
    </row>
    <row r="51" spans="1:8" x14ac:dyDescent="0.35">
      <c r="A51" s="83" t="str">
        <v>Stroke</v>
      </c>
      <c r="H51" t="str">
        <v>University of Leicester</v>
      </c>
    </row>
    <row r="52" spans="1:8" x14ac:dyDescent="0.35">
      <c r="A52" s="83" t="str">
        <v xml:space="preserve">Neurological </v>
      </c>
      <c r="H52" t="str">
        <v>University Hospitals Birmingham</v>
      </c>
    </row>
    <row r="53" spans="1:8" x14ac:dyDescent="0.35">
      <c r="A53" s="83" t="str">
        <v>Surgery</v>
      </c>
      <c r="H53" t="str">
        <v>University Of Edinburgh</v>
      </c>
    </row>
    <row r="54" spans="1:8" x14ac:dyDescent="0.35">
      <c r="A54" s="83" t="str">
        <v>T&amp;O</v>
      </c>
      <c r="H54" t="str">
        <v>Barts Health NHS Trust</v>
      </c>
    </row>
    <row r="55" spans="1:8" x14ac:dyDescent="0.35">
      <c r="A55" s="83" t="str">
        <v>Injuries &amp; Emergencies</v>
      </c>
      <c r="H55" t="str">
        <v>Icnarc</v>
      </c>
    </row>
    <row r="56" spans="1:8" x14ac:dyDescent="0.35">
      <c r="A56" s="83" t="str">
        <v>Trauma and Orthopaedic</v>
      </c>
      <c r="H56" t="str">
        <v>Newcastle University</v>
      </c>
    </row>
    <row r="57" spans="1:8" x14ac:dyDescent="0.35">
      <c r="A57" s="83" t="str">
        <v>Musculoskeletal</v>
      </c>
      <c r="H57" t="str">
        <v>Queen Mary University Of London</v>
      </c>
    </row>
    <row r="58" spans="1:8" x14ac:dyDescent="0.35">
      <c r="A58" s="83" t="str">
        <v xml:space="preserve">Cancer </v>
      </c>
      <c r="H58" t="str">
        <v>University Of Warwick</v>
      </c>
    </row>
    <row r="59" spans="1:8" x14ac:dyDescent="0.35">
      <c r="A59" s="83" t="str">
        <v xml:space="preserve">Inflamatory Arthritis </v>
      </c>
      <c r="H59" t="str">
        <v>King's College London</v>
      </c>
    </row>
    <row r="60" spans="1:8" x14ac:dyDescent="0.35">
      <c r="A60" s="83" t="str">
        <v>Hepatology</v>
      </c>
      <c r="H60" t="str">
        <v>Medtronic</v>
      </c>
    </row>
    <row r="61" spans="1:8" x14ac:dyDescent="0.35">
      <c r="A61" s="83" t="str">
        <v>Renal and Urogenital</v>
      </c>
      <c r="H61" t="str">
        <v>University of Edinburgh &amp; NHS Lothian</v>
      </c>
    </row>
    <row r="62" spans="1:8" x14ac:dyDescent="0.35">
      <c r="A62" s="83" t="str">
        <v xml:space="preserve">Respiratory </v>
      </c>
      <c r="H62" t="str">
        <v>Liverpool Heart And Chest NHS Foundation</v>
      </c>
    </row>
    <row r="63" spans="1:8" x14ac:dyDescent="0.35">
      <c r="A63" s="83" t="str">
        <v>Lupus</v>
      </c>
      <c r="H63" t="str">
        <v>Heartflow</v>
      </c>
    </row>
    <row r="64" spans="1:8" x14ac:dyDescent="0.35">
      <c r="A64" s="83" t="str">
        <v>SpA</v>
      </c>
      <c r="H64" t="str">
        <v>Medical Research Council</v>
      </c>
    </row>
    <row r="65" spans="1:8" x14ac:dyDescent="0.35">
      <c r="A65" s="83" t="str">
        <v>Sjogrens</v>
      </c>
      <c r="H65" t="str">
        <v>SMT Ireland Ltd</v>
      </c>
    </row>
    <row r="66" spans="1:8" x14ac:dyDescent="0.35">
      <c r="A66" s="83" t="str">
        <v>Rheumatology - Lupus</v>
      </c>
      <c r="H66" t="str">
        <v>University of Oxford</v>
      </c>
    </row>
    <row r="67" spans="1:8" x14ac:dyDescent="0.35">
      <c r="A67" s="83" t="str">
        <v>Scleroderma</v>
      </c>
      <c r="H67" t="str">
        <v xml:space="preserve">The University of Oxford </v>
      </c>
    </row>
    <row r="68" spans="1:8" x14ac:dyDescent="0.35">
      <c r="A68" s="83" t="str">
        <v>Osteoarthritis</v>
      </c>
      <c r="H68" t="str">
        <v xml:space="preserve">European Cardiovascular Research Institute </v>
      </c>
    </row>
    <row r="69" spans="1:8" x14ac:dyDescent="0.35">
      <c r="A69" s="83" t="str">
        <v>Urology</v>
      </c>
      <c r="H69" t="str">
        <v>Boston Scientific International Sa</v>
      </c>
    </row>
    <row r="70" spans="1:8" x14ac:dyDescent="0.35">
      <c r="A70" s="83" t="str">
        <v>Vascular</v>
      </c>
      <c r="H70" t="str">
        <v xml:space="preserve">Medtronic, Inc. </v>
      </c>
    </row>
    <row r="71" spans="1:8" x14ac:dyDescent="0.35">
      <c r="A71" s="83" t="str">
        <v xml:space="preserve">Cardiovascular </v>
      </c>
      <c r="H71" t="str">
        <v>Edwards Lifesciences SA</v>
      </c>
    </row>
    <row r="72" spans="1:8" x14ac:dyDescent="0.35">
      <c r="H72" t="str">
        <v xml:space="preserve">Pi-Cardia Ltd </v>
      </c>
    </row>
    <row r="73" spans="1:8" x14ac:dyDescent="0.35">
      <c r="H73" t="str">
        <v>CHDI Foundation, Inc</v>
      </c>
    </row>
    <row r="74" spans="1:8" x14ac:dyDescent="0.35">
      <c r="H74" t="str">
        <v>CHDI Foundation</v>
      </c>
    </row>
    <row r="75" spans="1:8" x14ac:dyDescent="0.35">
      <c r="H75" t="str">
        <v>CHDI Foundation Inc</v>
      </c>
    </row>
    <row r="76" spans="1:8" x14ac:dyDescent="0.35">
      <c r="H76" t="str">
        <v>Roche Products</v>
      </c>
    </row>
    <row r="77" spans="1:8" x14ac:dyDescent="0.35">
      <c r="H77" t="str">
        <v>Institute Of Cancer Research</v>
      </c>
    </row>
    <row r="78" spans="1:8" x14ac:dyDescent="0.35">
      <c r="H78" t="str">
        <v>Velindre NHS Trust</v>
      </c>
    </row>
    <row r="79" spans="1:8" x14ac:dyDescent="0.35">
      <c r="H79" t="str">
        <v>Bayer Ag</v>
      </c>
    </row>
    <row r="80" spans="1:8" x14ac:dyDescent="0.35">
      <c r="H80" t="str">
        <v>University Of Glasgow</v>
      </c>
    </row>
    <row r="81" spans="8:8" x14ac:dyDescent="0.35">
      <c r="H81" t="str">
        <v>University College London</v>
      </c>
    </row>
    <row r="82" spans="8:8" x14ac:dyDescent="0.35">
      <c r="H82" t="str">
        <v>ETOP - European Thoracic Oncology Platfom</v>
      </c>
    </row>
    <row r="83" spans="8:8" x14ac:dyDescent="0.35">
      <c r="H83" t="str">
        <v>ETOP IBCSG Partners Foundation</v>
      </c>
    </row>
    <row r="84" spans="8:8" x14ac:dyDescent="0.35">
      <c r="H84" t="str">
        <v>Polaris Pharmaceuticals Inc</v>
      </c>
    </row>
    <row r="85" spans="8:8" x14ac:dyDescent="0.35">
      <c r="H85" t="str">
        <v>AstraZeneca UK Ltd.</v>
      </c>
    </row>
    <row r="86" spans="8:8" x14ac:dyDescent="0.35">
      <c r="H86" t="str">
        <v>Incyte</v>
      </c>
    </row>
    <row r="87" spans="8:8" x14ac:dyDescent="0.35">
      <c r="H87" t="str">
        <v>Scottish Clinical Trials Research Unit</v>
      </c>
    </row>
    <row r="88" spans="8:8" x14ac:dyDescent="0.35">
      <c r="H88" t="str">
        <v>Open Health</v>
      </c>
    </row>
    <row r="89" spans="8:8" x14ac:dyDescent="0.35">
      <c r="H89" t="str">
        <v>Bayer Plc</v>
      </c>
    </row>
    <row r="90" spans="8:8" x14ac:dyDescent="0.35">
      <c r="H90" t="str">
        <v>University Hospital Southampton NHS Foundation Trust</v>
      </c>
    </row>
    <row r="91" spans="8:8" x14ac:dyDescent="0.35">
      <c r="H91" t="str">
        <v>AbbVie Ltd</v>
      </c>
    </row>
    <row r="92" spans="8:8" x14ac:dyDescent="0.35">
      <c r="H92" t="str">
        <v>Abbvie</v>
      </c>
    </row>
    <row r="93" spans="8:8" x14ac:dyDescent="0.35">
      <c r="H93" t="str">
        <v>Novartis</v>
      </c>
    </row>
    <row r="94" spans="8:8" x14ac:dyDescent="0.35">
      <c r="H94" t="str">
        <v>UCB BIOPHARMA SRL</v>
      </c>
    </row>
    <row r="95" spans="8:8" x14ac:dyDescent="0.35">
      <c r="H95" t="str">
        <v>LEO Labortories Ltd Horizon</v>
      </c>
    </row>
    <row r="96" spans="8:8" x14ac:dyDescent="0.35">
      <c r="H96" t="str">
        <v>IQVIA RDS Switzerland Sarl</v>
      </c>
    </row>
    <row r="97" spans="8:8" x14ac:dyDescent="0.35">
      <c r="H97" t="str">
        <v>IQVIA RDS AG</v>
      </c>
    </row>
    <row r="98" spans="8:8" x14ac:dyDescent="0.35">
      <c r="H98" t="str">
        <v>Abbott Diabetes Care Ltd</v>
      </c>
    </row>
    <row r="99" spans="8:8" x14ac:dyDescent="0.35">
      <c r="H99" t="str">
        <v>Accelsiors CRO</v>
      </c>
    </row>
    <row r="100" spans="8:8" x14ac:dyDescent="0.35">
      <c r="H100" t="str">
        <v>Accelsiors Kft</v>
      </c>
    </row>
    <row r="101" spans="8:8" x14ac:dyDescent="0.35">
      <c r="H101" t="str">
        <v>Ascendis Pharma Endocrinology Division A/S</v>
      </c>
    </row>
    <row r="102" spans="8:8" x14ac:dyDescent="0.35">
      <c r="H102" t="str">
        <v>The University of Leeds</v>
      </c>
    </row>
    <row r="103" spans="8:8" x14ac:dyDescent="0.35">
      <c r="H103" t="str">
        <v>Mapi Sas</v>
      </c>
    </row>
    <row r="104" spans="8:8" x14ac:dyDescent="0.35">
      <c r="H104" t="str">
        <v>Ph Associates</v>
      </c>
    </row>
    <row r="105" spans="8:8" x14ac:dyDescent="0.35">
      <c r="H105" t="str">
        <v>Boehringer Ingelheim Ltd</v>
      </c>
    </row>
    <row r="106" spans="8:8" x14ac:dyDescent="0.35">
      <c r="H106" t="str">
        <v>CR2O B.V</v>
      </c>
    </row>
    <row r="107" spans="8:8" x14ac:dyDescent="0.35">
      <c r="H107" t="str">
        <v>Belfast Health and Care Social Trust</v>
      </c>
    </row>
    <row r="108" spans="8:8" x14ac:dyDescent="0.35">
      <c r="H108" t="str">
        <v>Royal Devon and Exeter NHS Foundation Trust</v>
      </c>
    </row>
    <row r="109" spans="8:8" x14ac:dyDescent="0.35">
      <c r="H109" t="str">
        <v>Royal Devon University Healthcare NHS Foundation Trust</v>
      </c>
    </row>
    <row r="110" spans="8:8" x14ac:dyDescent="0.35">
      <c r="H110" t="str">
        <v>Advanced Medical Solutions Israel (Sealantis) Ltd</v>
      </c>
    </row>
    <row r="111" spans="8:8" x14ac:dyDescent="0.35">
      <c r="H111" t="str">
        <v>Cardiff and Vale University Health Board</v>
      </c>
    </row>
    <row r="112" spans="8:8" x14ac:dyDescent="0.35">
      <c r="H112" t="str">
        <v>GSK</v>
      </c>
    </row>
    <row r="113" spans="8:8" x14ac:dyDescent="0.35">
      <c r="H113" t="str">
        <v>Kings College Hospital NHS Foundation Trust</v>
      </c>
    </row>
    <row r="114" spans="8:8" x14ac:dyDescent="0.35">
      <c r="H114" t="str">
        <v>University Of Netherlands</v>
      </c>
    </row>
    <row r="115" spans="8:8" x14ac:dyDescent="0.35">
      <c r="H115" t="str">
        <v>University Of Liverpool</v>
      </c>
    </row>
    <row r="116" spans="8:8" x14ac:dyDescent="0.35">
      <c r="H116" t="str">
        <v>Shire International Gmbh</v>
      </c>
    </row>
    <row r="117" spans="8:8" x14ac:dyDescent="0.35">
      <c r="H117" t="str">
        <v>NHS Greater Glasgow &amp; Clyde</v>
      </c>
    </row>
    <row r="118" spans="8:8" x14ac:dyDescent="0.35">
      <c r="H118" t="str">
        <v>University Of Cambridge</v>
      </c>
    </row>
    <row r="119" spans="8:8" x14ac:dyDescent="0.35">
      <c r="H119" t="str">
        <v>Novartis Pharma Services AG</v>
      </c>
    </row>
    <row r="120" spans="8:8" x14ac:dyDescent="0.35">
      <c r="H120" t="str">
        <v>Pharmaceutical Research Associates Uk Ltd</v>
      </c>
    </row>
    <row r="121" spans="8:8" x14ac:dyDescent="0.35">
      <c r="H121" t="str">
        <v>Covance Caps Ltd</v>
      </c>
    </row>
    <row r="122" spans="8:8" x14ac:dyDescent="0.35">
      <c r="H122" t="str">
        <v>Covance Inc</v>
      </c>
    </row>
    <row r="123" spans="8:8" x14ac:dyDescent="0.35">
      <c r="H123" t="str">
        <v>Agios Pharmaceuticals Inc</v>
      </c>
    </row>
    <row r="124" spans="8:8" x14ac:dyDescent="0.35">
      <c r="H124" t="str">
        <v>Pharm Research Associates (Uk) Ltd</v>
      </c>
    </row>
    <row r="125" spans="8:8" x14ac:dyDescent="0.35">
      <c r="H125" t="str">
        <v>The Christie NHS Foundation Trust</v>
      </c>
    </row>
    <row r="126" spans="8:8" x14ac:dyDescent="0.35">
      <c r="H126" t="str">
        <v>Erytech Pharma SA</v>
      </c>
    </row>
    <row r="127" spans="8:8" x14ac:dyDescent="0.35">
      <c r="H127" t="str">
        <v>Aptus Clinical Ltd</v>
      </c>
    </row>
    <row r="128" spans="8:8" x14ac:dyDescent="0.35">
      <c r="H128" t="str">
        <v>Achilles Therapeutics Limited</v>
      </c>
    </row>
    <row r="129" spans="8:8" x14ac:dyDescent="0.35">
      <c r="H129" t="str">
        <v>Deciphera Pharmaceuticals Inc</v>
      </c>
    </row>
    <row r="130" spans="8:8" x14ac:dyDescent="0.35">
      <c r="H130" t="str">
        <v>Theradex (Europe) Ltd</v>
      </c>
    </row>
    <row r="131" spans="8:8" x14ac:dyDescent="0.35">
      <c r="H131" t="str">
        <v>Servier Research and Development Limited</v>
      </c>
    </row>
    <row r="132" spans="8:8" x14ac:dyDescent="0.35">
      <c r="H132" t="str">
        <v>Cambridge University Hospitals NHS Foundation Trust</v>
      </c>
    </row>
    <row r="133" spans="8:8" x14ac:dyDescent="0.35">
      <c r="H133" t="str">
        <v>Glaxosmithkline Services Unlimited</v>
      </c>
    </row>
    <row r="134" spans="8:8" x14ac:dyDescent="0.35">
      <c r="H134" t="str">
        <v>IQVIA Biotech</v>
      </c>
    </row>
    <row r="135" spans="8:8" x14ac:dyDescent="0.35">
      <c r="H135" t="str">
        <v>Sarah Cannon Development Innovations Llc</v>
      </c>
    </row>
    <row r="136" spans="8:8" x14ac:dyDescent="0.35">
      <c r="H136" t="str">
        <v>Catalyst Clinical Research</v>
      </c>
    </row>
    <row r="137" spans="8:8" x14ac:dyDescent="0.35">
      <c r="H137" t="str">
        <v>St Georges University Of London</v>
      </c>
    </row>
    <row r="138" spans="8:8" x14ac:dyDescent="0.35">
      <c r="H138" t="str">
        <v>St George’s, University of London</v>
      </c>
    </row>
    <row r="139" spans="8:8" x14ac:dyDescent="0.35">
      <c r="H139" t="str">
        <v>Oxford uni/NHS</v>
      </c>
    </row>
    <row r="140" spans="8:8" x14ac:dyDescent="0.35">
      <c r="H140" t="str">
        <v>Nottingham University Hospital</v>
      </c>
    </row>
    <row r="141" spans="8:8" x14ac:dyDescent="0.35">
      <c r="H141" t="str">
        <v>Roche</v>
      </c>
    </row>
    <row r="142" spans="8:8" x14ac:dyDescent="0.35">
      <c r="H142" t="str">
        <v>University Of Bristol</v>
      </c>
    </row>
    <row r="143" spans="8:8" x14ac:dyDescent="0.35">
      <c r="H143" t="str">
        <v>QMUL</v>
      </c>
    </row>
    <row r="144" spans="8:8" x14ac:dyDescent="0.35">
      <c r="H144" t="str">
        <v>AbbVie Limited</v>
      </c>
    </row>
    <row r="145" spans="8:8" x14ac:dyDescent="0.35">
      <c r="H145" t="str">
        <v>University of Plymouth</v>
      </c>
    </row>
    <row r="146" spans="8:8" x14ac:dyDescent="0.35">
      <c r="H146" t="str">
        <v xml:space="preserve">IQVIA RDS AG, Branch St-Prex </v>
      </c>
    </row>
    <row r="147" spans="8:8" x14ac:dyDescent="0.35">
      <c r="H147" t="str">
        <v>IQVIA</v>
      </c>
    </row>
    <row r="148" spans="8:8" x14ac:dyDescent="0.35">
      <c r="H148" t="str">
        <v>York and Scarborough Teaching Hospitals NHS Foundation Trust</v>
      </c>
    </row>
    <row r="149" spans="8:8" x14ac:dyDescent="0.35">
      <c r="H149" t="str">
        <v>Roche Products Limited</v>
      </c>
    </row>
    <row r="150" spans="8:8" x14ac:dyDescent="0.35">
      <c r="H150" t="str">
        <v>Medpace Clinical Research LLC</v>
      </c>
    </row>
    <row r="151" spans="8:8" x14ac:dyDescent="0.35">
      <c r="H151" t="str">
        <v>Moorfields Eye Hospital NHS Foundation Trust</v>
      </c>
    </row>
    <row r="152" spans="8:8" x14ac:dyDescent="0.35">
      <c r="H152" t="str">
        <v>MeiraGTX Uk Ltd</v>
      </c>
    </row>
    <row r="153" spans="8:8" x14ac:dyDescent="0.35">
      <c r="H153" t="str">
        <v>University Hospitals Bristol &amp; Weston NHS Foundation Trust</v>
      </c>
    </row>
    <row r="154" spans="8:8" x14ac:dyDescent="0.35">
      <c r="H154" t="str">
        <v>Meiragtx Uk Ii Ltd</v>
      </c>
    </row>
    <row r="155" spans="8:8" x14ac:dyDescent="0.35">
      <c r="H155" t="str">
        <v xml:space="preserve">Roche Products Ltd </v>
      </c>
    </row>
    <row r="156" spans="8:8" x14ac:dyDescent="0.35">
      <c r="H156" t="str">
        <v>Moorfields Eye Hospital</v>
      </c>
    </row>
    <row r="157" spans="8:8" x14ac:dyDescent="0.35">
      <c r="H157" t="str">
        <v>Greenbone Ortho Spa</v>
      </c>
    </row>
    <row r="158" spans="8:8" x14ac:dyDescent="0.35">
      <c r="H158" t="str">
        <v>Leeds Cares</v>
      </c>
    </row>
    <row r="159" spans="8:8" x14ac:dyDescent="0.35">
      <c r="H159" t="str">
        <v>Paradigm Biopharmaceuticals (USA) Inc</v>
      </c>
    </row>
    <row r="160" spans="8:8" x14ac:dyDescent="0.35">
      <c r="H160" t="str">
        <v>Alder Hey Children’s NHS Foundation Trust</v>
      </c>
    </row>
    <row r="161" spans="8:8" x14ac:dyDescent="0.35">
      <c r="H161" t="str">
        <v>Spinal Simplicity</v>
      </c>
    </row>
    <row r="162" spans="8:8" x14ac:dyDescent="0.35">
      <c r="H162" t="str">
        <v>Mainstay Medical Limited</v>
      </c>
    </row>
    <row r="163" spans="8:8" x14ac:dyDescent="0.35">
      <c r="H163" t="str">
        <v>Abbott Medical UK Ltd</v>
      </c>
    </row>
    <row r="164" spans="8:8" x14ac:dyDescent="0.35">
      <c r="H164" t="str">
        <v>Astellas Pharma Europe Ltd</v>
      </c>
    </row>
    <row r="165" spans="8:8" x14ac:dyDescent="0.35">
      <c r="H165" t="str">
        <v>Microbiosensor Ltd</v>
      </c>
    </row>
    <row r="166" spans="8:8" x14ac:dyDescent="0.35">
      <c r="H166" t="str">
        <v>Dr Falk Pharma</v>
      </c>
    </row>
    <row r="167" spans="8:8" x14ac:dyDescent="0.35">
      <c r="H167" t="str">
        <v>GMP-Ophan France SA</v>
      </c>
    </row>
    <row r="168" spans="8:8" x14ac:dyDescent="0.35">
      <c r="H168" t="str">
        <v>Dr. Falk Pharma GmbH</v>
      </c>
    </row>
    <row r="169" spans="8:8" x14ac:dyDescent="0.35">
      <c r="H169" t="str">
        <v>Adelphi Real World</v>
      </c>
    </row>
    <row r="170" spans="8:8" x14ac:dyDescent="0.35">
      <c r="H170" t="str">
        <v>The University Court of the University of Edinburgh and Lothian Health Board</v>
      </c>
    </row>
    <row r="171" spans="8:8" x14ac:dyDescent="0.35">
      <c r="H171" t="str">
        <v>CARA Theraputics</v>
      </c>
    </row>
    <row r="172" spans="8:8" x14ac:dyDescent="0.35">
      <c r="H172" t="str">
        <v>ERGOMED PLC</v>
      </c>
    </row>
    <row r="173" spans="8:8" x14ac:dyDescent="0.35">
      <c r="H173" t="str">
        <v>Celgene Corporation / Quintiles Incorporated</v>
      </c>
    </row>
    <row r="174" spans="8:8" x14ac:dyDescent="0.35">
      <c r="H174" t="str">
        <v>PH ASSOCIATES LIMITED</v>
      </c>
    </row>
    <row r="175" spans="8:8" x14ac:dyDescent="0.35">
      <c r="H175" t="str">
        <v>University of Hull</v>
      </c>
    </row>
    <row r="176" spans="8:8" x14ac:dyDescent="0.35">
      <c r="H176" t="str">
        <v>DePuy Synthes</v>
      </c>
    </row>
    <row r="177" spans="8:8" x14ac:dyDescent="0.35">
      <c r="H177" t="str">
        <v>Leiden University Medical Center (LUMC)</v>
      </c>
    </row>
    <row r="178" spans="8:8" x14ac:dyDescent="0.35">
      <c r="H178" t="str">
        <v>Eli Lilly</v>
      </c>
    </row>
    <row r="179" spans="8:8" x14ac:dyDescent="0.35">
      <c r="H179" t="str">
        <v>ICON Clinical Research Ltd</v>
      </c>
    </row>
    <row r="180" spans="8:8" x14ac:dyDescent="0.35">
      <c r="H180" t="str">
        <v>Gesynta Pharma AB</v>
      </c>
    </row>
    <row r="181" spans="8:8" x14ac:dyDescent="0.35">
      <c r="H181" t="str">
        <v>Janssen Cilag Ltd</v>
      </c>
    </row>
    <row r="182" spans="8:8" x14ac:dyDescent="0.35">
      <c r="H182" t="str">
        <v>Janssen Cilag</v>
      </c>
    </row>
    <row r="183" spans="8:8" x14ac:dyDescent="0.35">
      <c r="H183" t="str">
        <v>Humacyte Inc</v>
      </c>
    </row>
    <row r="184" spans="8:8" x14ac:dyDescent="0.35">
      <c r="H184" t="str">
        <v xml:space="preserve">Leeds Teaching Hospitals </v>
      </c>
    </row>
    <row r="185" spans="8:8" x14ac:dyDescent="0.35">
      <c r="H185" t="str">
        <v>Adtec Europe Ltd</v>
      </c>
    </row>
    <row r="186" spans="8:8" x14ac:dyDescent="0.35">
      <c r="H186" t="str">
        <v>Hull Univewrsity Hosital NHS Trust</v>
      </c>
    </row>
    <row r="187" spans="8:8" x14ac:dyDescent="0.35">
      <c r="H187" t="str">
        <v xml:space="preserve">Imperial College London </v>
      </c>
    </row>
    <row r="188" spans="8:8" x14ac:dyDescent="0.35">
      <c r="H188" t="str">
        <v>Dykebar Hospital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Statistics</vt:lpstr>
      <vt:lpstr>EDA</vt:lpstr>
      <vt:lpstr>Invoices by CSU... - Formulas</vt:lpstr>
      <vt:lpstr>Invoices by CSU... - Pivot</vt:lpstr>
      <vt:lpstr>Invoice Breakdown</vt:lpstr>
      <vt:lpstr>LookupTable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Sunil Nila</dc:creator>
  <cp:lastModifiedBy>Sunil Nila</cp:lastModifiedBy>
  <cp:lastPrinted>2022-12-14T17:53:54Z</cp:lastPrinted>
  <dcterms:created xsi:type="dcterms:W3CDTF">2015-06-05T18:17:20Z</dcterms:created>
  <dcterms:modified xsi:type="dcterms:W3CDTF">2022-12-14T17:57:04Z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96d24206-ff63-4758-95f0-9d03479cc5a8</vt:lpwstr>
  </property>
</Properties>
</file>