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COURSE\Excel\Data\Excel_For_Data_Analysis-main\"/>
    </mc:Choice>
  </mc:AlternateContent>
  <xr:revisionPtr revIDLastSave="0" documentId="13_ncr:1_{CD82CFA2-6303-4FDC-A70D-CA16FD1D8E5A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Project Deadlines" sheetId="3" r:id="rId1"/>
    <sheet name="Employee Data" sheetId="1" r:id="rId2"/>
    <sheet name="Leave Records" sheetId="2" r:id="rId3"/>
    <sheet name="Financial D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2" i="2"/>
  <c r="B2" i="2"/>
  <c r="C10" i="3"/>
  <c r="C11" i="3"/>
  <c r="C12" i="3"/>
  <c r="C13" i="3"/>
  <c r="C9" i="3"/>
  <c r="F12" i="1"/>
  <c r="E12" i="1"/>
  <c r="D12" i="1"/>
  <c r="H3" i="1"/>
  <c r="H4" i="1"/>
  <c r="H5" i="1"/>
  <c r="H6" i="1"/>
  <c r="H2" i="1"/>
  <c r="E3" i="1"/>
  <c r="F3" i="1"/>
  <c r="G3" i="1"/>
  <c r="E4" i="1"/>
  <c r="F4" i="1"/>
  <c r="G4" i="1"/>
  <c r="E5" i="1"/>
  <c r="F5" i="1"/>
  <c r="G5" i="1"/>
  <c r="E6" i="1"/>
  <c r="F6" i="1"/>
  <c r="G6" i="1"/>
  <c r="G2" i="1"/>
  <c r="F2" i="1"/>
  <c r="E2" i="1"/>
  <c r="J3" i="3"/>
  <c r="J4" i="3"/>
  <c r="J5" i="3"/>
  <c r="J6" i="3"/>
  <c r="J2" i="3"/>
  <c r="H3" i="3"/>
  <c r="H4" i="3"/>
  <c r="H5" i="3"/>
  <c r="H6" i="3"/>
  <c r="H2" i="3"/>
  <c r="I3" i="3"/>
  <c r="I4" i="3"/>
  <c r="I5" i="3"/>
  <c r="I6" i="3"/>
  <c r="I2" i="3"/>
  <c r="G2" i="3"/>
  <c r="F2" i="3"/>
  <c r="E3" i="3"/>
  <c r="E4" i="3"/>
  <c r="E5" i="3"/>
  <c r="E6" i="3"/>
  <c r="E2" i="3"/>
  <c r="L9" i="3"/>
  <c r="C3" i="3"/>
  <c r="C4" i="3"/>
  <c r="C5" i="3"/>
  <c r="C6" i="3"/>
  <c r="C2" i="3"/>
  <c r="B3" i="2"/>
  <c r="D11" i="1"/>
</calcChain>
</file>

<file path=xl/sharedStrings.xml><?xml version="1.0" encoding="utf-8"?>
<sst xmlns="http://schemas.openxmlformats.org/spreadsheetml/2006/main" count="86" uniqueCount="74">
  <si>
    <t>Employee ID</t>
  </si>
  <si>
    <t>Employee Name</t>
  </si>
  <si>
    <t>Date of Joining</t>
  </si>
  <si>
    <t>Date of Birth</t>
  </si>
  <si>
    <t>John Doe</t>
  </si>
  <si>
    <t>Jane Smith</t>
  </si>
  <si>
    <t>Robert Brown</t>
  </si>
  <si>
    <t>Emily Davis</t>
  </si>
  <si>
    <t>Michael Johnson</t>
  </si>
  <si>
    <t>2020-01-15</t>
  </si>
  <si>
    <t>2019-06-01</t>
  </si>
  <si>
    <t>2021-09-20</t>
  </si>
  <si>
    <t>2020-11-05</t>
  </si>
  <si>
    <t>2018-03-22</t>
  </si>
  <si>
    <t>1990-07-12</t>
  </si>
  <si>
    <t>1985-11-23</t>
  </si>
  <si>
    <t>1992-05-14</t>
  </si>
  <si>
    <t>1995-09-30</t>
  </si>
  <si>
    <t>1988-02-18</t>
  </si>
  <si>
    <t>2024-12-20</t>
  </si>
  <si>
    <t>Project ID</t>
  </si>
  <si>
    <t>Start Date</t>
  </si>
  <si>
    <t>End Date</t>
  </si>
  <si>
    <t>Days Remaining</t>
  </si>
  <si>
    <t>P101</t>
  </si>
  <si>
    <t>P102</t>
  </si>
  <si>
    <t>P103</t>
  </si>
  <si>
    <t>P104</t>
  </si>
  <si>
    <t>P105</t>
  </si>
  <si>
    <t>2024-01-01</t>
  </si>
  <si>
    <t>2024-02-15</t>
  </si>
  <si>
    <t>2024-03-01</t>
  </si>
  <si>
    <t>2024-04-10</t>
  </si>
  <si>
    <t>2024-05-05</t>
  </si>
  <si>
    <t>2024-03-31</t>
  </si>
  <si>
    <t>2024-05-30</t>
  </si>
  <si>
    <t>2024-06-15</t>
  </si>
  <si>
    <t>2024-07-25</t>
  </si>
  <si>
    <t>2024-08-10</t>
  </si>
  <si>
    <t>Quarter Start Date</t>
  </si>
  <si>
    <t>Quarter End Date</t>
  </si>
  <si>
    <t>Current Date</t>
  </si>
  <si>
    <t>Days Left in Quarter</t>
  </si>
  <si>
    <t>2024-04-01</t>
  </si>
  <si>
    <t>2024-07-01</t>
  </si>
  <si>
    <t>2024-10-01</t>
  </si>
  <si>
    <t>2024-06-30</t>
  </si>
  <si>
    <t>2024-09-30</t>
  </si>
  <si>
    <t>2024-12-31</t>
  </si>
  <si>
    <t>Date</t>
  </si>
  <si>
    <t>yyy</t>
  </si>
  <si>
    <t>mm</t>
  </si>
  <si>
    <t>dd</t>
  </si>
  <si>
    <t>date</t>
  </si>
  <si>
    <t>day</t>
  </si>
  <si>
    <t>month</t>
  </si>
  <si>
    <t>year</t>
  </si>
  <si>
    <t>Age by year</t>
  </si>
  <si>
    <t>Age by Month</t>
  </si>
  <si>
    <t>Age by Day</t>
  </si>
  <si>
    <t>total(dd-mm-yy)</t>
  </si>
  <si>
    <t>text</t>
  </si>
  <si>
    <t>EOMONTH</t>
  </si>
  <si>
    <t>NETWORKDAYS.INTL</t>
  </si>
  <si>
    <t>WORK DAYS</t>
  </si>
  <si>
    <t>SUN &amp; SAT OFF</t>
  </si>
  <si>
    <t>HOLIDAYS</t>
  </si>
  <si>
    <t>DATE</t>
  </si>
  <si>
    <t>Sunday off</t>
  </si>
  <si>
    <t>jan</t>
  </si>
  <si>
    <t>start date</t>
  </si>
  <si>
    <t>end date</t>
  </si>
  <si>
    <t>on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</si>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</sst>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7" formatCode="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7" fontId="0" fillId="0" borderId="0" xfId="0" applyNumberFormat="1"/>
    <xf numFmtId="0" fontId="0" fillId="0" borderId="0" xfId="0" applyNumberFormat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2" xfId="0" applyNumberFormat="1" applyBorder="1"/>
    <xf numFmtId="0" fontId="1" fillId="0" borderId="10" xfId="0" applyFont="1" applyFill="1" applyBorder="1" applyAlignment="1">
      <alignment horizontal="center" vertical="top"/>
    </xf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1" fillId="0" borderId="13" xfId="0" applyFont="1" applyBorder="1" applyAlignment="1">
      <alignment horizontal="center" vertical="top"/>
    </xf>
    <xf numFmtId="14" fontId="0" fillId="0" borderId="14" xfId="0" applyNumberFormat="1" applyBorder="1"/>
    <xf numFmtId="14" fontId="0" fillId="0" borderId="15" xfId="0" applyNumberFormat="1" applyBorder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120" zoomScaleNormal="120" workbookViewId="0">
      <selection activeCell="C15" sqref="C15"/>
    </sheetView>
  </sheetViews>
  <sheetFormatPr defaultRowHeight="15" x14ac:dyDescent="0.25"/>
  <cols>
    <col min="1" max="1" width="9.28515625" bestFit="1" customWidth="1"/>
    <col min="2" max="3" width="11.28515625" customWidth="1"/>
    <col min="4" max="7" width="13.28515625" customWidth="1"/>
    <col min="8" max="8" width="14.42578125" bestFit="1" customWidth="1"/>
    <col min="9" max="9" width="14.42578125" customWidth="1"/>
    <col min="10" max="10" width="15.5703125" bestFit="1" customWidth="1"/>
    <col min="12" max="12" width="11.28515625" bestFit="1" customWidth="1"/>
  </cols>
  <sheetData>
    <row r="1" spans="1:12" x14ac:dyDescent="0.25">
      <c r="A1" s="1" t="s">
        <v>20</v>
      </c>
      <c r="B1" s="4" t="s">
        <v>21</v>
      </c>
      <c r="C1" s="1" t="s">
        <v>49</v>
      </c>
      <c r="D1" s="1" t="s">
        <v>22</v>
      </c>
      <c r="E1" s="9" t="s">
        <v>53</v>
      </c>
      <c r="F1" s="9" t="s">
        <v>54</v>
      </c>
      <c r="G1" s="9" t="s">
        <v>55</v>
      </c>
      <c r="H1" s="10" t="s">
        <v>56</v>
      </c>
      <c r="I1" s="1" t="s">
        <v>53</v>
      </c>
      <c r="J1" s="1" t="s">
        <v>23</v>
      </c>
    </row>
    <row r="2" spans="1:12" x14ac:dyDescent="0.25">
      <c r="A2" t="s">
        <v>24</v>
      </c>
      <c r="B2" s="5" t="s">
        <v>29</v>
      </c>
      <c r="C2" s="2">
        <f>DATE(YEAR(B2),MONTH(B2),DAY(B2))</f>
        <v>45292</v>
      </c>
      <c r="D2" t="s">
        <v>34</v>
      </c>
      <c r="E2" s="2">
        <f>DATE(YEAR(D2),MONTH(D2),DAY(D2))</f>
        <v>45382</v>
      </c>
      <c r="F2">
        <f>DAY(B2)</f>
        <v>1</v>
      </c>
      <c r="G2">
        <f>MONTH(B2)</f>
        <v>1</v>
      </c>
      <c r="H2" s="11">
        <f>YEAR(E2)</f>
        <v>2024</v>
      </c>
      <c r="I2" s="2">
        <f>DATE(YEAR(D2),MONTH(D2),DAY(D2))</f>
        <v>45382</v>
      </c>
      <c r="J2" s="12">
        <f>D2-B2</f>
        <v>90</v>
      </c>
    </row>
    <row r="3" spans="1:12" x14ac:dyDescent="0.25">
      <c r="A3" t="s">
        <v>25</v>
      </c>
      <c r="B3" s="5" t="s">
        <v>30</v>
      </c>
      <c r="C3" s="2">
        <f t="shared" ref="C3:C6" si="0">DATE(YEAR(B3),MONTH(B3),DAY(B3))</f>
        <v>45337</v>
      </c>
      <c r="D3" t="s">
        <v>35</v>
      </c>
      <c r="E3" s="2">
        <f t="shared" ref="E3:E6" si="1">DATE(YEAR(D3),MONTH(D3),DAY(D3))</f>
        <v>45442</v>
      </c>
      <c r="G3" s="2"/>
      <c r="H3" s="11">
        <f t="shared" ref="H3:H6" si="2">YEAR(E3)</f>
        <v>2024</v>
      </c>
      <c r="I3" s="2">
        <f t="shared" ref="I3:I6" si="3">DATE(YEAR(D3),MONTH(D3),DAY(D3))</f>
        <v>45442</v>
      </c>
      <c r="J3" s="12">
        <f t="shared" ref="J3:J6" si="4">D3-B3</f>
        <v>105</v>
      </c>
    </row>
    <row r="4" spans="1:12" x14ac:dyDescent="0.25">
      <c r="A4" t="s">
        <v>26</v>
      </c>
      <c r="B4" s="5" t="s">
        <v>31</v>
      </c>
      <c r="C4" s="2">
        <f t="shared" si="0"/>
        <v>45352</v>
      </c>
      <c r="D4" t="s">
        <v>36</v>
      </c>
      <c r="E4" s="2">
        <f t="shared" si="1"/>
        <v>45458</v>
      </c>
      <c r="H4" s="11">
        <f t="shared" si="2"/>
        <v>2024</v>
      </c>
      <c r="I4" s="2">
        <f t="shared" si="3"/>
        <v>45458</v>
      </c>
      <c r="J4" s="12">
        <f t="shared" si="4"/>
        <v>106</v>
      </c>
    </row>
    <row r="5" spans="1:12" x14ac:dyDescent="0.25">
      <c r="A5" t="s">
        <v>27</v>
      </c>
      <c r="B5" s="5" t="s">
        <v>32</v>
      </c>
      <c r="C5" s="2">
        <f t="shared" si="0"/>
        <v>45392</v>
      </c>
      <c r="D5" t="s">
        <v>37</v>
      </c>
      <c r="E5" s="2">
        <f t="shared" si="1"/>
        <v>45498</v>
      </c>
      <c r="H5" s="11">
        <f t="shared" si="2"/>
        <v>2024</v>
      </c>
      <c r="I5" s="2">
        <f t="shared" si="3"/>
        <v>45498</v>
      </c>
      <c r="J5" s="12">
        <f t="shared" si="4"/>
        <v>106</v>
      </c>
    </row>
    <row r="6" spans="1:12" x14ac:dyDescent="0.25">
      <c r="A6" t="s">
        <v>28</v>
      </c>
      <c r="B6" s="5" t="s">
        <v>33</v>
      </c>
      <c r="C6" s="2">
        <f t="shared" si="0"/>
        <v>45417</v>
      </c>
      <c r="D6" t="s">
        <v>38</v>
      </c>
      <c r="E6" s="2">
        <f t="shared" si="1"/>
        <v>45514</v>
      </c>
      <c r="H6" s="11">
        <f t="shared" si="2"/>
        <v>2024</v>
      </c>
      <c r="I6" s="2">
        <f t="shared" si="3"/>
        <v>45514</v>
      </c>
      <c r="J6" s="12">
        <f t="shared" si="4"/>
        <v>97</v>
      </c>
      <c r="L6" s="2"/>
    </row>
    <row r="8" spans="1:12" x14ac:dyDescent="0.25">
      <c r="B8" s="30" t="s">
        <v>62</v>
      </c>
      <c r="C8" s="30"/>
      <c r="I8" s="7" t="s">
        <v>50</v>
      </c>
      <c r="J8" s="7" t="s">
        <v>51</v>
      </c>
      <c r="K8" s="7" t="s">
        <v>52</v>
      </c>
      <c r="L8" s="7" t="s">
        <v>53</v>
      </c>
    </row>
    <row r="9" spans="1:12" x14ac:dyDescent="0.25">
      <c r="B9" s="21" t="s">
        <v>29</v>
      </c>
      <c r="C9" s="21">
        <f>EOMONTH(B9,2)</f>
        <v>45382</v>
      </c>
      <c r="D9" s="2"/>
      <c r="E9" s="2"/>
      <c r="F9" s="2"/>
      <c r="G9" s="2"/>
      <c r="I9" s="7">
        <v>2024</v>
      </c>
      <c r="J9" s="7">
        <v>12</v>
      </c>
      <c r="K9" s="7">
        <v>21</v>
      </c>
      <c r="L9" s="8">
        <f>DATE(I9,J9,K9)</f>
        <v>45647</v>
      </c>
    </row>
    <row r="10" spans="1:12" x14ac:dyDescent="0.25">
      <c r="B10" s="21" t="s">
        <v>30</v>
      </c>
      <c r="C10" s="21">
        <f t="shared" ref="C10:C13" si="5">EOMONTH(B10,2)</f>
        <v>45412</v>
      </c>
    </row>
    <row r="11" spans="1:12" x14ac:dyDescent="0.25">
      <c r="B11" s="21" t="s">
        <v>31</v>
      </c>
      <c r="C11" s="21">
        <f t="shared" si="5"/>
        <v>45443</v>
      </c>
    </row>
    <row r="12" spans="1:12" x14ac:dyDescent="0.25">
      <c r="B12" s="21" t="s">
        <v>32</v>
      </c>
      <c r="C12" s="21">
        <f t="shared" si="5"/>
        <v>45473</v>
      </c>
    </row>
    <row r="13" spans="1:12" x14ac:dyDescent="0.25">
      <c r="B13" s="21" t="s">
        <v>33</v>
      </c>
      <c r="C13" s="21">
        <f t="shared" si="5"/>
        <v>45504</v>
      </c>
    </row>
  </sheetData>
  <mergeCells count="1">
    <mergeCell ref="B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107" zoomScaleNormal="160" workbookViewId="0">
      <selection activeCell="C14" sqref="C14"/>
    </sheetView>
  </sheetViews>
  <sheetFormatPr defaultRowHeight="15" x14ac:dyDescent="0.25"/>
  <cols>
    <col min="1" max="1" width="11.5703125" bestFit="1" customWidth="1"/>
    <col min="2" max="2" width="14.85546875" bestFit="1" customWidth="1"/>
    <col min="3" max="3" width="17.42578125" customWidth="1"/>
    <col min="4" max="4" width="14.42578125" customWidth="1"/>
    <col min="5" max="5" width="11.28515625" bestFit="1" customWidth="1"/>
    <col min="6" max="6" width="13.5703125" bestFit="1" customWidth="1"/>
    <col min="7" max="7" width="10.7109375" bestFit="1" customWidth="1"/>
    <col min="8" max="8" width="2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3" t="s">
        <v>3</v>
      </c>
      <c r="E1" s="20" t="s">
        <v>57</v>
      </c>
      <c r="F1" s="19" t="s">
        <v>58</v>
      </c>
      <c r="G1" s="22" t="s">
        <v>59</v>
      </c>
      <c r="H1" s="26" t="s">
        <v>60</v>
      </c>
    </row>
    <row r="2" spans="1:8" x14ac:dyDescent="0.25">
      <c r="A2">
        <v>101</v>
      </c>
      <c r="B2" t="s">
        <v>4</v>
      </c>
      <c r="C2" t="s">
        <v>9</v>
      </c>
      <c r="D2" s="2" t="s">
        <v>14</v>
      </c>
      <c r="E2" s="17" t="str">
        <f ca="1">DATEDIF(D2,TODAY(),"Y")&amp;" Years"</f>
        <v>34 Years</v>
      </c>
      <c r="F2" s="18" t="str">
        <f ca="1">DATEDIF(D2,TODAY(),"M")&amp;" Months"</f>
        <v>413 Months</v>
      </c>
      <c r="G2" s="23" t="str">
        <f ca="1">DATEDIF(D2,TODAY(),"D")&amp;" Days"</f>
        <v>12598 Days</v>
      </c>
      <c r="H2" s="27" t="str">
        <f ca="1">DATEDIF(D2,TODAY(),"Y")&amp;" Years "&amp;DATEDIF(D2,TODAY(),"YM")&amp;" Months "&amp;DATEDIF(D2,TODAY(),"MD")&amp;" Days"</f>
        <v>34 Years 5 Months 26 Days</v>
      </c>
    </row>
    <row r="3" spans="1:8" x14ac:dyDescent="0.25">
      <c r="A3">
        <v>102</v>
      </c>
      <c r="B3" t="s">
        <v>5</v>
      </c>
      <c r="C3" t="s">
        <v>10</v>
      </c>
      <c r="D3" s="2" t="s">
        <v>15</v>
      </c>
      <c r="E3" s="14" t="str">
        <f t="shared" ref="E3:E6" ca="1" si="0">DATEDIF(D3,TODAY(),"Y")&amp;" Years"</f>
        <v>39 Years</v>
      </c>
      <c r="F3" s="6" t="str">
        <f t="shared" ref="F3:F6" ca="1" si="1">DATEDIF(D3,TODAY(),"M")&amp;" Months"</f>
        <v>469 Months</v>
      </c>
      <c r="G3" s="24" t="str">
        <f t="shared" ref="G3:G6" ca="1" si="2">DATEDIF(D3,TODAY(),"D")&amp;" Days"</f>
        <v>14290 Days</v>
      </c>
      <c r="H3" s="27" t="str">
        <f t="shared" ref="H3:H6" ca="1" si="3">DATEDIF(D3,TODAY(),"Y")&amp;" Years "&amp;DATEDIF(D3,TODAY(),"YM")&amp;" Months "&amp;DATEDIF(D3,TODAY(),"MD")&amp;" Days"</f>
        <v>39 Years 1 Months 15 Days</v>
      </c>
    </row>
    <row r="4" spans="1:8" x14ac:dyDescent="0.25">
      <c r="A4">
        <v>103</v>
      </c>
      <c r="B4" t="s">
        <v>6</v>
      </c>
      <c r="C4" t="s">
        <v>11</v>
      </c>
      <c r="D4" s="2" t="s">
        <v>16</v>
      </c>
      <c r="E4" s="14" t="str">
        <f t="shared" ca="1" si="0"/>
        <v>32 Years</v>
      </c>
      <c r="F4" s="6" t="str">
        <f t="shared" ca="1" si="1"/>
        <v>391 Months</v>
      </c>
      <c r="G4" s="24" t="str">
        <f t="shared" ca="1" si="2"/>
        <v>11926 Days</v>
      </c>
      <c r="H4" s="27" t="str">
        <f t="shared" ca="1" si="3"/>
        <v>32 Years 7 Months 24 Days</v>
      </c>
    </row>
    <row r="5" spans="1:8" x14ac:dyDescent="0.25">
      <c r="A5">
        <v>104</v>
      </c>
      <c r="B5" t="s">
        <v>7</v>
      </c>
      <c r="C5" t="s">
        <v>12</v>
      </c>
      <c r="D5" s="2" t="s">
        <v>17</v>
      </c>
      <c r="E5" s="14" t="str">
        <f t="shared" ca="1" si="0"/>
        <v>29 Years</v>
      </c>
      <c r="F5" s="6" t="str">
        <f t="shared" ca="1" si="1"/>
        <v>351 Months</v>
      </c>
      <c r="G5" s="24" t="str">
        <f t="shared" ca="1" si="2"/>
        <v>10692 Days</v>
      </c>
      <c r="H5" s="27" t="str">
        <f t="shared" ca="1" si="3"/>
        <v>29 Years 3 Months 8 Days</v>
      </c>
    </row>
    <row r="6" spans="1:8" ht="15.75" thickBot="1" x14ac:dyDescent="0.3">
      <c r="A6">
        <v>105</v>
      </c>
      <c r="B6" t="s">
        <v>8</v>
      </c>
      <c r="C6" t="s">
        <v>13</v>
      </c>
      <c r="D6" s="2" t="s">
        <v>18</v>
      </c>
      <c r="E6" s="15" t="str">
        <f t="shared" ca="1" si="0"/>
        <v>36 Years</v>
      </c>
      <c r="F6" s="16" t="str">
        <f t="shared" ca="1" si="1"/>
        <v>442 Months</v>
      </c>
      <c r="G6" s="25" t="str">
        <f t="shared" ca="1" si="2"/>
        <v>13473 Days</v>
      </c>
      <c r="H6" s="28" t="str">
        <f t="shared" ca="1" si="3"/>
        <v>36 Years 10 Months 20 Days</v>
      </c>
    </row>
    <row r="10" spans="1:8" x14ac:dyDescent="0.25">
      <c r="D10" s="2"/>
    </row>
    <row r="11" spans="1:8" x14ac:dyDescent="0.25">
      <c r="C11" s="2">
        <v>45656</v>
      </c>
      <c r="D11" t="str">
        <f>TEXT(C11,"DDDD-MMMm-YYYY")</f>
        <v>Monday-December-2024</v>
      </c>
    </row>
    <row r="12" spans="1:8" x14ac:dyDescent="0.25">
      <c r="B12" s="29" t="s">
        <v>61</v>
      </c>
      <c r="C12" s="2">
        <v>45664</v>
      </c>
      <c r="D12" t="str">
        <f>TEXT(C12,"DD-MMM-YYYY")</f>
        <v>07-Jan-2025</v>
      </c>
      <c r="E12" t="str">
        <f>TEXT(C12,"DDD-MMM-YYYY")</f>
        <v>Tue-Jan-2025</v>
      </c>
      <c r="F12" t="str">
        <f>TEXT(C12,"DDDD-MMMM-YYYY")</f>
        <v>Tuesday-January-2025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C13" zoomScale="160" zoomScaleNormal="160" workbookViewId="0">
      <selection activeCell="F15" sqref="F15"/>
    </sheetView>
  </sheetViews>
  <sheetFormatPr defaultRowHeight="15" x14ac:dyDescent="0.25"/>
  <cols>
    <col min="1" max="1" width="17.28515625" customWidth="1"/>
    <col min="2" max="2" width="19.42578125" bestFit="1" customWidth="1"/>
    <col min="3" max="3" width="19.42578125" customWidth="1"/>
    <col min="4" max="4" width="10" bestFit="1" customWidth="1"/>
    <col min="5" max="5" width="16.140625" bestFit="1" customWidth="1"/>
    <col min="6" max="6" width="12.140625" customWidth="1"/>
    <col min="8" max="8" width="10" bestFit="1" customWidth="1"/>
  </cols>
  <sheetData>
    <row r="1" spans="1:8" x14ac:dyDescent="0.25">
      <c r="A1" s="1" t="s">
        <v>67</v>
      </c>
      <c r="B1" s="1" t="s">
        <v>64</v>
      </c>
      <c r="C1" s="9"/>
      <c r="F1" t="s">
        <v>66</v>
      </c>
    </row>
    <row r="2" spans="1:8" x14ac:dyDescent="0.25">
      <c r="A2" s="2">
        <v>45627</v>
      </c>
      <c r="B2">
        <f>NETWORKDAYS.INTL(F2,F3,1,F2:F3)</f>
        <v>12</v>
      </c>
      <c r="D2" t="s">
        <v>63</v>
      </c>
      <c r="F2" s="2">
        <v>45632</v>
      </c>
      <c r="G2" t="s">
        <v>65</v>
      </c>
    </row>
    <row r="3" spans="1:8" x14ac:dyDescent="0.25">
      <c r="A3" s="2">
        <v>45628</v>
      </c>
      <c r="B3" s="3">
        <f>NETWORKDAYS.INTL(A2,A32,1,F2:F3)</f>
        <v>20</v>
      </c>
      <c r="C3" s="3"/>
      <c r="F3" s="2">
        <v>45651</v>
      </c>
    </row>
    <row r="4" spans="1:8" x14ac:dyDescent="0.25">
      <c r="A4" s="2">
        <v>45629</v>
      </c>
      <c r="D4" s="2">
        <v>45292</v>
      </c>
    </row>
    <row r="5" spans="1:8" x14ac:dyDescent="0.25">
      <c r="A5" s="2">
        <v>45630</v>
      </c>
      <c r="D5" s="2">
        <v>45321</v>
      </c>
    </row>
    <row r="6" spans="1:8" x14ac:dyDescent="0.25">
      <c r="A6" s="2">
        <v>45631</v>
      </c>
    </row>
    <row r="7" spans="1:8" x14ac:dyDescent="0.25">
      <c r="A7" s="2">
        <v>45632</v>
      </c>
    </row>
    <row r="8" spans="1:8" x14ac:dyDescent="0.25">
      <c r="A8" s="2">
        <v>45633</v>
      </c>
    </row>
    <row r="9" spans="1:8" x14ac:dyDescent="0.25">
      <c r="A9" s="2">
        <v>45634</v>
      </c>
    </row>
    <row r="10" spans="1:8" x14ac:dyDescent="0.25">
      <c r="A10" s="2">
        <v>45635</v>
      </c>
    </row>
    <row r="11" spans="1:8" x14ac:dyDescent="0.25">
      <c r="A11" s="2">
        <v>45636</v>
      </c>
      <c r="D11" s="3" t="s">
        <v>69</v>
      </c>
      <c r="E11" t="s">
        <v>72</v>
      </c>
      <c r="G11" t="s">
        <v>68</v>
      </c>
    </row>
    <row r="12" spans="1:8" x14ac:dyDescent="0.25">
      <c r="A12" s="2">
        <v>45637</v>
      </c>
      <c r="D12" s="2">
        <v>45658</v>
      </c>
      <c r="E12">
        <f>NETWORKDAYS.INTL(H12,H13,11)</f>
        <v>27</v>
      </c>
      <c r="G12" t="s">
        <v>70</v>
      </c>
      <c r="H12" s="2">
        <v>45658</v>
      </c>
    </row>
    <row r="13" spans="1:8" x14ac:dyDescent="0.25">
      <c r="A13" s="2">
        <v>45638</v>
      </c>
      <c r="D13" s="2">
        <v>45659</v>
      </c>
      <c r="G13" t="s">
        <v>71</v>
      </c>
      <c r="H13" s="2">
        <v>45688</v>
      </c>
    </row>
    <row r="14" spans="1:8" x14ac:dyDescent="0.25">
      <c r="A14" s="2">
        <v>45639</v>
      </c>
      <c r="D14" s="2">
        <v>45660</v>
      </c>
      <c r="E14">
        <f>NETWORKDAYS.INTL(H12,H13,1)</f>
        <v>23</v>
      </c>
      <c r="F14" t="s">
        <v>73</v>
      </c>
    </row>
    <row r="15" spans="1:8" x14ac:dyDescent="0.25">
      <c r="A15" s="2">
        <v>45640</v>
      </c>
      <c r="D15" s="2">
        <v>45661</v>
      </c>
    </row>
    <row r="16" spans="1:8" x14ac:dyDescent="0.25">
      <c r="A16" s="2">
        <v>45641</v>
      </c>
      <c r="D16" s="2">
        <v>45662</v>
      </c>
    </row>
    <row r="17" spans="1:4" x14ac:dyDescent="0.25">
      <c r="A17" s="2">
        <v>45642</v>
      </c>
      <c r="D17" s="2">
        <v>45663</v>
      </c>
    </row>
    <row r="18" spans="1:4" x14ac:dyDescent="0.25">
      <c r="A18" s="2">
        <v>45643</v>
      </c>
      <c r="D18" s="2">
        <v>45664</v>
      </c>
    </row>
    <row r="19" spans="1:4" x14ac:dyDescent="0.25">
      <c r="A19" s="2">
        <v>45644</v>
      </c>
      <c r="D19" s="2">
        <v>45665</v>
      </c>
    </row>
    <row r="20" spans="1:4" x14ac:dyDescent="0.25">
      <c r="A20" s="2">
        <v>45645</v>
      </c>
      <c r="D20" s="2">
        <v>45666</v>
      </c>
    </row>
    <row r="21" spans="1:4" x14ac:dyDescent="0.25">
      <c r="A21" s="2">
        <v>45646</v>
      </c>
      <c r="D21" s="2">
        <v>45667</v>
      </c>
    </row>
    <row r="22" spans="1:4" x14ac:dyDescent="0.25">
      <c r="A22" s="2">
        <v>45647</v>
      </c>
      <c r="D22" s="2">
        <v>45668</v>
      </c>
    </row>
    <row r="23" spans="1:4" x14ac:dyDescent="0.25">
      <c r="A23" s="2">
        <v>45648</v>
      </c>
      <c r="D23" s="2">
        <v>45669</v>
      </c>
    </row>
    <row r="24" spans="1:4" x14ac:dyDescent="0.25">
      <c r="A24" s="2">
        <v>45649</v>
      </c>
      <c r="D24" s="2">
        <v>45670</v>
      </c>
    </row>
    <row r="25" spans="1:4" x14ac:dyDescent="0.25">
      <c r="A25" s="2">
        <v>45650</v>
      </c>
      <c r="D25" s="2">
        <v>45671</v>
      </c>
    </row>
    <row r="26" spans="1:4" x14ac:dyDescent="0.25">
      <c r="A26" s="2">
        <v>45651</v>
      </c>
      <c r="D26" s="2">
        <v>45672</v>
      </c>
    </row>
    <row r="27" spans="1:4" x14ac:dyDescent="0.25">
      <c r="A27" s="2">
        <v>45652</v>
      </c>
      <c r="D27" s="2">
        <v>45673</v>
      </c>
    </row>
    <row r="28" spans="1:4" x14ac:dyDescent="0.25">
      <c r="A28" s="2">
        <v>45653</v>
      </c>
      <c r="D28" s="2">
        <v>45674</v>
      </c>
    </row>
    <row r="29" spans="1:4" x14ac:dyDescent="0.25">
      <c r="A29" s="2">
        <v>45654</v>
      </c>
      <c r="D29" s="2">
        <v>45675</v>
      </c>
    </row>
    <row r="30" spans="1:4" x14ac:dyDescent="0.25">
      <c r="A30" s="2">
        <v>45655</v>
      </c>
      <c r="D30" s="2">
        <v>45676</v>
      </c>
    </row>
    <row r="31" spans="1:4" x14ac:dyDescent="0.25">
      <c r="A31" s="2">
        <v>45656</v>
      </c>
      <c r="D31" s="2">
        <v>45677</v>
      </c>
    </row>
    <row r="32" spans="1:4" x14ac:dyDescent="0.25">
      <c r="A32" s="2">
        <v>45657</v>
      </c>
      <c r="D32" s="2">
        <v>45678</v>
      </c>
    </row>
    <row r="33" spans="1:4" x14ac:dyDescent="0.25">
      <c r="A33" s="2"/>
      <c r="D33" s="2">
        <v>45679</v>
      </c>
    </row>
    <row r="34" spans="1:4" x14ac:dyDescent="0.25">
      <c r="A34" s="2"/>
      <c r="D34" s="2">
        <v>45680</v>
      </c>
    </row>
    <row r="35" spans="1:4" x14ac:dyDescent="0.25">
      <c r="D35" s="2">
        <v>45681</v>
      </c>
    </row>
    <row r="36" spans="1:4" x14ac:dyDescent="0.25">
      <c r="D36" s="2">
        <v>45682</v>
      </c>
    </row>
    <row r="37" spans="1:4" x14ac:dyDescent="0.25">
      <c r="D37" s="2">
        <v>45683</v>
      </c>
    </row>
    <row r="38" spans="1:4" x14ac:dyDescent="0.25">
      <c r="D38" s="2">
        <v>45684</v>
      </c>
    </row>
    <row r="39" spans="1:4" x14ac:dyDescent="0.25">
      <c r="D39" s="2">
        <v>45685</v>
      </c>
    </row>
    <row r="40" spans="1:4" x14ac:dyDescent="0.25">
      <c r="D40" s="2">
        <v>45686</v>
      </c>
    </row>
    <row r="41" spans="1:4" x14ac:dyDescent="0.25">
      <c r="D41" s="2">
        <v>45687</v>
      </c>
    </row>
    <row r="42" spans="1:4" x14ac:dyDescent="0.25">
      <c r="D42" s="2">
        <v>45688</v>
      </c>
    </row>
    <row r="43" spans="1:4" x14ac:dyDescent="0.25">
      <c r="D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tabSelected="1" topLeftCell="A9" zoomScale="145" zoomScaleNormal="145"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15.5703125" bestFit="1" customWidth="1"/>
    <col min="3" max="3" width="11.7109375" bestFit="1" customWidth="1"/>
    <col min="4" max="4" width="17.7109375" bestFit="1" customWidth="1"/>
  </cols>
  <sheetData>
    <row r="1" spans="1:4" x14ac:dyDescent="0.25">
      <c r="A1" s="1" t="s">
        <v>39</v>
      </c>
      <c r="B1" s="1" t="s">
        <v>40</v>
      </c>
      <c r="C1" s="1" t="s">
        <v>41</v>
      </c>
      <c r="D1" s="1" t="s">
        <v>42</v>
      </c>
    </row>
    <row r="2" spans="1:4" x14ac:dyDescent="0.25">
      <c r="A2" t="s">
        <v>29</v>
      </c>
      <c r="B2" t="s">
        <v>34</v>
      </c>
      <c r="C2" t="s">
        <v>19</v>
      </c>
    </row>
    <row r="3" spans="1:4" x14ac:dyDescent="0.25">
      <c r="A3" t="s">
        <v>43</v>
      </c>
      <c r="B3" t="s">
        <v>46</v>
      </c>
      <c r="C3" t="s">
        <v>19</v>
      </c>
    </row>
    <row r="4" spans="1:4" x14ac:dyDescent="0.25">
      <c r="A4" t="s">
        <v>44</v>
      </c>
      <c r="B4" t="s">
        <v>47</v>
      </c>
      <c r="C4" t="s">
        <v>19</v>
      </c>
    </row>
    <row r="5" spans="1:4" x14ac:dyDescent="0.25">
      <c r="A5" t="s">
        <v>45</v>
      </c>
      <c r="B5" t="s">
        <v>48</v>
      </c>
      <c r="C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Deadlines</vt:lpstr>
      <vt:lpstr>Employee Data</vt:lpstr>
      <vt:lpstr>Leave Records</vt:lpstr>
      <vt:lpstr>Financial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Sunil Joshi</cp:lastModifiedBy>
  <dcterms:created xsi:type="dcterms:W3CDTF">2024-12-20T11:30:14Z</dcterms:created>
  <dcterms:modified xsi:type="dcterms:W3CDTF">2025-01-07T11:35:23Z</dcterms:modified>
</cp:coreProperties>
</file>