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COURSE\Excel\Data\"/>
    </mc:Choice>
  </mc:AlternateContent>
  <xr:revisionPtr revIDLastSave="0" documentId="8_{A50AD4DC-EA29-4F77-9D08-F4D2D5F1132D}" xr6:coauthVersionLast="47" xr6:coauthVersionMax="47" xr10:uidLastSave="{00000000-0000-0000-0000-000000000000}"/>
  <bookViews>
    <workbookView xWindow="-120" yWindow="-120" windowWidth="20730" windowHeight="11040" firstSheet="3" activeTab="4" xr2:uid="{A06C691D-BA07-481E-A1B4-042B1A5B8275}"/>
  </bookViews>
  <sheets>
    <sheet name="Sheet1" sheetId="1" r:id="rId1"/>
    <sheet name="2.IF_AND_OR" sheetId="2" r:id="rId2"/>
    <sheet name="Sheet1 (2)" sheetId="4" r:id="rId3"/>
    <sheet name="Sheet4" sheetId="5" r:id="rId4"/>
    <sheet name="Sheet5" sheetId="6" r:id="rId5"/>
    <sheet name="3. Data" sheetId="3" r:id="rId6"/>
  </sheets>
  <definedNames>
    <definedName name="_xlnm._FilterDatabase" localSheetId="5" hidden="1">'3. Data'!$A$2:$K$7</definedName>
    <definedName name="ExternalData_1" localSheetId="2" hidden="1">'Sheet1 (2)'!$A$1:$Q$43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6" l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D12" i="3" a="1"/>
  <c r="D12" i="3" s="1"/>
  <c r="I4" i="3"/>
  <c r="I5" i="3"/>
  <c r="J5" i="3" s="1"/>
  <c r="I6" i="3"/>
  <c r="J6" i="3" s="1"/>
  <c r="I7" i="3"/>
  <c r="J7" i="3" s="1"/>
  <c r="I3" i="3"/>
  <c r="J3" i="3" s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4" i="6"/>
  <c r="R7" i="2"/>
  <c r="Q3" i="2"/>
  <c r="P3" i="2"/>
  <c r="Q4" i="2"/>
  <c r="Q5" i="2"/>
  <c r="Q6" i="2"/>
  <c r="Q7" i="2"/>
  <c r="U7" i="2" s="1"/>
  <c r="Q8" i="2"/>
  <c r="S8" i="2" s="1"/>
  <c r="P4" i="2"/>
  <c r="P5" i="2"/>
  <c r="P6" i="2"/>
  <c r="P7" i="2"/>
  <c r="P8" i="2"/>
  <c r="F63" i="2"/>
  <c r="F64" i="2"/>
  <c r="F65" i="2"/>
  <c r="F66" i="2"/>
  <c r="F67" i="2"/>
  <c r="F68" i="2"/>
  <c r="F69" i="2"/>
  <c r="F62" i="2"/>
  <c r="E63" i="2"/>
  <c r="E64" i="2"/>
  <c r="E65" i="2"/>
  <c r="E66" i="2"/>
  <c r="E67" i="2"/>
  <c r="E68" i="2"/>
  <c r="E69" i="2"/>
  <c r="E62" i="2"/>
  <c r="J12" i="2"/>
  <c r="J11" i="2"/>
  <c r="G4" i="2"/>
  <c r="H4" i="2"/>
  <c r="L4" i="2" s="1"/>
  <c r="I4" i="2"/>
  <c r="J4" i="2"/>
  <c r="G5" i="2"/>
  <c r="H5" i="2"/>
  <c r="L5" i="2" s="1"/>
  <c r="I5" i="2"/>
  <c r="J5" i="2"/>
  <c r="G6" i="2"/>
  <c r="H6" i="2"/>
  <c r="L6" i="2" s="1"/>
  <c r="I6" i="2"/>
  <c r="J6" i="2"/>
  <c r="G7" i="2"/>
  <c r="H7" i="2"/>
  <c r="L7" i="2" s="1"/>
  <c r="I7" i="2"/>
  <c r="J7" i="2"/>
  <c r="G8" i="2"/>
  <c r="H8" i="2"/>
  <c r="L8" i="2" s="1"/>
  <c r="I8" i="2"/>
  <c r="J8" i="2"/>
  <c r="J3" i="2"/>
  <c r="I3" i="2"/>
  <c r="G3" i="2"/>
  <c r="H3" i="2"/>
  <c r="M3" i="2" s="1"/>
  <c r="F4" i="2"/>
  <c r="K4" i="2" s="1"/>
  <c r="R4" i="2" s="1"/>
  <c r="F5" i="2"/>
  <c r="K5" i="2" s="1"/>
  <c r="F6" i="2"/>
  <c r="K6" i="2" s="1"/>
  <c r="F7" i="2"/>
  <c r="K7" i="2" s="1"/>
  <c r="F8" i="2"/>
  <c r="K8" i="2" s="1"/>
  <c r="F3" i="2"/>
  <c r="K3" i="2" s="1"/>
  <c r="R3" i="2" s="1"/>
  <c r="B3" i="1"/>
  <c r="K7" i="3" l="1"/>
  <c r="J4" i="3"/>
  <c r="K4" i="3" s="1"/>
  <c r="K3" i="3"/>
  <c r="K6" i="3"/>
  <c r="K5" i="3"/>
  <c r="S7" i="2"/>
  <c r="O3" i="2"/>
  <c r="R6" i="2"/>
  <c r="T5" i="2"/>
  <c r="T4" i="2"/>
  <c r="S3" i="2"/>
  <c r="U5" i="2"/>
  <c r="S6" i="2"/>
  <c r="U4" i="2"/>
  <c r="R8" i="2"/>
  <c r="S5" i="2"/>
  <c r="T3" i="2"/>
  <c r="S4" i="2"/>
  <c r="T8" i="2"/>
  <c r="R5" i="2"/>
  <c r="U3" i="2"/>
  <c r="T7" i="2"/>
  <c r="U8" i="2"/>
  <c r="T6" i="2"/>
  <c r="U6" i="2"/>
  <c r="M6" i="2"/>
  <c r="M8" i="2"/>
  <c r="L3" i="2"/>
  <c r="N7" i="2"/>
  <c r="N4" i="2"/>
  <c r="N6" i="2"/>
  <c r="O5" i="2"/>
  <c r="O4" i="2"/>
  <c r="M4" i="2"/>
  <c r="N3" i="2"/>
  <c r="O7" i="2"/>
  <c r="M7" i="2"/>
  <c r="N5" i="2"/>
  <c r="O8" i="2"/>
  <c r="N8" i="2"/>
  <c r="O6" i="2"/>
  <c r="M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8F7D0-A9A2-4FDD-9F1B-A8A07227CD4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<sst xmlns="http://schemas.openxmlformats.org/spreadsheetml/2006/main" count="398" uniqueCount="186">
  <si>
    <t>COLUMN</t>
  </si>
  <si>
    <t>ROWS</t>
  </si>
  <si>
    <t>CELL</t>
  </si>
  <si>
    <t>SHEETS</t>
  </si>
  <si>
    <t>Byedeflat 1 / Unlimeted</t>
  </si>
  <si>
    <t>SR.NO</t>
  </si>
  <si>
    <t>NAME OF STUDENT</t>
  </si>
  <si>
    <t>STBJECT 1</t>
  </si>
  <si>
    <t>STBJECT 2</t>
  </si>
  <si>
    <t>STBJECT 3</t>
  </si>
  <si>
    <t xml:space="preserve">TOTAL </t>
  </si>
  <si>
    <t>MAX</t>
  </si>
  <si>
    <t>MIN</t>
  </si>
  <si>
    <t>COUNT</t>
  </si>
  <si>
    <t>AMAN SHING</t>
  </si>
  <si>
    <t>AKASH HF</t>
  </si>
  <si>
    <t>BHUSHAN BHERE</t>
  </si>
  <si>
    <t>SACHIN KALA</t>
  </si>
  <si>
    <t>AAKASHDEEP SHING</t>
  </si>
  <si>
    <t>RANDBETWEEN</t>
  </si>
  <si>
    <t>FX</t>
  </si>
  <si>
    <t xml:space="preserve"> </t>
  </si>
  <si>
    <t>AVG</t>
  </si>
  <si>
    <t>PER%</t>
  </si>
  <si>
    <t>RESULT</t>
  </si>
  <si>
    <t>PASS</t>
  </si>
  <si>
    <t>FAIL</t>
  </si>
  <si>
    <t>RESULT FX</t>
  </si>
  <si>
    <t>RESULT1</t>
  </si>
  <si>
    <t>RESULT2</t>
  </si>
  <si>
    <t>RESULT3</t>
  </si>
  <si>
    <t>IF(H2&lt;35,"FAIL","PASS")</t>
  </si>
  <si>
    <t>IF(H2&gt;35,"PASS","FAIL")</t>
  </si>
  <si>
    <t>IF(H2&lt;=34,"FAIL","PASS")</t>
  </si>
  <si>
    <t>RESULT4</t>
  </si>
  <si>
    <t>IF(H2&gt;=35,"PASS","FAIL")</t>
  </si>
  <si>
    <t>DEPT</t>
  </si>
  <si>
    <t>AGE</t>
  </si>
  <si>
    <t>AND</t>
  </si>
  <si>
    <t>OR</t>
  </si>
  <si>
    <t>Deprt</t>
  </si>
  <si>
    <t>Age</t>
  </si>
  <si>
    <t xml:space="preserve">Promotion </t>
  </si>
  <si>
    <t>Purchase</t>
  </si>
  <si>
    <t>Sales</t>
  </si>
  <si>
    <t>AC</t>
  </si>
  <si>
    <t>HR</t>
  </si>
  <si>
    <t>deprt = purchase and &gt; 35 --&gt; promotion</t>
  </si>
  <si>
    <t>RESULT 5 (AND)</t>
  </si>
  <si>
    <t>RESULT 6 (OR)</t>
  </si>
  <si>
    <t>IF(AND(C2&gt;=35,D2&gt;=35,E2&gt;=35),"PASS","FAIL")</t>
  </si>
  <si>
    <t>IF(OR(C2&lt;=34,D2&lt;=34,D2&lt;=34),"FAIL","PASS")</t>
  </si>
  <si>
    <t>GRADE1</t>
  </si>
  <si>
    <t>GRADE2</t>
  </si>
  <si>
    <t>RANK (1)</t>
  </si>
  <si>
    <t>RANK (0)</t>
  </si>
  <si>
    <t>Student  Marksheet</t>
  </si>
  <si>
    <t>Student Marksheet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</si>
  <si>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</si>
  <si>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</si>
  <si>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</si>
  <si>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</si>
  <si>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</si>
  <si>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</si>
  <si>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</si>
  <si>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</si>
  <si>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</si>
  <si>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</si>
  <si>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</si>
  <si>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</si>
  <si>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</si>
  <si>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</si>
  <si>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</si>
  <si>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</si>
  <si>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SR NO.</t>
  </si>
  <si>
    <t>SUB 1</t>
  </si>
  <si>
    <t>SUB 2</t>
  </si>
  <si>
    <t>SUB 3</t>
  </si>
  <si>
    <t>TOTAL</t>
  </si>
  <si>
    <t>RESULT 2 (AND)</t>
  </si>
  <si>
    <t>RESULT 3 (OR)</t>
  </si>
  <si>
    <t>GRADE 1</t>
  </si>
  <si>
    <t>GRADE 2</t>
  </si>
  <si>
    <t>AMAN</t>
  </si>
  <si>
    <t>Try Again Next Time</t>
  </si>
  <si>
    <t>बक बुड़बक तुम तो फेल हो गए.</t>
  </si>
  <si>
    <t>तुम तो रहने दो, बेटा तुमसे ना हो पाएगा.</t>
  </si>
  <si>
    <t>AKSHAY</t>
  </si>
  <si>
    <t>A+</t>
  </si>
  <si>
    <t>Excellent</t>
  </si>
  <si>
    <t>BHUSHAN</t>
  </si>
  <si>
    <t>SACHIN</t>
  </si>
  <si>
    <t>AAKASHDEEP</t>
  </si>
  <si>
    <t>RESULT FORMULA</t>
  </si>
  <si>
    <t>IF(OR(C2&lt;=34,D2&lt;=34,E2&lt;=34),"FAIL","PASS")</t>
  </si>
  <si>
    <t>AGENT</t>
  </si>
  <si>
    <t>PASSPORT</t>
  </si>
  <si>
    <t>AADHAAR CARD</t>
  </si>
  <si>
    <t>PAN CARD</t>
  </si>
  <si>
    <t>VOTER CARD</t>
  </si>
  <si>
    <t>RASHAN CARD</t>
  </si>
  <si>
    <t>BIRTH CERT</t>
  </si>
  <si>
    <t>DRIVE</t>
  </si>
  <si>
    <t>LIGHT BILL</t>
  </si>
  <si>
    <t>PROMOTION (AND)</t>
  </si>
  <si>
    <t>PROMOTION (OR)</t>
  </si>
  <si>
    <t>YES</t>
  </si>
  <si>
    <t>NO</t>
  </si>
  <si>
    <t>RAHUL</t>
  </si>
  <si>
    <t>Student Name</t>
  </si>
  <si>
    <t>Subject 1</t>
  </si>
  <si>
    <t>Subject 2</t>
  </si>
  <si>
    <t>Subject 3</t>
  </si>
  <si>
    <t>Total</t>
  </si>
  <si>
    <t>Aakash</t>
  </si>
  <si>
    <t>Meera</t>
  </si>
  <si>
    <t>Rohan</t>
  </si>
  <si>
    <t>Nisha</t>
  </si>
  <si>
    <t>Karan</t>
  </si>
  <si>
    <t>Sneha</t>
  </si>
  <si>
    <t>Aryan</t>
  </si>
  <si>
    <t>Ishita</t>
  </si>
  <si>
    <t>Vikram</t>
  </si>
  <si>
    <t>Pooja</t>
  </si>
  <si>
    <t>Aditya</t>
  </si>
  <si>
    <t>Priya</t>
  </si>
  <si>
    <t>Raj</t>
  </si>
  <si>
    <t>Simran</t>
  </si>
  <si>
    <t>Ankit</t>
  </si>
  <si>
    <t>Tanya</t>
  </si>
  <si>
    <t>Rahul</t>
  </si>
  <si>
    <t>Neha</t>
  </si>
  <si>
    <t>Ravi</t>
  </si>
  <si>
    <t>Shreya</t>
  </si>
  <si>
    <t>Siddharth</t>
  </si>
  <si>
    <t>Anjali</t>
  </si>
  <si>
    <t>Aman</t>
  </si>
  <si>
    <t>Swati</t>
  </si>
  <si>
    <t>Krishna</t>
  </si>
  <si>
    <t>Bhavna</t>
  </si>
  <si>
    <t>Dev</t>
  </si>
  <si>
    <t>Jaya</t>
  </si>
  <si>
    <t>Manish</t>
  </si>
  <si>
    <t>Pallavi</t>
  </si>
  <si>
    <t>DATA BARE</t>
  </si>
  <si>
    <t>COLOR SCALE</t>
  </si>
  <si>
    <t>min</t>
  </si>
  <si>
    <t>max</t>
  </si>
  <si>
    <t>count</t>
  </si>
  <si>
    <t>%</t>
  </si>
  <si>
    <t>result</t>
  </si>
  <si>
    <t>Fail</t>
  </si>
  <si>
    <t>Type of Customer</t>
  </si>
  <si>
    <t>Product</t>
  </si>
  <si>
    <t>sold qty</t>
  </si>
  <si>
    <t>rate</t>
  </si>
  <si>
    <t>total amount</t>
  </si>
  <si>
    <t xml:space="preserve">Discount in Per % </t>
  </si>
  <si>
    <t>Net Amount</t>
  </si>
  <si>
    <t>Ratailer</t>
  </si>
  <si>
    <t>Consumer</t>
  </si>
  <si>
    <t>T-Shirt</t>
  </si>
  <si>
    <t>Watch</t>
  </si>
  <si>
    <t>Saree</t>
  </si>
  <si>
    <t>Zandubalm</t>
  </si>
  <si>
    <t>Mic</t>
  </si>
  <si>
    <t>Discount table</t>
  </si>
  <si>
    <t>Wholesaler</t>
  </si>
  <si>
    <t>Bill.No</t>
  </si>
  <si>
    <t>Name of Customer</t>
  </si>
  <si>
    <t>B001</t>
  </si>
  <si>
    <t>B002</t>
  </si>
  <si>
    <t>B003</t>
  </si>
  <si>
    <t>B004</t>
  </si>
  <si>
    <t>B005</t>
  </si>
  <si>
    <t>DATE</t>
  </si>
  <si>
    <t>TIME</t>
  </si>
  <si>
    <t>staus</t>
  </si>
  <si>
    <t>Date</t>
  </si>
  <si>
    <t>time</t>
  </si>
  <si>
    <t>date of joining</t>
  </si>
  <si>
    <t>Employee record</t>
  </si>
  <si>
    <t>salary</t>
  </si>
  <si>
    <r>
      <rPr>
        <b/>
        <sz val="14"/>
        <color rgb="FF7030A0"/>
        <rFont val="Aptos Narrow"/>
        <family val="2"/>
        <scheme val="minor"/>
      </rPr>
      <t xml:space="preserve"># PROMT     </t>
    </r>
    <r>
      <rPr>
        <b/>
        <sz val="14"/>
        <color theme="0"/>
        <rFont val="Aptos Narrow"/>
        <family val="2"/>
        <scheme val="minor"/>
      </rPr>
      <t xml:space="preserve">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I am an excel operator, I have data in my excel file In which colum"j" has employee joining date and now I want to calculate how many year, months and as well as days has it been since each employee has joined the company? Give me a  formula for that. USING </t>
    </r>
    <r>
      <rPr>
        <b/>
        <sz val="11"/>
        <color rgb="FFFF0000"/>
        <rFont val="Aptos Narrow"/>
        <family val="2"/>
        <scheme val="minor"/>
      </rPr>
      <t>ChatGPT</t>
    </r>
  </si>
  <si>
    <t>ANSWER</t>
  </si>
  <si>
    <t>DATEDIF(O4, TODAY(), "Y") &amp; " years, " &amp; DATEDIF(O4, TODAY(), "YM") &amp; " months, " &amp; DATEDIF(O4, TODAY(), "MD") &amp; " days"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</si>
</sst>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8"/>
      <color rgb="FF00206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4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22"/>
      <color theme="0"/>
      <name val="Cascadia Code"/>
      <family val="3"/>
    </font>
    <font>
      <b/>
      <sz val="14"/>
      <color theme="0"/>
      <name val="Aptos Narrow"/>
      <family val="2"/>
      <scheme val="minor"/>
    </font>
    <font>
      <b/>
      <sz val="14"/>
      <color rgb="FF7030A0"/>
      <name val="Aptos Narrow"/>
      <family val="2"/>
      <scheme val="minor"/>
    </font>
    <font>
      <b/>
      <sz val="24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/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8" fontId="0" fillId="0" borderId="1" xfId="0" applyNumberFormat="1" applyBorder="1"/>
    <xf numFmtId="0" fontId="1" fillId="3" borderId="1" xfId="0" applyFont="1" applyFill="1" applyBorder="1" applyAlignment="1">
      <alignment wrapText="1"/>
    </xf>
    <xf numFmtId="9" fontId="0" fillId="0" borderId="2" xfId="0" applyNumberFormat="1" applyBorder="1"/>
    <xf numFmtId="0" fontId="0" fillId="0" borderId="4" xfId="0" applyBorder="1" applyAlignment="1">
      <alignment horizontal="center"/>
    </xf>
    <xf numFmtId="9" fontId="0" fillId="0" borderId="0" xfId="0" applyNumberFormat="1" applyBorder="1"/>
    <xf numFmtId="0" fontId="10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8" fontId="0" fillId="0" borderId="1" xfId="0" applyNumberFormat="1" applyBorder="1" applyAlignment="1">
      <alignment vertical="center" wrapText="1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1" fillId="10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0" fontId="14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22"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theme="9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086717-08D9-4F90-8F66-A3EEDC461A9A}" autoFormatId="16" applyNumberFormats="0" applyBorderFormats="0" applyFontFormats="0" applyPatternFormats="0" applyAlignmentFormats="0" applyWidthHeightFormats="0">
  <queryTableRefresh nextId="18">
    <queryTableFields count="17">
      <queryTableField id="1" name="Student Marksheet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0315-F3A8-4CB4-A1FD-FC0F76320A86}" name="Sheet1" displayName="Sheet1" ref="A1:Q43" tableType="queryTable" totalsRowShown="0">
  <autoFilter ref="A1:Q43" xr:uid="{15FB0315-F3A8-4CB4-A1FD-FC0F76320A86}"/>
  <tableColumns count="17">
    <tableColumn id="1" xr3:uid="{D17034AD-1256-40A0-A8CD-3F3822412314}" uniqueName="1" name="Student Marksheet" queryTableFieldId="1"/>
    <tableColumn id="2" xr3:uid="{AC489D17-5FF9-4592-9B26-8557A2C6245B}" uniqueName="2" name="Column2" queryTableFieldId="2" dataDxfId="21"/>
    <tableColumn id="3" xr3:uid="{88FD5E86-9EDB-4917-BAA5-08ACB1E22C37}" uniqueName="3" name="Column3" queryTableFieldId="3"/>
    <tableColumn id="4" xr3:uid="{67C01E7F-CE78-49DE-A8EE-B294639DB084}" uniqueName="4" name="Column4" queryTableFieldId="4"/>
    <tableColumn id="5" xr3:uid="{66D56AF4-2A65-4DD7-AC66-683893B7CC03}" uniqueName="5" name="Column5" queryTableFieldId="5"/>
    <tableColumn id="6" xr3:uid="{B4BB1D5E-9BCE-43CE-A556-3B5F99D70F61}" uniqueName="6" name="Column6" queryTableFieldId="6"/>
    <tableColumn id="7" xr3:uid="{E5E46D40-977F-449B-BA6F-6C7D5316BB38}" uniqueName="7" name="Column7" queryTableFieldId="7"/>
    <tableColumn id="8" xr3:uid="{B1EA06EB-7C5D-4AA9-8790-A1459FD5B0FD}" uniqueName="8" name="Column8" queryTableFieldId="8"/>
    <tableColumn id="9" xr3:uid="{1027D7A7-A707-4333-A0B4-349FB1B79749}" uniqueName="9" name="Column9" queryTableFieldId="9"/>
    <tableColumn id="10" xr3:uid="{26BF4D6E-A07A-4FE7-A878-F20147A703B7}" uniqueName="10" name="Column10" queryTableFieldId="10"/>
    <tableColumn id="11" xr3:uid="{1C739A59-8E16-4947-B510-C9BDDA9CF048}" uniqueName="11" name="Column11" queryTableFieldId="11" dataDxfId="20"/>
    <tableColumn id="12" xr3:uid="{4AEB37F2-6AB0-4950-A7CB-679826CD9EC4}" uniqueName="12" name="Column12" queryTableFieldId="12" dataDxfId="19"/>
    <tableColumn id="13" xr3:uid="{23BBA8BF-B740-4302-AEA6-FC2FDA7B5EB0}" uniqueName="13" name="Column13" queryTableFieldId="13" dataDxfId="18"/>
    <tableColumn id="14" xr3:uid="{BE23D9FD-663E-4B6F-85E6-4C3559412FAB}" uniqueName="14" name="Column14" queryTableFieldId="14" dataDxfId="17"/>
    <tableColumn id="15" xr3:uid="{3A486019-4A7F-440E-8F53-4C5CB363CD60}" uniqueName="15" name="Column15" queryTableFieldId="15" dataDxfId="16"/>
    <tableColumn id="16" xr3:uid="{5AA2EEAE-935B-4778-8F65-4E9F72EA0109}" uniqueName="16" name="Column16" queryTableFieldId="16"/>
    <tableColumn id="17" xr3:uid="{8E458818-55FE-476E-B4FE-666602BE7966}" uniqueName="17" name="Column17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CE50-A5B0-4461-9581-3FE52BA2CDF0}">
  <dimension ref="A1:C4"/>
  <sheetViews>
    <sheetView workbookViewId="0">
      <selection activeCell="B14" sqref="B14"/>
    </sheetView>
  </sheetViews>
  <sheetFormatPr defaultRowHeight="15" x14ac:dyDescent="0.25"/>
  <cols>
    <col min="1" max="1" width="12.5703125" bestFit="1" customWidth="1"/>
    <col min="2" max="2" width="31.28515625" bestFit="1" customWidth="1"/>
  </cols>
  <sheetData>
    <row r="1" spans="1:3" ht="21" x14ac:dyDescent="0.35">
      <c r="A1" s="4" t="s">
        <v>0</v>
      </c>
      <c r="B1" s="4">
        <v>16384</v>
      </c>
      <c r="C1" s="2"/>
    </row>
    <row r="2" spans="1:3" ht="21" x14ac:dyDescent="0.35">
      <c r="A2" s="4" t="s">
        <v>1</v>
      </c>
      <c r="B2" s="4">
        <v>1045678</v>
      </c>
      <c r="C2" s="2"/>
    </row>
    <row r="3" spans="1:3" ht="21" x14ac:dyDescent="0.35">
      <c r="A3" s="4" t="s">
        <v>2</v>
      </c>
      <c r="B3" s="4">
        <f>B2*B1</f>
        <v>17132388352</v>
      </c>
      <c r="C3" s="2"/>
    </row>
    <row r="4" spans="1:3" ht="21" x14ac:dyDescent="0.35">
      <c r="A4" s="4" t="s">
        <v>3</v>
      </c>
      <c r="B4" s="4" t="s">
        <v>4</v>
      </c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0F8-B8C2-44ED-A0BB-77A8133720F9}">
  <sheetPr>
    <tabColor theme="3" tint="0.749992370372631"/>
  </sheetPr>
  <dimension ref="A1:U69"/>
  <sheetViews>
    <sheetView zoomScale="90" zoomScaleNormal="85" workbookViewId="0">
      <selection activeCell="P3" sqref="P3"/>
    </sheetView>
  </sheetViews>
  <sheetFormatPr defaultRowHeight="15" x14ac:dyDescent="0.25"/>
  <cols>
    <col min="1" max="1" width="6.85546875" customWidth="1"/>
    <col min="2" max="2" width="18.5703125" bestFit="1" customWidth="1"/>
    <col min="3" max="5" width="10" bestFit="1" customWidth="1"/>
    <col min="6" max="6" width="7" bestFit="1" customWidth="1"/>
    <col min="7" max="7" width="4.85546875" bestFit="1" customWidth="1"/>
    <col min="8" max="8" width="4.5703125" bestFit="1" customWidth="1"/>
    <col min="9" max="9" width="7.5703125" bestFit="1" customWidth="1"/>
    <col min="10" max="10" width="4.85546875" bestFit="1" customWidth="1"/>
    <col min="11" max="11" width="6.140625" bestFit="1" customWidth="1"/>
    <col min="12" max="13" width="8.85546875" style="2" bestFit="1" customWidth="1"/>
    <col min="14" max="15" width="8.85546875" bestFit="1" customWidth="1"/>
    <col min="16" max="16" width="15.28515625" bestFit="1" customWidth="1"/>
    <col min="17" max="17" width="14" bestFit="1" customWidth="1"/>
    <col min="18" max="18" width="8.42578125" bestFit="1" customWidth="1"/>
    <col min="19" max="19" width="13.140625" bestFit="1" customWidth="1"/>
    <col min="20" max="20" width="12.42578125" bestFit="1" customWidth="1"/>
    <col min="21" max="21" width="8.85546875" bestFit="1" customWidth="1"/>
  </cols>
  <sheetData>
    <row r="1" spans="1:21" ht="24" x14ac:dyDescent="0.25">
      <c r="A1" s="13" t="s">
        <v>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5">
      <c r="A2" s="3" t="s">
        <v>5</v>
      </c>
      <c r="B2" s="3" t="s">
        <v>6</v>
      </c>
      <c r="C2" s="10" t="s">
        <v>7</v>
      </c>
      <c r="D2" s="10" t="s">
        <v>8</v>
      </c>
      <c r="E2" s="10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22</v>
      </c>
      <c r="K2" s="3" t="s">
        <v>23</v>
      </c>
      <c r="L2" s="3" t="s">
        <v>28</v>
      </c>
      <c r="M2" s="3" t="s">
        <v>29</v>
      </c>
      <c r="N2" s="3" t="s">
        <v>30</v>
      </c>
      <c r="O2" s="3" t="s">
        <v>34</v>
      </c>
      <c r="P2" s="3" t="s">
        <v>48</v>
      </c>
      <c r="Q2" s="3" t="s">
        <v>49</v>
      </c>
      <c r="R2" s="3" t="s">
        <v>52</v>
      </c>
      <c r="S2" s="3" t="s">
        <v>53</v>
      </c>
      <c r="T2" s="3" t="s">
        <v>54</v>
      </c>
      <c r="U2" s="3" t="s">
        <v>55</v>
      </c>
    </row>
    <row r="3" spans="1:21" x14ac:dyDescent="0.25">
      <c r="A3" s="1">
        <v>1</v>
      </c>
      <c r="B3" s="1" t="s">
        <v>14</v>
      </c>
      <c r="C3" s="11">
        <v>93</v>
      </c>
      <c r="D3" s="11">
        <v>85</v>
      </c>
      <c r="E3" s="11">
        <v>52</v>
      </c>
      <c r="F3" s="1">
        <f>SUM(C3:E3)</f>
        <v>230</v>
      </c>
      <c r="G3" s="1">
        <f>MAX(C3:E3)</f>
        <v>93</v>
      </c>
      <c r="H3" s="1">
        <f>MIN(C3:E3)</f>
        <v>52</v>
      </c>
      <c r="I3" s="1">
        <f>COUNT(C3:E3)</f>
        <v>3</v>
      </c>
      <c r="J3" s="12">
        <f>AVERAGE(C3:E3)</f>
        <v>76.666666666666671</v>
      </c>
      <c r="K3" s="12">
        <f>F3*100/300</f>
        <v>76.666666666666671</v>
      </c>
      <c r="L3" s="1" t="str">
        <f>IF(H3&lt;35,"FAIL","PASS")</f>
        <v>PASS</v>
      </c>
      <c r="M3" s="1" t="str">
        <f>IF(H3&gt;35,"PASS","FAIL")</f>
        <v>PASS</v>
      </c>
      <c r="N3" s="1" t="str">
        <f>IF(H3&lt;=34,"FAIL","PASS")</f>
        <v>PASS</v>
      </c>
      <c r="O3" s="1" t="str">
        <f>IF(H3&gt;=35,"PASS","FAIL")</f>
        <v>PASS</v>
      </c>
      <c r="P3" s="1" t="str">
        <f>IF(AND(C3&gt;=35,D3&gt;=35,E3&gt;=35),"PASS","FAIL")</f>
        <v>PASS</v>
      </c>
      <c r="Q3" s="1" t="str">
        <f>IF(OR(C3&lt;=34,D3&lt;=34,D3&lt;=34),"FAIL","PASS")</f>
        <v>PASS</v>
      </c>
      <c r="R3" s="1" t="str">
        <f>IF(Q3="FAIL","FAIL",
IF(K3&gt;=90,"A++",
IF(K3&gt;=75,"A+",
IF(K3&gt;=60,"A",
IF(K3&gt;=50,"B",
IF(K3&gt;=35,"C"
))))))</f>
        <v>A+</v>
      </c>
      <c r="S3" s="1" t="str">
        <f>IF(Q3="FAIL","Try  Next Time",
IF(K3&gt;=90,"Outstanding",
IF(K3&gt;=75,"Ecellent",
IF(K3&gt;=60,"Very Good",
IF(K3&gt;=50,"Good",
IF(K3&gt;=35,"Avgerage"))))))</f>
        <v>Ecellent</v>
      </c>
      <c r="T3" s="1">
        <f>IF(Q3="FAIL","YOU ARE FAIL",RANK(F3,$F$3:$F$8,1))</f>
        <v>5</v>
      </c>
      <c r="U3" s="1">
        <f>IF(Q3="FAIL","FAIL",RANK(F3,$F$3:$F$8,0))</f>
        <v>2</v>
      </c>
    </row>
    <row r="4" spans="1:21" x14ac:dyDescent="0.25">
      <c r="A4" s="1">
        <v>2</v>
      </c>
      <c r="B4" s="1" t="s">
        <v>15</v>
      </c>
      <c r="C4" s="11">
        <v>83</v>
      </c>
      <c r="D4" s="11">
        <v>80</v>
      </c>
      <c r="E4" s="11">
        <v>36</v>
      </c>
      <c r="F4" s="1">
        <f t="shared" ref="F4:F8" si="0">SUM(C4:E4)</f>
        <v>199</v>
      </c>
      <c r="G4" s="1">
        <f t="shared" ref="G4:G8" si="1">MAX(C4:E4)</f>
        <v>83</v>
      </c>
      <c r="H4" s="1">
        <f t="shared" ref="H4:H8" si="2">MIN(C4:E4)</f>
        <v>36</v>
      </c>
      <c r="I4" s="1">
        <f t="shared" ref="I4:I8" si="3">COUNT(C4:E4)</f>
        <v>3</v>
      </c>
      <c r="J4" s="12">
        <f t="shared" ref="J4:J8" si="4">AVERAGE(C4:E4)</f>
        <v>66.333333333333329</v>
      </c>
      <c r="K4" s="12">
        <f t="shared" ref="K4:K8" si="5">F4*100/300</f>
        <v>66.333333333333329</v>
      </c>
      <c r="L4" s="1" t="str">
        <f t="shared" ref="L4:L8" si="6">IF(H4&lt;35,"FAIL","PASS")</f>
        <v>PASS</v>
      </c>
      <c r="M4" s="1" t="str">
        <f t="shared" ref="M4:M8" si="7">IF(H4&gt;35,"PASS","FAIL")</f>
        <v>PASS</v>
      </c>
      <c r="N4" s="1" t="str">
        <f t="shared" ref="N4:N8" si="8">IF(H4&lt;=34,"FAIL","PASS")</f>
        <v>PASS</v>
      </c>
      <c r="O4" s="1" t="str">
        <f t="shared" ref="O4:O8" si="9">IF(H4&gt;=35,"PASS","FAIL")</f>
        <v>PASS</v>
      </c>
      <c r="P4" s="1" t="str">
        <f t="shared" ref="P4:P8" si="10">IF(AND(C4&gt;=35,D4&gt;=35,E4&gt;=35),"PASS","FAIL")</f>
        <v>PASS</v>
      </c>
      <c r="Q4" s="1" t="str">
        <f t="shared" ref="Q4:Q8" si="11">IF(OR(C4&lt;=34,D4&lt;=34,D4&lt;=34),"FAIL","PASS")</f>
        <v>PASS</v>
      </c>
      <c r="R4" s="1" t="str">
        <f t="shared" ref="R4:R8" si="12">IF(Q4="FAIL","FAIL",IF(K4&gt;=90,"A++",
IF(K4&gt;=75,"A+",
IF(K4&gt;=60,"A",
IF(K4&gt;=50,"B",
IF(K4&gt;=35,"C"
))))))</f>
        <v>A</v>
      </c>
      <c r="S4" s="1" t="str">
        <f t="shared" ref="S4:S8" si="13">IF(Q4="FAIL","Try  Next Time",
IF(K4&gt;=90,"Outstanding",
IF(K4&gt;=75,"Ecellent",
IF(K4&gt;=60,"Very Good",
IF(K4&gt;=50,"Good",
IF(K4&gt;=35,"Avgerage"))))))</f>
        <v>Very Good</v>
      </c>
      <c r="T4" s="1">
        <f t="shared" ref="T4:T8" si="14">IF(Q4="FAIL","YOU ARE FAIL",RANK(F4,$F$3:$F$8,1))</f>
        <v>4</v>
      </c>
      <c r="U4" s="1">
        <f t="shared" ref="U4:U8" si="15">IF(Q4="FAIL","FAIL",RANK(F4,$F$3:$F$8,0))</f>
        <v>3</v>
      </c>
    </row>
    <row r="5" spans="1:21" x14ac:dyDescent="0.25">
      <c r="A5" s="1">
        <v>3</v>
      </c>
      <c r="B5" s="1" t="s">
        <v>16</v>
      </c>
      <c r="C5" s="11">
        <v>35</v>
      </c>
      <c r="D5" s="11">
        <v>35</v>
      </c>
      <c r="E5" s="11">
        <v>91</v>
      </c>
      <c r="F5" s="1">
        <f t="shared" si="0"/>
        <v>161</v>
      </c>
      <c r="G5" s="1">
        <f t="shared" si="1"/>
        <v>91</v>
      </c>
      <c r="H5" s="1">
        <f t="shared" si="2"/>
        <v>35</v>
      </c>
      <c r="I5" s="1">
        <f t="shared" si="3"/>
        <v>3</v>
      </c>
      <c r="J5" s="12">
        <f t="shared" si="4"/>
        <v>53.666666666666664</v>
      </c>
      <c r="K5" s="12">
        <f t="shared" si="5"/>
        <v>53.666666666666664</v>
      </c>
      <c r="L5" s="3" t="str">
        <f t="shared" si="6"/>
        <v>PASS</v>
      </c>
      <c r="M5" s="3" t="str">
        <f t="shared" si="7"/>
        <v>FAIL</v>
      </c>
      <c r="N5" s="1" t="str">
        <f t="shared" si="8"/>
        <v>PASS</v>
      </c>
      <c r="O5" s="1" t="str">
        <f t="shared" si="9"/>
        <v>PASS</v>
      </c>
      <c r="P5" s="1" t="str">
        <f t="shared" si="10"/>
        <v>PASS</v>
      </c>
      <c r="Q5" s="1" t="str">
        <f t="shared" si="11"/>
        <v>PASS</v>
      </c>
      <c r="R5" s="1" t="str">
        <f t="shared" si="12"/>
        <v>B</v>
      </c>
      <c r="S5" s="1" t="str">
        <f t="shared" si="13"/>
        <v>Good</v>
      </c>
      <c r="T5" s="1">
        <f t="shared" si="14"/>
        <v>2</v>
      </c>
      <c r="U5" s="1">
        <f t="shared" si="15"/>
        <v>5</v>
      </c>
    </row>
    <row r="6" spans="1:21" x14ac:dyDescent="0.25">
      <c r="A6" s="1">
        <v>4</v>
      </c>
      <c r="B6" s="1" t="s">
        <v>17</v>
      </c>
      <c r="C6" s="11">
        <v>79</v>
      </c>
      <c r="D6" s="11">
        <v>61</v>
      </c>
      <c r="E6" s="11">
        <v>95</v>
      </c>
      <c r="F6" s="1">
        <f t="shared" si="0"/>
        <v>235</v>
      </c>
      <c r="G6" s="1">
        <f t="shared" si="1"/>
        <v>95</v>
      </c>
      <c r="H6" s="1">
        <f t="shared" si="2"/>
        <v>61</v>
      </c>
      <c r="I6" s="1">
        <f t="shared" si="3"/>
        <v>3</v>
      </c>
      <c r="J6" s="12">
        <f t="shared" si="4"/>
        <v>78.333333333333329</v>
      </c>
      <c r="K6" s="12">
        <f t="shared" si="5"/>
        <v>78.333333333333329</v>
      </c>
      <c r="L6" s="1" t="str">
        <f t="shared" si="6"/>
        <v>PASS</v>
      </c>
      <c r="M6" s="1" t="str">
        <f t="shared" si="7"/>
        <v>PASS</v>
      </c>
      <c r="N6" s="1" t="str">
        <f t="shared" si="8"/>
        <v>PASS</v>
      </c>
      <c r="O6" s="1" t="str">
        <f t="shared" si="9"/>
        <v>PASS</v>
      </c>
      <c r="P6" s="1" t="str">
        <f t="shared" si="10"/>
        <v>PASS</v>
      </c>
      <c r="Q6" s="1" t="str">
        <f t="shared" si="11"/>
        <v>PASS</v>
      </c>
      <c r="R6" s="1" t="str">
        <f t="shared" si="12"/>
        <v>A+</v>
      </c>
      <c r="S6" s="1" t="str">
        <f t="shared" si="13"/>
        <v>Ecellent</v>
      </c>
      <c r="T6" s="1">
        <f t="shared" si="14"/>
        <v>6</v>
      </c>
      <c r="U6" s="1">
        <f t="shared" si="15"/>
        <v>1</v>
      </c>
    </row>
    <row r="7" spans="1:21" x14ac:dyDescent="0.25">
      <c r="A7" s="1">
        <v>5</v>
      </c>
      <c r="B7" s="1" t="s">
        <v>18</v>
      </c>
      <c r="C7" s="11">
        <v>17</v>
      </c>
      <c r="D7" s="11">
        <v>38</v>
      </c>
      <c r="E7" s="11">
        <v>67</v>
      </c>
      <c r="F7" s="1">
        <f t="shared" si="0"/>
        <v>122</v>
      </c>
      <c r="G7" s="1">
        <f t="shared" si="1"/>
        <v>67</v>
      </c>
      <c r="H7" s="1">
        <f t="shared" si="2"/>
        <v>17</v>
      </c>
      <c r="I7" s="1">
        <f t="shared" si="3"/>
        <v>3</v>
      </c>
      <c r="J7" s="12">
        <f t="shared" si="4"/>
        <v>40.666666666666664</v>
      </c>
      <c r="K7" s="12">
        <f t="shared" si="5"/>
        <v>40.666666666666664</v>
      </c>
      <c r="L7" s="1" t="str">
        <f t="shared" si="6"/>
        <v>FAIL</v>
      </c>
      <c r="M7" s="1" t="str">
        <f t="shared" si="7"/>
        <v>FAIL</v>
      </c>
      <c r="N7" s="1" t="str">
        <f t="shared" si="8"/>
        <v>FAIL</v>
      </c>
      <c r="O7" s="1" t="str">
        <f t="shared" si="9"/>
        <v>FAIL</v>
      </c>
      <c r="P7" s="1" t="str">
        <f t="shared" si="10"/>
        <v>FAIL</v>
      </c>
      <c r="Q7" s="1" t="str">
        <f t="shared" si="11"/>
        <v>FAIL</v>
      </c>
      <c r="R7" s="1" t="str">
        <f t="shared" si="12"/>
        <v>FAIL</v>
      </c>
      <c r="S7" s="1" t="str">
        <f t="shared" si="13"/>
        <v>Try  Next Time</v>
      </c>
      <c r="T7" s="1" t="str">
        <f t="shared" si="14"/>
        <v>YOU ARE FAIL</v>
      </c>
      <c r="U7" s="1" t="str">
        <f t="shared" si="15"/>
        <v>FAIL</v>
      </c>
    </row>
    <row r="8" spans="1:21" x14ac:dyDescent="0.25">
      <c r="A8" s="1">
        <v>6</v>
      </c>
      <c r="B8" s="1" t="s">
        <v>108</v>
      </c>
      <c r="C8" s="11">
        <v>91</v>
      </c>
      <c r="D8" s="11">
        <v>37</v>
      </c>
      <c r="E8" s="11">
        <v>64</v>
      </c>
      <c r="F8" s="1">
        <f t="shared" si="0"/>
        <v>192</v>
      </c>
      <c r="G8" s="1">
        <f t="shared" si="1"/>
        <v>91</v>
      </c>
      <c r="H8" s="1">
        <f t="shared" si="2"/>
        <v>37</v>
      </c>
      <c r="I8" s="1">
        <f t="shared" si="3"/>
        <v>3</v>
      </c>
      <c r="J8" s="12">
        <f t="shared" si="4"/>
        <v>64</v>
      </c>
      <c r="K8" s="12">
        <f t="shared" si="5"/>
        <v>64</v>
      </c>
      <c r="L8" s="1" t="str">
        <f t="shared" si="6"/>
        <v>PASS</v>
      </c>
      <c r="M8" s="1" t="str">
        <f t="shared" si="7"/>
        <v>PASS</v>
      </c>
      <c r="N8" s="1" t="str">
        <f t="shared" si="8"/>
        <v>PASS</v>
      </c>
      <c r="O8" s="1" t="str">
        <f t="shared" si="9"/>
        <v>PASS</v>
      </c>
      <c r="P8" s="1" t="str">
        <f t="shared" si="10"/>
        <v>PASS</v>
      </c>
      <c r="Q8" s="1" t="str">
        <f t="shared" si="11"/>
        <v>PASS</v>
      </c>
      <c r="R8" s="1" t="str">
        <f t="shared" si="12"/>
        <v>A</v>
      </c>
      <c r="S8" s="1" t="str">
        <f t="shared" si="13"/>
        <v>Very Good</v>
      </c>
      <c r="T8" s="1">
        <f t="shared" si="14"/>
        <v>3</v>
      </c>
      <c r="U8" s="1">
        <f t="shared" si="15"/>
        <v>4</v>
      </c>
    </row>
    <row r="9" spans="1:21" x14ac:dyDescent="0.25">
      <c r="A9">
        <v>7</v>
      </c>
    </row>
    <row r="10" spans="1:21" x14ac:dyDescent="0.25">
      <c r="A10">
        <v>8</v>
      </c>
    </row>
    <row r="11" spans="1:21" x14ac:dyDescent="0.25">
      <c r="A11">
        <v>9</v>
      </c>
      <c r="H11">
        <v>500</v>
      </c>
      <c r="I11">
        <v>440</v>
      </c>
      <c r="J11">
        <f>I11/5</f>
        <v>88</v>
      </c>
    </row>
    <row r="12" spans="1:21" x14ac:dyDescent="0.25">
      <c r="A12">
        <v>10</v>
      </c>
      <c r="H12">
        <v>650</v>
      </c>
      <c r="I12">
        <v>530</v>
      </c>
      <c r="J12">
        <f>I12/6.5</f>
        <v>81.538461538461533</v>
      </c>
    </row>
    <row r="13" spans="1:21" x14ac:dyDescent="0.25">
      <c r="C13" t="s">
        <v>21</v>
      </c>
    </row>
    <row r="14" spans="1:21" x14ac:dyDescent="0.25">
      <c r="A14" s="6" t="s">
        <v>20</v>
      </c>
      <c r="B14" t="s">
        <v>19</v>
      </c>
      <c r="D14" s="3"/>
      <c r="E14" s="8" t="s">
        <v>27</v>
      </c>
      <c r="F14" s="7"/>
      <c r="G14" s="7"/>
    </row>
    <row r="15" spans="1:21" x14ac:dyDescent="0.25">
      <c r="D15" s="3">
        <v>1</v>
      </c>
      <c r="E15" s="8" t="s">
        <v>31</v>
      </c>
      <c r="F15" s="7"/>
      <c r="G15" s="7"/>
    </row>
    <row r="16" spans="1:21" x14ac:dyDescent="0.25">
      <c r="B16" t="s">
        <v>108</v>
      </c>
      <c r="D16" s="3">
        <v>2</v>
      </c>
      <c r="E16" s="8" t="s">
        <v>32</v>
      </c>
      <c r="F16" s="7"/>
      <c r="G16" s="7"/>
    </row>
    <row r="17" spans="4:7" x14ac:dyDescent="0.25">
      <c r="D17" s="3">
        <v>3</v>
      </c>
      <c r="E17" s="8" t="s">
        <v>33</v>
      </c>
      <c r="F17" s="7"/>
      <c r="G17" s="7"/>
    </row>
    <row r="18" spans="4:7" x14ac:dyDescent="0.25">
      <c r="D18" s="9">
        <v>4</v>
      </c>
      <c r="E18" s="8" t="s">
        <v>35</v>
      </c>
      <c r="F18" s="7"/>
      <c r="G18" s="7"/>
    </row>
    <row r="19" spans="4:7" x14ac:dyDescent="0.25">
      <c r="D19" s="9">
        <v>5</v>
      </c>
      <c r="E19" s="8" t="s">
        <v>50</v>
      </c>
      <c r="F19" s="7"/>
      <c r="G19" s="7"/>
    </row>
    <row r="20" spans="4:7" x14ac:dyDescent="0.25">
      <c r="D20" s="9">
        <v>6</v>
      </c>
      <c r="E20" s="8" t="s">
        <v>51</v>
      </c>
      <c r="F20" s="7"/>
      <c r="G20" s="7"/>
    </row>
    <row r="61" spans="2:9" x14ac:dyDescent="0.25">
      <c r="B61" s="5" t="s">
        <v>40</v>
      </c>
      <c r="C61" s="5" t="s">
        <v>41</v>
      </c>
      <c r="D61" s="5" t="s">
        <v>42</v>
      </c>
      <c r="E61" s="5" t="s">
        <v>38</v>
      </c>
      <c r="F61" s="5" t="s">
        <v>39</v>
      </c>
      <c r="I61" s="5" t="s">
        <v>47</v>
      </c>
    </row>
    <row r="62" spans="2:9" x14ac:dyDescent="0.25">
      <c r="B62" t="s">
        <v>43</v>
      </c>
      <c r="C62">
        <v>35</v>
      </c>
      <c r="E62" t="str">
        <f>IF(AND(B62="PURCHASE",C62&gt;=35),"YES","NO")</f>
        <v>YES</v>
      </c>
      <c r="F62" t="str">
        <f>IF(OR(B62="SALES",C62&gt;=35),"YES","NO")</f>
        <v>YES</v>
      </c>
    </row>
    <row r="63" spans="2:9" x14ac:dyDescent="0.25">
      <c r="B63" t="s">
        <v>44</v>
      </c>
      <c r="C63">
        <v>38</v>
      </c>
      <c r="E63" t="str">
        <f t="shared" ref="E63:E69" si="16">IF(AND(B63="PURCHASE",C63&gt;=35),"YES","NO")</f>
        <v>NO</v>
      </c>
      <c r="F63" t="str">
        <f t="shared" ref="F63:F69" si="17">IF(OR(B63="SALES",C63&gt;=35),"YES","NO")</f>
        <v>YES</v>
      </c>
    </row>
    <row r="64" spans="2:9" x14ac:dyDescent="0.25">
      <c r="B64" t="s">
        <v>45</v>
      </c>
      <c r="C64">
        <v>40</v>
      </c>
      <c r="E64" t="str">
        <f t="shared" si="16"/>
        <v>NO</v>
      </c>
      <c r="F64" t="str">
        <f t="shared" si="17"/>
        <v>YES</v>
      </c>
    </row>
    <row r="65" spans="2:6" x14ac:dyDescent="0.25">
      <c r="B65" t="s">
        <v>46</v>
      </c>
      <c r="C65">
        <v>45</v>
      </c>
      <c r="E65" t="str">
        <f t="shared" si="16"/>
        <v>NO</v>
      </c>
      <c r="F65" t="str">
        <f t="shared" si="17"/>
        <v>YES</v>
      </c>
    </row>
    <row r="66" spans="2:6" x14ac:dyDescent="0.25">
      <c r="B66" t="s">
        <v>43</v>
      </c>
      <c r="C66">
        <v>42</v>
      </c>
      <c r="E66" t="str">
        <f t="shared" si="16"/>
        <v>YES</v>
      </c>
      <c r="F66" t="str">
        <f t="shared" si="17"/>
        <v>YES</v>
      </c>
    </row>
    <row r="67" spans="2:6" x14ac:dyDescent="0.25">
      <c r="B67" t="s">
        <v>44</v>
      </c>
      <c r="C67">
        <v>39</v>
      </c>
      <c r="E67" t="str">
        <f t="shared" si="16"/>
        <v>NO</v>
      </c>
      <c r="F67" t="str">
        <f t="shared" si="17"/>
        <v>YES</v>
      </c>
    </row>
    <row r="68" spans="2:6" x14ac:dyDescent="0.25">
      <c r="B68" t="s">
        <v>45</v>
      </c>
      <c r="C68">
        <v>32</v>
      </c>
      <c r="E68" t="str">
        <f t="shared" si="16"/>
        <v>NO</v>
      </c>
      <c r="F68" t="str">
        <f t="shared" si="17"/>
        <v>NO</v>
      </c>
    </row>
    <row r="69" spans="2:6" x14ac:dyDescent="0.25">
      <c r="B69" t="s">
        <v>46</v>
      </c>
      <c r="C69">
        <v>38</v>
      </c>
      <c r="E69" t="str">
        <f t="shared" si="16"/>
        <v>NO</v>
      </c>
      <c r="F69" t="str">
        <f t="shared" si="17"/>
        <v>YES</v>
      </c>
    </row>
  </sheetData>
  <mergeCells count="1">
    <mergeCell ref="A1:U1"/>
  </mergeCells>
  <phoneticPr fontId="3" type="noConversion"/>
  <conditionalFormatting sqref="C3:E8">
    <cfRule type="cellIs" dxfId="15" priority="2" operator="between">
      <formula>35</formula>
      <formula>90</formula>
    </cfRule>
    <cfRule type="cellIs" dxfId="14" priority="3" operator="lessThan">
      <formula>35</formula>
    </cfRule>
    <cfRule type="cellIs" dxfId="13" priority="4" operator="greaterThan">
      <formula>90</formula>
    </cfRule>
  </conditionalFormatting>
  <conditionalFormatting sqref="B1:B1048576">
    <cfRule type="duplicateValues" dxfId="12" priority="1"/>
  </conditionalFormatting>
  <dataValidations count="1">
    <dataValidation type="whole" allowBlank="1" showInputMessage="1" showErrorMessage="1" errorTitle="LOCKED" error="NOT CHANGEBA" promptTitle="This Area is Protected" prompt="DON'T TYPE_x000a_" sqref="C2:E8" xr:uid="{10EFED42-02FD-4980-8A8F-39B3A11DE8BC}">
      <formula1>0</formula1>
      <formula2>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EF02-DA03-4948-B56A-DD41C90888B6}">
  <dimension ref="A1:Q43"/>
  <sheetViews>
    <sheetView workbookViewId="0">
      <selection activeCell="I2" sqref="I2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6" width="11.42578125" bestFit="1" customWidth="1"/>
    <col min="7" max="7" width="12" bestFit="1" customWidth="1"/>
    <col min="8" max="8" width="11.42578125" bestFit="1" customWidth="1"/>
    <col min="9" max="9" width="14.5703125" bestFit="1" customWidth="1"/>
    <col min="10" max="10" width="22.5703125" bestFit="1" customWidth="1"/>
    <col min="11" max="11" width="41.7109375" bestFit="1" customWidth="1"/>
    <col min="12" max="12" width="14.5703125" bestFit="1" customWidth="1"/>
    <col min="13" max="13" width="13.28515625" bestFit="1" customWidth="1"/>
    <col min="14" max="14" width="18.28515625" bestFit="1" customWidth="1"/>
    <col min="15" max="15" width="27.140625" bestFit="1" customWidth="1"/>
    <col min="16" max="16" width="12.42578125" bestFit="1" customWidth="1"/>
    <col min="17" max="17" width="33.42578125" bestFit="1" customWidth="1"/>
  </cols>
  <sheetData>
    <row r="1" spans="1:17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 x14ac:dyDescent="0.25">
      <c r="A2" t="s">
        <v>74</v>
      </c>
      <c r="B2" s="15" t="s">
        <v>6</v>
      </c>
      <c r="C2" t="s">
        <v>75</v>
      </c>
      <c r="D2" t="s">
        <v>76</v>
      </c>
      <c r="E2" t="s">
        <v>77</v>
      </c>
      <c r="F2" t="s">
        <v>78</v>
      </c>
      <c r="G2" t="s">
        <v>11</v>
      </c>
      <c r="H2" t="s">
        <v>12</v>
      </c>
      <c r="I2" t="s">
        <v>22</v>
      </c>
      <c r="J2" t="s">
        <v>23</v>
      </c>
      <c r="K2" s="15" t="s">
        <v>24</v>
      </c>
      <c r="L2" s="15" t="s">
        <v>79</v>
      </c>
      <c r="M2" s="15" t="s">
        <v>80</v>
      </c>
      <c r="N2" s="15" t="s">
        <v>81</v>
      </c>
      <c r="O2" s="15" t="s">
        <v>82</v>
      </c>
      <c r="P2" t="s">
        <v>54</v>
      </c>
      <c r="Q2" t="s">
        <v>55</v>
      </c>
    </row>
    <row r="3" spans="1:17" x14ac:dyDescent="0.25">
      <c r="A3">
        <v>1</v>
      </c>
      <c r="B3" s="15" t="s">
        <v>83</v>
      </c>
      <c r="C3">
        <v>90</v>
      </c>
      <c r="D3">
        <v>99</v>
      </c>
      <c r="E3">
        <v>28</v>
      </c>
      <c r="F3">
        <v>217</v>
      </c>
      <c r="G3">
        <v>99</v>
      </c>
      <c r="H3">
        <v>28</v>
      </c>
      <c r="I3">
        <v>72.333333333333329</v>
      </c>
      <c r="J3">
        <v>72.333333333333329</v>
      </c>
      <c r="K3" s="15" t="s">
        <v>26</v>
      </c>
      <c r="L3" s="15" t="s">
        <v>26</v>
      </c>
      <c r="M3" s="15" t="s">
        <v>26</v>
      </c>
      <c r="N3" s="15" t="s">
        <v>84</v>
      </c>
      <c r="O3" s="15" t="s">
        <v>85</v>
      </c>
      <c r="P3">
        <v>3</v>
      </c>
      <c r="Q3" t="s">
        <v>86</v>
      </c>
    </row>
    <row r="4" spans="1:17" x14ac:dyDescent="0.25">
      <c r="A4">
        <v>2</v>
      </c>
      <c r="B4" s="15" t="s">
        <v>87</v>
      </c>
      <c r="C4">
        <v>90</v>
      </c>
      <c r="D4">
        <v>80</v>
      </c>
      <c r="E4">
        <v>70</v>
      </c>
      <c r="F4">
        <v>240</v>
      </c>
      <c r="G4">
        <v>90</v>
      </c>
      <c r="H4">
        <v>70</v>
      </c>
      <c r="I4">
        <v>80</v>
      </c>
      <c r="J4">
        <v>80</v>
      </c>
      <c r="K4" s="15" t="s">
        <v>25</v>
      </c>
      <c r="L4" s="15" t="s">
        <v>25</v>
      </c>
      <c r="M4" s="15" t="s">
        <v>25</v>
      </c>
      <c r="N4" s="15" t="s">
        <v>88</v>
      </c>
      <c r="O4" s="15" t="s">
        <v>89</v>
      </c>
      <c r="P4">
        <v>4</v>
      </c>
      <c r="Q4">
        <v>2</v>
      </c>
    </row>
    <row r="5" spans="1:17" x14ac:dyDescent="0.25">
      <c r="A5">
        <v>3</v>
      </c>
      <c r="B5" s="15" t="s">
        <v>90</v>
      </c>
      <c r="C5">
        <v>22</v>
      </c>
      <c r="D5">
        <v>81</v>
      </c>
      <c r="E5">
        <v>52</v>
      </c>
      <c r="F5">
        <v>155</v>
      </c>
      <c r="G5">
        <v>81</v>
      </c>
      <c r="H5">
        <v>22</v>
      </c>
      <c r="I5">
        <v>51.666666666666664</v>
      </c>
      <c r="J5">
        <v>51.666666666666664</v>
      </c>
      <c r="K5" s="15" t="s">
        <v>26</v>
      </c>
      <c r="L5" s="15" t="s">
        <v>26</v>
      </c>
      <c r="M5" s="15" t="s">
        <v>26</v>
      </c>
      <c r="N5" s="15" t="s">
        <v>84</v>
      </c>
      <c r="O5" s="15" t="s">
        <v>85</v>
      </c>
      <c r="P5">
        <v>1</v>
      </c>
      <c r="Q5" t="s">
        <v>86</v>
      </c>
    </row>
    <row r="6" spans="1:17" x14ac:dyDescent="0.25">
      <c r="A6">
        <v>4</v>
      </c>
      <c r="B6" s="15" t="s">
        <v>91</v>
      </c>
      <c r="C6">
        <v>88</v>
      </c>
      <c r="D6">
        <v>85</v>
      </c>
      <c r="E6">
        <v>30</v>
      </c>
      <c r="F6">
        <v>203</v>
      </c>
      <c r="G6">
        <v>88</v>
      </c>
      <c r="H6">
        <v>30</v>
      </c>
      <c r="I6">
        <v>67.666666666666671</v>
      </c>
      <c r="J6">
        <v>67.666666666666671</v>
      </c>
      <c r="K6" s="15" t="s">
        <v>26</v>
      </c>
      <c r="L6" s="15" t="s">
        <v>26</v>
      </c>
      <c r="M6" s="15" t="s">
        <v>26</v>
      </c>
      <c r="N6" s="15" t="s">
        <v>84</v>
      </c>
      <c r="O6" s="15" t="s">
        <v>85</v>
      </c>
      <c r="P6">
        <v>2</v>
      </c>
      <c r="Q6" t="s">
        <v>86</v>
      </c>
    </row>
    <row r="7" spans="1:17" x14ac:dyDescent="0.25">
      <c r="A7">
        <v>5</v>
      </c>
      <c r="B7" s="15" t="s">
        <v>92</v>
      </c>
      <c r="C7">
        <v>80</v>
      </c>
      <c r="D7">
        <v>89</v>
      </c>
      <c r="E7">
        <v>97</v>
      </c>
      <c r="F7">
        <v>266</v>
      </c>
      <c r="G7">
        <v>97</v>
      </c>
      <c r="H7">
        <v>80</v>
      </c>
      <c r="I7">
        <v>88.666666666666671</v>
      </c>
      <c r="J7">
        <v>88.666666666666671</v>
      </c>
      <c r="K7" s="15" t="s">
        <v>25</v>
      </c>
      <c r="L7" s="15" t="s">
        <v>25</v>
      </c>
      <c r="M7" s="15" t="s">
        <v>25</v>
      </c>
      <c r="N7" s="15" t="s">
        <v>88</v>
      </c>
      <c r="O7" s="15" t="s">
        <v>89</v>
      </c>
      <c r="P7">
        <v>5</v>
      </c>
      <c r="Q7">
        <v>1</v>
      </c>
    </row>
    <row r="8" spans="1:17" x14ac:dyDescent="0.25">
      <c r="B8" s="15"/>
      <c r="K8" s="15"/>
      <c r="L8" s="15"/>
      <c r="M8" s="15"/>
      <c r="N8" s="15"/>
      <c r="O8" s="15"/>
    </row>
    <row r="9" spans="1:17" x14ac:dyDescent="0.25">
      <c r="B9" s="15"/>
      <c r="K9" s="15"/>
      <c r="L9" s="15"/>
      <c r="M9" s="15"/>
      <c r="N9" s="15"/>
      <c r="O9" s="15"/>
    </row>
    <row r="10" spans="1:17" x14ac:dyDescent="0.25">
      <c r="B10" s="15"/>
      <c r="K10" s="15"/>
      <c r="L10" s="15"/>
      <c r="M10" s="15"/>
      <c r="N10" s="15"/>
      <c r="O10" s="15"/>
    </row>
    <row r="11" spans="1:17" x14ac:dyDescent="0.25">
      <c r="B11" s="15"/>
      <c r="J11" t="s">
        <v>93</v>
      </c>
      <c r="K11" s="15"/>
      <c r="L11" s="15"/>
      <c r="M11" s="15"/>
      <c r="N11" s="15"/>
      <c r="O11" s="15"/>
    </row>
    <row r="12" spans="1:17" x14ac:dyDescent="0.25">
      <c r="B12" s="15"/>
      <c r="E12">
        <v>500</v>
      </c>
      <c r="F12">
        <v>480</v>
      </c>
      <c r="G12">
        <v>96</v>
      </c>
      <c r="I12">
        <v>1</v>
      </c>
      <c r="J12" t="s">
        <v>31</v>
      </c>
      <c r="K12" s="15" t="s">
        <v>50</v>
      </c>
      <c r="L12" s="15"/>
      <c r="M12" s="15"/>
      <c r="N12" s="15"/>
      <c r="O12" s="15"/>
    </row>
    <row r="13" spans="1:17" x14ac:dyDescent="0.25">
      <c r="B13" s="15"/>
      <c r="I13">
        <v>2</v>
      </c>
      <c r="J13" t="s">
        <v>32</v>
      </c>
      <c r="K13" s="15" t="s">
        <v>94</v>
      </c>
      <c r="L13" s="15"/>
      <c r="M13" s="15"/>
      <c r="N13" s="15"/>
      <c r="O13" s="15"/>
    </row>
    <row r="14" spans="1:17" x14ac:dyDescent="0.25">
      <c r="B14" s="15"/>
      <c r="E14">
        <v>650</v>
      </c>
      <c r="F14">
        <v>530</v>
      </c>
      <c r="G14">
        <v>81.538461538461533</v>
      </c>
      <c r="I14">
        <v>3</v>
      </c>
      <c r="J14" t="s">
        <v>33</v>
      </c>
      <c r="K14" s="15"/>
      <c r="L14" s="15"/>
      <c r="M14" s="15"/>
      <c r="N14" s="15"/>
      <c r="O14" s="15"/>
    </row>
    <row r="15" spans="1:17" x14ac:dyDescent="0.25">
      <c r="B15" s="15"/>
      <c r="I15">
        <v>4</v>
      </c>
      <c r="J15" t="s">
        <v>35</v>
      </c>
      <c r="K15" s="15"/>
      <c r="L15" s="15"/>
      <c r="M15" s="15"/>
      <c r="N15" s="15"/>
      <c r="O15" s="15"/>
    </row>
    <row r="16" spans="1:17" x14ac:dyDescent="0.25">
      <c r="B16" s="15"/>
      <c r="E16">
        <v>650</v>
      </c>
      <c r="F16">
        <v>530</v>
      </c>
      <c r="G16">
        <v>81.538461538461533</v>
      </c>
      <c r="K16" s="15"/>
      <c r="L16" s="15"/>
      <c r="M16" s="15"/>
      <c r="N16" s="15"/>
      <c r="O16" s="15"/>
    </row>
    <row r="17" spans="2:15" x14ac:dyDescent="0.25">
      <c r="B17" s="15"/>
      <c r="J17" t="s">
        <v>39</v>
      </c>
      <c r="K17" s="15"/>
      <c r="L17" s="15"/>
      <c r="M17" s="15"/>
      <c r="N17" s="15"/>
      <c r="O17" s="15"/>
    </row>
    <row r="18" spans="2:15" x14ac:dyDescent="0.25">
      <c r="B18" s="15"/>
      <c r="J18" t="s">
        <v>38</v>
      </c>
      <c r="K18" s="15"/>
      <c r="L18" s="15"/>
      <c r="M18" s="15"/>
      <c r="N18" s="15"/>
      <c r="O18" s="15"/>
    </row>
    <row r="19" spans="2:15" x14ac:dyDescent="0.25">
      <c r="B19" s="15"/>
      <c r="K19" s="15"/>
      <c r="L19" s="15"/>
      <c r="M19" s="15"/>
      <c r="N19" s="15"/>
      <c r="O19" s="15"/>
    </row>
    <row r="20" spans="2:15" x14ac:dyDescent="0.25">
      <c r="B20" s="15"/>
      <c r="K20" s="15" t="s">
        <v>95</v>
      </c>
      <c r="L20" s="15"/>
      <c r="M20" s="15"/>
      <c r="N20" s="15"/>
      <c r="O20" s="15"/>
    </row>
    <row r="21" spans="2:15" x14ac:dyDescent="0.25">
      <c r="B21" s="15"/>
      <c r="K21" s="15" t="s">
        <v>96</v>
      </c>
      <c r="L21" s="15"/>
      <c r="M21" s="15"/>
      <c r="N21" s="15"/>
      <c r="O21" s="15"/>
    </row>
    <row r="22" spans="2:15" x14ac:dyDescent="0.25">
      <c r="B22" s="15"/>
      <c r="I22" t="s">
        <v>96</v>
      </c>
      <c r="K22" s="15" t="s">
        <v>97</v>
      </c>
      <c r="L22" s="15"/>
      <c r="M22" s="15"/>
      <c r="N22" s="15"/>
      <c r="O22" s="15"/>
    </row>
    <row r="23" spans="2:15" x14ac:dyDescent="0.25">
      <c r="B23" s="15"/>
      <c r="I23" t="s">
        <v>97</v>
      </c>
      <c r="K23" s="15" t="s">
        <v>98</v>
      </c>
      <c r="L23" s="15"/>
      <c r="M23" s="15"/>
      <c r="N23" s="15"/>
      <c r="O23" s="15"/>
    </row>
    <row r="24" spans="2:15" x14ac:dyDescent="0.25">
      <c r="B24" s="15"/>
      <c r="I24" t="s">
        <v>98</v>
      </c>
      <c r="K24" s="15" t="s">
        <v>99</v>
      </c>
      <c r="L24" s="15"/>
      <c r="M24" s="15"/>
      <c r="N24" s="15"/>
      <c r="O24" s="15"/>
    </row>
    <row r="25" spans="2:15" x14ac:dyDescent="0.25">
      <c r="B25" s="15"/>
      <c r="I25" t="s">
        <v>99</v>
      </c>
      <c r="K25" s="15" t="s">
        <v>100</v>
      </c>
      <c r="L25" s="15"/>
      <c r="M25" s="15"/>
      <c r="N25" s="15"/>
      <c r="O25" s="15"/>
    </row>
    <row r="26" spans="2:15" x14ac:dyDescent="0.25">
      <c r="B26" s="15"/>
      <c r="I26" t="s">
        <v>100</v>
      </c>
      <c r="K26" s="15"/>
      <c r="L26" s="15"/>
      <c r="M26" s="15"/>
      <c r="N26" s="15"/>
      <c r="O26" s="15"/>
    </row>
    <row r="27" spans="2:15" x14ac:dyDescent="0.25">
      <c r="B27" s="15"/>
      <c r="I27" t="s">
        <v>101</v>
      </c>
      <c r="K27" s="15"/>
      <c r="L27" s="15"/>
      <c r="M27" s="15"/>
      <c r="N27" s="15"/>
      <c r="O27" s="15"/>
    </row>
    <row r="28" spans="2:15" x14ac:dyDescent="0.25">
      <c r="B28" s="15"/>
      <c r="I28" t="s">
        <v>102</v>
      </c>
      <c r="K28" s="15" t="s">
        <v>103</v>
      </c>
      <c r="L28" s="15"/>
      <c r="M28" s="15"/>
      <c r="N28" s="15"/>
      <c r="O28" s="15"/>
    </row>
    <row r="29" spans="2:15" x14ac:dyDescent="0.25">
      <c r="B29" s="15"/>
      <c r="I29" t="s">
        <v>103</v>
      </c>
      <c r="K29" s="15"/>
      <c r="L29" s="15"/>
      <c r="M29" s="15"/>
      <c r="N29" s="15"/>
      <c r="O29" s="15"/>
    </row>
    <row r="30" spans="2:15" x14ac:dyDescent="0.25">
      <c r="B30" s="15"/>
      <c r="K30" s="15"/>
      <c r="L30" s="15"/>
      <c r="M30" s="15"/>
      <c r="N30" s="15"/>
      <c r="O30" s="15"/>
    </row>
    <row r="31" spans="2:15" x14ac:dyDescent="0.25">
      <c r="B31" s="15"/>
      <c r="K31" s="15"/>
      <c r="L31" s="15"/>
      <c r="M31" s="15"/>
      <c r="N31" s="15"/>
      <c r="O31" s="15"/>
    </row>
    <row r="32" spans="2:15" x14ac:dyDescent="0.25">
      <c r="B32" s="15"/>
      <c r="K32" s="15"/>
      <c r="L32" s="15"/>
      <c r="M32" s="15"/>
      <c r="N32" s="15"/>
      <c r="O32" s="15"/>
    </row>
    <row r="33" spans="2:15" x14ac:dyDescent="0.25">
      <c r="B33" s="15"/>
      <c r="K33" s="15"/>
      <c r="L33" s="15"/>
      <c r="M33" s="15"/>
      <c r="N33" s="15"/>
      <c r="O33" s="15"/>
    </row>
    <row r="34" spans="2:15" x14ac:dyDescent="0.25">
      <c r="B34" s="15"/>
      <c r="K34" s="15"/>
      <c r="L34" s="15"/>
      <c r="M34" s="15"/>
      <c r="N34" s="15"/>
      <c r="O34" s="15"/>
    </row>
    <row r="35" spans="2:15" x14ac:dyDescent="0.25">
      <c r="B35" s="15"/>
      <c r="H35" t="s">
        <v>36</v>
      </c>
      <c r="I35" t="s">
        <v>37</v>
      </c>
      <c r="J35" t="s">
        <v>104</v>
      </c>
      <c r="K35" s="15" t="s">
        <v>105</v>
      </c>
      <c r="L35" s="15"/>
      <c r="M35" s="15"/>
      <c r="N35" s="15"/>
      <c r="O35" s="15"/>
    </row>
    <row r="36" spans="2:15" x14ac:dyDescent="0.25">
      <c r="B36" s="15"/>
      <c r="H36" t="s">
        <v>43</v>
      </c>
      <c r="I36">
        <v>35</v>
      </c>
      <c r="J36" t="s">
        <v>106</v>
      </c>
      <c r="K36" s="15" t="s">
        <v>106</v>
      </c>
      <c r="L36" s="15"/>
      <c r="M36" s="15"/>
      <c r="N36" s="15"/>
      <c r="O36" s="15"/>
    </row>
    <row r="37" spans="2:15" x14ac:dyDescent="0.25">
      <c r="B37" s="15"/>
      <c r="H37" t="s">
        <v>44</v>
      </c>
      <c r="I37">
        <v>42</v>
      </c>
      <c r="J37" t="s">
        <v>107</v>
      </c>
      <c r="K37" s="15" t="s">
        <v>106</v>
      </c>
      <c r="L37" s="15"/>
      <c r="M37" s="15"/>
      <c r="N37" s="15"/>
      <c r="O37" s="15"/>
    </row>
    <row r="38" spans="2:15" x14ac:dyDescent="0.25">
      <c r="B38" s="15"/>
      <c r="H38" t="s">
        <v>46</v>
      </c>
      <c r="I38">
        <v>38</v>
      </c>
      <c r="J38" t="s">
        <v>107</v>
      </c>
      <c r="K38" s="15" t="s">
        <v>106</v>
      </c>
      <c r="L38" s="15"/>
      <c r="M38" s="15"/>
      <c r="N38" s="15"/>
      <c r="O38" s="15"/>
    </row>
    <row r="39" spans="2:15" x14ac:dyDescent="0.25">
      <c r="B39" s="15"/>
      <c r="H39" t="s">
        <v>45</v>
      </c>
      <c r="I39">
        <v>44</v>
      </c>
      <c r="J39" t="s">
        <v>107</v>
      </c>
      <c r="K39" s="15" t="s">
        <v>106</v>
      </c>
      <c r="L39" s="15"/>
      <c r="M39" s="15"/>
      <c r="N39" s="15"/>
      <c r="O39" s="15"/>
    </row>
    <row r="40" spans="2:15" x14ac:dyDescent="0.25">
      <c r="B40" s="15"/>
      <c r="H40" t="s">
        <v>43</v>
      </c>
      <c r="I40">
        <v>45</v>
      </c>
      <c r="J40" t="s">
        <v>106</v>
      </c>
      <c r="K40" s="15" t="s">
        <v>106</v>
      </c>
      <c r="L40" s="15"/>
      <c r="M40" s="15"/>
      <c r="N40" s="15"/>
      <c r="O40" s="15"/>
    </row>
    <row r="41" spans="2:15" x14ac:dyDescent="0.25">
      <c r="B41" s="15"/>
      <c r="H41" t="s">
        <v>44</v>
      </c>
      <c r="I41">
        <v>40</v>
      </c>
      <c r="J41" t="s">
        <v>107</v>
      </c>
      <c r="K41" s="15" t="s">
        <v>106</v>
      </c>
      <c r="L41" s="15"/>
      <c r="M41" s="15"/>
      <c r="N41" s="15"/>
      <c r="O41" s="15"/>
    </row>
    <row r="42" spans="2:15" x14ac:dyDescent="0.25">
      <c r="B42" s="15"/>
      <c r="H42" t="s">
        <v>46</v>
      </c>
      <c r="I42">
        <v>36</v>
      </c>
      <c r="J42" t="s">
        <v>107</v>
      </c>
      <c r="K42" s="15" t="s">
        <v>106</v>
      </c>
      <c r="L42" s="15"/>
      <c r="M42" s="15"/>
      <c r="N42" s="15"/>
      <c r="O42" s="15"/>
    </row>
    <row r="43" spans="2:15" x14ac:dyDescent="0.25">
      <c r="B43" s="15"/>
      <c r="H43" t="s">
        <v>45</v>
      </c>
      <c r="I43">
        <v>39</v>
      </c>
      <c r="J43" t="s">
        <v>107</v>
      </c>
      <c r="K43" s="15" t="s">
        <v>106</v>
      </c>
      <c r="L43" s="15"/>
      <c r="M43" s="15"/>
      <c r="N43" s="15"/>
      <c r="O43" s="15"/>
    </row>
  </sheetData>
  <conditionalFormatting sqref="C3:E7">
    <cfRule type="top10" dxfId="11" priority="1" rank="3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FB4-C0FB-4DCA-B9CC-938619E6D5F3}">
  <dimension ref="A1:S32"/>
  <sheetViews>
    <sheetView workbookViewId="0">
      <selection activeCell="A3" sqref="A3:A7"/>
    </sheetView>
  </sheetViews>
  <sheetFormatPr defaultRowHeight="15" x14ac:dyDescent="0.25"/>
  <cols>
    <col min="1" max="1" width="8.42578125" bestFit="1" customWidth="1"/>
    <col min="2" max="4" width="7.85546875" bestFit="1" customWidth="1"/>
    <col min="5" max="5" width="5.42578125" bestFit="1" customWidth="1"/>
  </cols>
  <sheetData>
    <row r="1" spans="1:19" ht="18.75" x14ac:dyDescent="0.3">
      <c r="A1" s="20" t="s">
        <v>144</v>
      </c>
      <c r="B1" s="20"/>
      <c r="C1" s="20"/>
      <c r="D1" s="20"/>
      <c r="E1" s="20"/>
      <c r="H1" s="19" t="s">
        <v>145</v>
      </c>
      <c r="I1" s="19"/>
      <c r="J1" s="19"/>
      <c r="K1" s="19"/>
      <c r="L1" s="19"/>
    </row>
    <row r="2" spans="1:19" ht="30" x14ac:dyDescent="0.25">
      <c r="A2" s="17" t="s">
        <v>109</v>
      </c>
      <c r="B2" s="17" t="s">
        <v>110</v>
      </c>
      <c r="C2" s="17" t="s">
        <v>111</v>
      </c>
      <c r="D2" s="17" t="s">
        <v>112</v>
      </c>
      <c r="E2" s="17" t="s">
        <v>113</v>
      </c>
      <c r="H2" s="17" t="s">
        <v>109</v>
      </c>
      <c r="I2" s="17" t="s">
        <v>110</v>
      </c>
      <c r="J2" s="17" t="s">
        <v>111</v>
      </c>
      <c r="K2" s="17" t="s">
        <v>112</v>
      </c>
      <c r="L2" s="17" t="s">
        <v>113</v>
      </c>
      <c r="O2" s="17" t="s">
        <v>109</v>
      </c>
      <c r="P2" s="17" t="s">
        <v>110</v>
      </c>
      <c r="Q2" s="17" t="s">
        <v>111</v>
      </c>
      <c r="R2" s="17" t="s">
        <v>112</v>
      </c>
      <c r="S2" s="17" t="s">
        <v>113</v>
      </c>
    </row>
    <row r="3" spans="1:19" x14ac:dyDescent="0.25">
      <c r="A3" s="18" t="s">
        <v>114</v>
      </c>
      <c r="B3" s="18">
        <v>52</v>
      </c>
      <c r="C3" s="18">
        <v>82</v>
      </c>
      <c r="D3" s="18">
        <v>80</v>
      </c>
      <c r="E3" s="18">
        <v>214</v>
      </c>
      <c r="H3" s="18" t="s">
        <v>114</v>
      </c>
      <c r="I3" s="18">
        <v>52</v>
      </c>
      <c r="J3" s="18">
        <v>82</v>
      </c>
      <c r="K3" s="18">
        <v>80</v>
      </c>
      <c r="L3" s="18">
        <v>214</v>
      </c>
      <c r="O3" s="18" t="s">
        <v>114</v>
      </c>
      <c r="P3" s="18">
        <v>52</v>
      </c>
      <c r="Q3" s="18">
        <v>82</v>
      </c>
      <c r="R3" s="18">
        <v>80</v>
      </c>
      <c r="S3" s="18">
        <v>214</v>
      </c>
    </row>
    <row r="4" spans="1:19" x14ac:dyDescent="0.25">
      <c r="A4" s="18" t="s">
        <v>115</v>
      </c>
      <c r="B4" s="18">
        <v>92</v>
      </c>
      <c r="C4" s="18">
        <v>73</v>
      </c>
      <c r="D4" s="18">
        <v>59</v>
      </c>
      <c r="E4" s="18">
        <v>224</v>
      </c>
      <c r="H4" s="18" t="s">
        <v>115</v>
      </c>
      <c r="I4" s="18">
        <v>92</v>
      </c>
      <c r="J4" s="18">
        <v>73</v>
      </c>
      <c r="K4" s="18">
        <v>59</v>
      </c>
      <c r="L4" s="18">
        <v>224</v>
      </c>
      <c r="O4" s="18" t="s">
        <v>115</v>
      </c>
      <c r="P4" s="18">
        <v>92</v>
      </c>
      <c r="Q4" s="18">
        <v>73</v>
      </c>
      <c r="R4" s="18">
        <v>59</v>
      </c>
      <c r="S4" s="18">
        <v>224</v>
      </c>
    </row>
    <row r="5" spans="1:19" x14ac:dyDescent="0.25">
      <c r="A5" s="18" t="s">
        <v>116</v>
      </c>
      <c r="B5" s="18">
        <v>94</v>
      </c>
      <c r="C5" s="18">
        <v>71</v>
      </c>
      <c r="D5" s="18">
        <v>73</v>
      </c>
      <c r="E5" s="18">
        <v>238</v>
      </c>
      <c r="H5" s="18" t="s">
        <v>116</v>
      </c>
      <c r="I5" s="18">
        <v>94</v>
      </c>
      <c r="J5" s="18">
        <v>71</v>
      </c>
      <c r="K5" s="18">
        <v>73</v>
      </c>
      <c r="L5" s="18">
        <v>238</v>
      </c>
      <c r="O5" s="18" t="s">
        <v>116</v>
      </c>
      <c r="P5" s="18">
        <v>94</v>
      </c>
      <c r="Q5" s="18">
        <v>71</v>
      </c>
      <c r="R5" s="18">
        <v>73</v>
      </c>
      <c r="S5" s="18">
        <v>238</v>
      </c>
    </row>
    <row r="6" spans="1:19" x14ac:dyDescent="0.25">
      <c r="A6" s="18" t="s">
        <v>117</v>
      </c>
      <c r="B6" s="18">
        <v>84</v>
      </c>
      <c r="C6" s="18">
        <v>60</v>
      </c>
      <c r="D6" s="18">
        <v>51</v>
      </c>
      <c r="E6" s="18">
        <v>195</v>
      </c>
      <c r="H6" s="18" t="s">
        <v>117</v>
      </c>
      <c r="I6" s="18">
        <v>84</v>
      </c>
      <c r="J6" s="18">
        <v>60</v>
      </c>
      <c r="K6" s="18">
        <v>51</v>
      </c>
      <c r="L6" s="18">
        <v>195</v>
      </c>
      <c r="O6" s="18" t="s">
        <v>117</v>
      </c>
      <c r="P6" s="18">
        <v>84</v>
      </c>
      <c r="Q6" s="18">
        <v>60</v>
      </c>
      <c r="R6" s="18">
        <v>51</v>
      </c>
      <c r="S6" s="18">
        <v>195</v>
      </c>
    </row>
    <row r="7" spans="1:19" x14ac:dyDescent="0.25">
      <c r="A7" s="18" t="s">
        <v>118</v>
      </c>
      <c r="B7" s="18">
        <v>56</v>
      </c>
      <c r="C7" s="18">
        <v>55</v>
      </c>
      <c r="D7" s="18">
        <v>84</v>
      </c>
      <c r="E7" s="18">
        <v>195</v>
      </c>
      <c r="H7" s="18" t="s">
        <v>118</v>
      </c>
      <c r="I7" s="18">
        <v>56</v>
      </c>
      <c r="J7" s="18">
        <v>55</v>
      </c>
      <c r="K7" s="18">
        <v>84</v>
      </c>
      <c r="L7" s="18">
        <v>195</v>
      </c>
      <c r="O7" s="18" t="s">
        <v>118</v>
      </c>
      <c r="P7" s="18">
        <v>56</v>
      </c>
      <c r="Q7" s="18">
        <v>55</v>
      </c>
      <c r="R7" s="18">
        <v>84</v>
      </c>
      <c r="S7" s="18">
        <v>195</v>
      </c>
    </row>
    <row r="8" spans="1:19" x14ac:dyDescent="0.25">
      <c r="A8" s="18" t="s">
        <v>119</v>
      </c>
      <c r="B8" s="18">
        <v>52</v>
      </c>
      <c r="C8" s="18">
        <v>71</v>
      </c>
      <c r="D8" s="18">
        <v>72</v>
      </c>
      <c r="E8" s="18">
        <v>195</v>
      </c>
      <c r="H8" s="18" t="s">
        <v>119</v>
      </c>
      <c r="I8" s="18">
        <v>52</v>
      </c>
      <c r="J8" s="18">
        <v>71</v>
      </c>
      <c r="K8" s="18">
        <v>72</v>
      </c>
      <c r="L8" s="18">
        <v>195</v>
      </c>
      <c r="O8" s="18" t="s">
        <v>119</v>
      </c>
      <c r="P8" s="18">
        <v>52</v>
      </c>
      <c r="Q8" s="18">
        <v>71</v>
      </c>
      <c r="R8" s="18">
        <v>72</v>
      </c>
      <c r="S8" s="18">
        <v>195</v>
      </c>
    </row>
    <row r="9" spans="1:19" x14ac:dyDescent="0.25">
      <c r="A9" s="18" t="s">
        <v>120</v>
      </c>
      <c r="B9" s="18">
        <v>62</v>
      </c>
      <c r="C9" s="18">
        <v>90</v>
      </c>
      <c r="D9" s="18">
        <v>94</v>
      </c>
      <c r="E9" s="18">
        <v>246</v>
      </c>
      <c r="H9" s="18" t="s">
        <v>120</v>
      </c>
      <c r="I9" s="18">
        <v>62</v>
      </c>
      <c r="J9" s="18">
        <v>90</v>
      </c>
      <c r="K9" s="18">
        <v>94</v>
      </c>
      <c r="L9" s="18">
        <v>246</v>
      </c>
      <c r="O9" s="18" t="s">
        <v>120</v>
      </c>
      <c r="P9" s="18">
        <v>62</v>
      </c>
      <c r="Q9" s="18">
        <v>90</v>
      </c>
      <c r="R9" s="18">
        <v>94</v>
      </c>
      <c r="S9" s="18">
        <v>246</v>
      </c>
    </row>
    <row r="10" spans="1:19" x14ac:dyDescent="0.25">
      <c r="A10" s="18" t="s">
        <v>121</v>
      </c>
      <c r="B10" s="18">
        <v>67</v>
      </c>
      <c r="C10" s="18">
        <v>82</v>
      </c>
      <c r="D10" s="18">
        <v>67</v>
      </c>
      <c r="E10" s="18">
        <v>216</v>
      </c>
      <c r="H10" s="18" t="s">
        <v>121</v>
      </c>
      <c r="I10" s="18">
        <v>67</v>
      </c>
      <c r="J10" s="18">
        <v>82</v>
      </c>
      <c r="K10" s="18">
        <v>67</v>
      </c>
      <c r="L10" s="18">
        <v>216</v>
      </c>
      <c r="O10" s="18" t="s">
        <v>121</v>
      </c>
      <c r="P10" s="18">
        <v>67</v>
      </c>
      <c r="Q10" s="18">
        <v>82</v>
      </c>
      <c r="R10" s="18">
        <v>67</v>
      </c>
      <c r="S10" s="18">
        <v>216</v>
      </c>
    </row>
    <row r="11" spans="1:19" x14ac:dyDescent="0.25">
      <c r="A11" s="18" t="s">
        <v>122</v>
      </c>
      <c r="B11" s="18">
        <v>67</v>
      </c>
      <c r="C11" s="18">
        <v>60</v>
      </c>
      <c r="D11" s="18">
        <v>75</v>
      </c>
      <c r="E11" s="18">
        <v>202</v>
      </c>
      <c r="H11" s="18" t="s">
        <v>122</v>
      </c>
      <c r="I11" s="18">
        <v>67</v>
      </c>
      <c r="J11" s="18">
        <v>60</v>
      </c>
      <c r="K11" s="18">
        <v>75</v>
      </c>
      <c r="L11" s="18">
        <v>202</v>
      </c>
      <c r="O11" s="18" t="s">
        <v>122</v>
      </c>
      <c r="P11" s="18">
        <v>67</v>
      </c>
      <c r="Q11" s="18">
        <v>60</v>
      </c>
      <c r="R11" s="18">
        <v>75</v>
      </c>
      <c r="S11" s="18">
        <v>202</v>
      </c>
    </row>
    <row r="12" spans="1:19" x14ac:dyDescent="0.25">
      <c r="A12" s="18" t="s">
        <v>123</v>
      </c>
      <c r="B12" s="18">
        <v>56</v>
      </c>
      <c r="C12" s="18">
        <v>75</v>
      </c>
      <c r="D12" s="18">
        <v>61</v>
      </c>
      <c r="E12" s="18">
        <v>192</v>
      </c>
      <c r="H12" s="18" t="s">
        <v>123</v>
      </c>
      <c r="I12" s="18">
        <v>56</v>
      </c>
      <c r="J12" s="18">
        <v>75</v>
      </c>
      <c r="K12" s="18">
        <v>61</v>
      </c>
      <c r="L12" s="18">
        <v>192</v>
      </c>
      <c r="O12" s="18" t="s">
        <v>123</v>
      </c>
      <c r="P12" s="18">
        <v>56</v>
      </c>
      <c r="Q12" s="18">
        <v>75</v>
      </c>
      <c r="R12" s="18">
        <v>61</v>
      </c>
      <c r="S12" s="18">
        <v>192</v>
      </c>
    </row>
    <row r="13" spans="1:19" x14ac:dyDescent="0.25">
      <c r="A13" s="18" t="s">
        <v>124</v>
      </c>
      <c r="B13" s="18">
        <v>83</v>
      </c>
      <c r="C13" s="18">
        <v>78</v>
      </c>
      <c r="D13" s="18">
        <v>93</v>
      </c>
      <c r="E13" s="18">
        <v>254</v>
      </c>
      <c r="H13" s="18" t="s">
        <v>124</v>
      </c>
      <c r="I13" s="18">
        <v>83</v>
      </c>
      <c r="J13" s="18">
        <v>78</v>
      </c>
      <c r="K13" s="18">
        <v>93</v>
      </c>
      <c r="L13" s="18">
        <v>254</v>
      </c>
      <c r="O13" s="18" t="s">
        <v>124</v>
      </c>
      <c r="P13" s="18">
        <v>83</v>
      </c>
      <c r="Q13" s="18">
        <v>78</v>
      </c>
      <c r="R13" s="18">
        <v>93</v>
      </c>
      <c r="S13" s="18">
        <v>254</v>
      </c>
    </row>
    <row r="14" spans="1:19" x14ac:dyDescent="0.25">
      <c r="A14" s="18" t="s">
        <v>125</v>
      </c>
      <c r="B14" s="18">
        <v>60</v>
      </c>
      <c r="C14" s="18">
        <v>73</v>
      </c>
      <c r="D14" s="18">
        <v>68</v>
      </c>
      <c r="E14" s="18">
        <v>201</v>
      </c>
      <c r="H14" s="18" t="s">
        <v>125</v>
      </c>
      <c r="I14" s="18">
        <v>60</v>
      </c>
      <c r="J14" s="18">
        <v>73</v>
      </c>
      <c r="K14" s="18">
        <v>68</v>
      </c>
      <c r="L14" s="18">
        <v>201</v>
      </c>
      <c r="O14" s="18" t="s">
        <v>125</v>
      </c>
      <c r="P14" s="18">
        <v>60</v>
      </c>
      <c r="Q14" s="18">
        <v>73</v>
      </c>
      <c r="R14" s="18">
        <v>68</v>
      </c>
      <c r="S14" s="18">
        <v>201</v>
      </c>
    </row>
    <row r="15" spans="1:19" x14ac:dyDescent="0.25">
      <c r="A15" s="18" t="s">
        <v>126</v>
      </c>
      <c r="B15" s="18">
        <v>95</v>
      </c>
      <c r="C15" s="18">
        <v>78</v>
      </c>
      <c r="D15" s="18">
        <v>97</v>
      </c>
      <c r="E15" s="18">
        <v>270</v>
      </c>
      <c r="H15" s="18" t="s">
        <v>126</v>
      </c>
      <c r="I15" s="18">
        <v>95</v>
      </c>
      <c r="J15" s="18">
        <v>78</v>
      </c>
      <c r="K15" s="18">
        <v>97</v>
      </c>
      <c r="L15" s="18">
        <v>270</v>
      </c>
      <c r="O15" s="18" t="s">
        <v>126</v>
      </c>
      <c r="P15" s="18">
        <v>95</v>
      </c>
      <c r="Q15" s="18">
        <v>78</v>
      </c>
      <c r="R15" s="18">
        <v>97</v>
      </c>
      <c r="S15" s="18">
        <v>270</v>
      </c>
    </row>
    <row r="16" spans="1:19" x14ac:dyDescent="0.25">
      <c r="A16" s="18" t="s">
        <v>127</v>
      </c>
      <c r="B16" s="18">
        <v>70</v>
      </c>
      <c r="C16" s="18">
        <v>100</v>
      </c>
      <c r="D16" s="18">
        <v>71</v>
      </c>
      <c r="E16" s="18">
        <v>241</v>
      </c>
      <c r="H16" s="18" t="s">
        <v>127</v>
      </c>
      <c r="I16" s="18">
        <v>70</v>
      </c>
      <c r="J16" s="18">
        <v>100</v>
      </c>
      <c r="K16" s="18">
        <v>71</v>
      </c>
      <c r="L16" s="18">
        <v>241</v>
      </c>
      <c r="O16" s="18" t="s">
        <v>127</v>
      </c>
      <c r="P16" s="18">
        <v>70</v>
      </c>
      <c r="Q16" s="18">
        <v>100</v>
      </c>
      <c r="R16" s="18">
        <v>71</v>
      </c>
      <c r="S16" s="18">
        <v>241</v>
      </c>
    </row>
    <row r="17" spans="1:19" x14ac:dyDescent="0.25">
      <c r="A17" s="18" t="s">
        <v>128</v>
      </c>
      <c r="B17" s="18">
        <v>88</v>
      </c>
      <c r="C17" s="18">
        <v>90</v>
      </c>
      <c r="D17" s="18">
        <v>62</v>
      </c>
      <c r="E17" s="18">
        <v>240</v>
      </c>
      <c r="H17" s="18" t="s">
        <v>128</v>
      </c>
      <c r="I17" s="18">
        <v>88</v>
      </c>
      <c r="J17" s="18">
        <v>90</v>
      </c>
      <c r="K17" s="18">
        <v>62</v>
      </c>
      <c r="L17" s="18">
        <v>240</v>
      </c>
      <c r="O17" s="18" t="s">
        <v>128</v>
      </c>
      <c r="P17" s="18">
        <v>88</v>
      </c>
      <c r="Q17" s="18">
        <v>90</v>
      </c>
      <c r="R17" s="18">
        <v>62</v>
      </c>
      <c r="S17" s="18">
        <v>240</v>
      </c>
    </row>
    <row r="18" spans="1:19" x14ac:dyDescent="0.25">
      <c r="A18" s="18" t="s">
        <v>129</v>
      </c>
      <c r="B18" s="18">
        <v>78</v>
      </c>
      <c r="C18" s="18">
        <v>97</v>
      </c>
      <c r="D18" s="18">
        <v>93</v>
      </c>
      <c r="E18" s="18">
        <v>268</v>
      </c>
      <c r="H18" s="18" t="s">
        <v>129</v>
      </c>
      <c r="I18" s="18">
        <v>78</v>
      </c>
      <c r="J18" s="18">
        <v>97</v>
      </c>
      <c r="K18" s="18">
        <v>93</v>
      </c>
      <c r="L18" s="18">
        <v>268</v>
      </c>
      <c r="O18" s="18" t="s">
        <v>129</v>
      </c>
      <c r="P18" s="18">
        <v>78</v>
      </c>
      <c r="Q18" s="18">
        <v>97</v>
      </c>
      <c r="R18" s="18">
        <v>93</v>
      </c>
      <c r="S18" s="18">
        <v>268</v>
      </c>
    </row>
    <row r="19" spans="1:19" x14ac:dyDescent="0.25">
      <c r="A19" s="18" t="s">
        <v>130</v>
      </c>
      <c r="B19" s="18">
        <v>57</v>
      </c>
      <c r="C19" s="18">
        <v>89</v>
      </c>
      <c r="D19" s="18">
        <v>81</v>
      </c>
      <c r="E19" s="18">
        <v>227</v>
      </c>
      <c r="H19" s="18" t="s">
        <v>130</v>
      </c>
      <c r="I19" s="18">
        <v>57</v>
      </c>
      <c r="J19" s="18">
        <v>89</v>
      </c>
      <c r="K19" s="18">
        <v>81</v>
      </c>
      <c r="L19" s="18">
        <v>227</v>
      </c>
      <c r="O19" s="18" t="s">
        <v>130</v>
      </c>
      <c r="P19" s="18">
        <v>57</v>
      </c>
      <c r="Q19" s="18">
        <v>89</v>
      </c>
      <c r="R19" s="18">
        <v>81</v>
      </c>
      <c r="S19" s="18">
        <v>227</v>
      </c>
    </row>
    <row r="20" spans="1:19" x14ac:dyDescent="0.25">
      <c r="A20" s="18" t="s">
        <v>131</v>
      </c>
      <c r="B20" s="18">
        <v>85</v>
      </c>
      <c r="C20" s="18">
        <v>67</v>
      </c>
      <c r="D20" s="18">
        <v>99</v>
      </c>
      <c r="E20" s="18">
        <v>251</v>
      </c>
      <c r="H20" s="18" t="s">
        <v>131</v>
      </c>
      <c r="I20" s="18">
        <v>85</v>
      </c>
      <c r="J20" s="18">
        <v>67</v>
      </c>
      <c r="K20" s="18">
        <v>99</v>
      </c>
      <c r="L20" s="18">
        <v>251</v>
      </c>
      <c r="O20" s="18" t="s">
        <v>131</v>
      </c>
      <c r="P20" s="18">
        <v>85</v>
      </c>
      <c r="Q20" s="18">
        <v>67</v>
      </c>
      <c r="R20" s="18">
        <v>99</v>
      </c>
      <c r="S20" s="18">
        <v>251</v>
      </c>
    </row>
    <row r="21" spans="1:19" x14ac:dyDescent="0.25">
      <c r="A21" s="18" t="s">
        <v>132</v>
      </c>
      <c r="B21" s="18">
        <v>55</v>
      </c>
      <c r="C21" s="18">
        <v>54</v>
      </c>
      <c r="D21" s="18">
        <v>90</v>
      </c>
      <c r="E21" s="18">
        <v>199</v>
      </c>
      <c r="H21" s="18" t="s">
        <v>132</v>
      </c>
      <c r="I21" s="18">
        <v>55</v>
      </c>
      <c r="J21" s="18">
        <v>54</v>
      </c>
      <c r="K21" s="18">
        <v>90</v>
      </c>
      <c r="L21" s="18">
        <v>199</v>
      </c>
      <c r="O21" s="18" t="s">
        <v>132</v>
      </c>
      <c r="P21" s="18">
        <v>55</v>
      </c>
      <c r="Q21" s="18">
        <v>54</v>
      </c>
      <c r="R21" s="18">
        <v>90</v>
      </c>
      <c r="S21" s="18">
        <v>199</v>
      </c>
    </row>
    <row r="22" spans="1:19" x14ac:dyDescent="0.25">
      <c r="A22" s="18" t="s">
        <v>133</v>
      </c>
      <c r="B22" s="18">
        <v>93</v>
      </c>
      <c r="C22" s="18">
        <v>77</v>
      </c>
      <c r="D22" s="18">
        <v>74</v>
      </c>
      <c r="E22" s="18">
        <v>244</v>
      </c>
      <c r="H22" s="18" t="s">
        <v>133</v>
      </c>
      <c r="I22" s="18">
        <v>93</v>
      </c>
      <c r="J22" s="18">
        <v>77</v>
      </c>
      <c r="K22" s="18">
        <v>74</v>
      </c>
      <c r="L22" s="18">
        <v>244</v>
      </c>
      <c r="O22" s="18" t="s">
        <v>133</v>
      </c>
      <c r="P22" s="18">
        <v>93</v>
      </c>
      <c r="Q22" s="18">
        <v>77</v>
      </c>
      <c r="R22" s="18">
        <v>74</v>
      </c>
      <c r="S22" s="18">
        <v>244</v>
      </c>
    </row>
    <row r="23" spans="1:19" ht="30" x14ac:dyDescent="0.25">
      <c r="A23" s="18" t="s">
        <v>134</v>
      </c>
      <c r="B23" s="18">
        <v>51</v>
      </c>
      <c r="C23" s="18">
        <v>85</v>
      </c>
      <c r="D23" s="18">
        <v>97</v>
      </c>
      <c r="E23" s="18">
        <v>233</v>
      </c>
      <c r="H23" s="18" t="s">
        <v>134</v>
      </c>
      <c r="I23" s="18">
        <v>51</v>
      </c>
      <c r="J23" s="18">
        <v>85</v>
      </c>
      <c r="K23" s="18">
        <v>97</v>
      </c>
      <c r="L23" s="18">
        <v>233</v>
      </c>
      <c r="O23" s="18" t="s">
        <v>134</v>
      </c>
      <c r="P23" s="18">
        <v>51</v>
      </c>
      <c r="Q23" s="18">
        <v>85</v>
      </c>
      <c r="R23" s="18">
        <v>97</v>
      </c>
      <c r="S23" s="18">
        <v>233</v>
      </c>
    </row>
    <row r="24" spans="1:19" x14ac:dyDescent="0.25">
      <c r="A24" s="18" t="s">
        <v>135</v>
      </c>
      <c r="B24" s="18">
        <v>63</v>
      </c>
      <c r="C24" s="18">
        <v>92</v>
      </c>
      <c r="D24" s="18">
        <v>90</v>
      </c>
      <c r="E24" s="18">
        <v>245</v>
      </c>
      <c r="H24" s="18" t="s">
        <v>135</v>
      </c>
      <c r="I24" s="18">
        <v>63</v>
      </c>
      <c r="J24" s="18">
        <v>92</v>
      </c>
      <c r="K24" s="18">
        <v>90</v>
      </c>
      <c r="L24" s="18">
        <v>245</v>
      </c>
      <c r="O24" s="18" t="s">
        <v>135</v>
      </c>
      <c r="P24" s="18">
        <v>63</v>
      </c>
      <c r="Q24" s="18">
        <v>92</v>
      </c>
      <c r="R24" s="18">
        <v>90</v>
      </c>
      <c r="S24" s="18">
        <v>245</v>
      </c>
    </row>
    <row r="25" spans="1:19" x14ac:dyDescent="0.25">
      <c r="A25" s="18" t="s">
        <v>136</v>
      </c>
      <c r="B25" s="18">
        <v>92</v>
      </c>
      <c r="C25" s="18">
        <v>83</v>
      </c>
      <c r="D25" s="18">
        <v>80</v>
      </c>
      <c r="E25" s="18">
        <v>255</v>
      </c>
      <c r="H25" s="18" t="s">
        <v>136</v>
      </c>
      <c r="I25" s="18">
        <v>92</v>
      </c>
      <c r="J25" s="18">
        <v>83</v>
      </c>
      <c r="K25" s="18">
        <v>80</v>
      </c>
      <c r="L25" s="18">
        <v>255</v>
      </c>
      <c r="O25" s="18" t="s">
        <v>136</v>
      </c>
      <c r="P25" s="18">
        <v>92</v>
      </c>
      <c r="Q25" s="18">
        <v>83</v>
      </c>
      <c r="R25" s="18">
        <v>80</v>
      </c>
      <c r="S25" s="18">
        <v>255</v>
      </c>
    </row>
    <row r="26" spans="1:19" x14ac:dyDescent="0.25">
      <c r="A26" s="18" t="s">
        <v>137</v>
      </c>
      <c r="B26" s="18">
        <v>73</v>
      </c>
      <c r="C26" s="18">
        <v>60</v>
      </c>
      <c r="D26" s="18">
        <v>67</v>
      </c>
      <c r="E26" s="18">
        <v>200</v>
      </c>
      <c r="H26" s="18" t="s">
        <v>137</v>
      </c>
      <c r="I26" s="18">
        <v>73</v>
      </c>
      <c r="J26" s="18">
        <v>60</v>
      </c>
      <c r="K26" s="18">
        <v>67</v>
      </c>
      <c r="L26" s="18">
        <v>200</v>
      </c>
      <c r="O26" s="18" t="s">
        <v>137</v>
      </c>
      <c r="P26" s="18">
        <v>73</v>
      </c>
      <c r="Q26" s="18">
        <v>60</v>
      </c>
      <c r="R26" s="18">
        <v>67</v>
      </c>
      <c r="S26" s="18">
        <v>200</v>
      </c>
    </row>
    <row r="27" spans="1:19" x14ac:dyDescent="0.25">
      <c r="A27" s="18" t="s">
        <v>138</v>
      </c>
      <c r="B27" s="18">
        <v>75</v>
      </c>
      <c r="C27" s="18">
        <v>76</v>
      </c>
      <c r="D27" s="18">
        <v>66</v>
      </c>
      <c r="E27" s="18">
        <v>217</v>
      </c>
      <c r="H27" s="18" t="s">
        <v>138</v>
      </c>
      <c r="I27" s="18">
        <v>75</v>
      </c>
      <c r="J27" s="18">
        <v>76</v>
      </c>
      <c r="K27" s="18">
        <v>66</v>
      </c>
      <c r="L27" s="18">
        <v>217</v>
      </c>
      <c r="O27" s="18" t="s">
        <v>138</v>
      </c>
      <c r="P27" s="18">
        <v>75</v>
      </c>
      <c r="Q27" s="18">
        <v>76</v>
      </c>
      <c r="R27" s="18">
        <v>66</v>
      </c>
      <c r="S27" s="18">
        <v>217</v>
      </c>
    </row>
    <row r="28" spans="1:19" x14ac:dyDescent="0.25">
      <c r="A28" s="18" t="s">
        <v>139</v>
      </c>
      <c r="B28" s="18">
        <v>54</v>
      </c>
      <c r="C28" s="18">
        <v>65</v>
      </c>
      <c r="D28" s="18">
        <v>96</v>
      </c>
      <c r="E28" s="18">
        <v>215</v>
      </c>
      <c r="H28" s="18" t="s">
        <v>139</v>
      </c>
      <c r="I28" s="18">
        <v>54</v>
      </c>
      <c r="J28" s="18">
        <v>65</v>
      </c>
      <c r="K28" s="18">
        <v>96</v>
      </c>
      <c r="L28" s="18">
        <v>215</v>
      </c>
      <c r="O28" s="18" t="s">
        <v>139</v>
      </c>
      <c r="P28" s="18">
        <v>54</v>
      </c>
      <c r="Q28" s="18">
        <v>65</v>
      </c>
      <c r="R28" s="18">
        <v>96</v>
      </c>
      <c r="S28" s="18">
        <v>215</v>
      </c>
    </row>
    <row r="29" spans="1:19" x14ac:dyDescent="0.25">
      <c r="A29" s="18" t="s">
        <v>140</v>
      </c>
      <c r="B29" s="18">
        <v>94</v>
      </c>
      <c r="C29" s="18">
        <v>55</v>
      </c>
      <c r="D29" s="18">
        <v>100</v>
      </c>
      <c r="E29" s="18">
        <v>249</v>
      </c>
      <c r="H29" s="18" t="s">
        <v>140</v>
      </c>
      <c r="I29" s="18">
        <v>94</v>
      </c>
      <c r="J29" s="18">
        <v>55</v>
      </c>
      <c r="K29" s="18">
        <v>100</v>
      </c>
      <c r="L29" s="18">
        <v>249</v>
      </c>
      <c r="O29" s="18" t="s">
        <v>140</v>
      </c>
      <c r="P29" s="18">
        <v>94</v>
      </c>
      <c r="Q29" s="18">
        <v>55</v>
      </c>
      <c r="R29" s="18">
        <v>100</v>
      </c>
      <c r="S29" s="18">
        <v>249</v>
      </c>
    </row>
    <row r="30" spans="1:19" x14ac:dyDescent="0.25">
      <c r="A30" s="18" t="s">
        <v>141</v>
      </c>
      <c r="B30" s="18">
        <v>99</v>
      </c>
      <c r="C30" s="18">
        <v>54</v>
      </c>
      <c r="D30" s="18">
        <v>60</v>
      </c>
      <c r="E30" s="18">
        <v>213</v>
      </c>
      <c r="H30" s="18" t="s">
        <v>141</v>
      </c>
      <c r="I30" s="18">
        <v>99</v>
      </c>
      <c r="J30" s="18">
        <v>54</v>
      </c>
      <c r="K30" s="18">
        <v>60</v>
      </c>
      <c r="L30" s="18">
        <v>213</v>
      </c>
      <c r="O30" s="18" t="s">
        <v>141</v>
      </c>
      <c r="P30" s="18">
        <v>99</v>
      </c>
      <c r="Q30" s="18">
        <v>54</v>
      </c>
      <c r="R30" s="18">
        <v>60</v>
      </c>
      <c r="S30" s="18">
        <v>213</v>
      </c>
    </row>
    <row r="31" spans="1:19" x14ac:dyDescent="0.25">
      <c r="A31" s="18" t="s">
        <v>142</v>
      </c>
      <c r="B31" s="18">
        <v>75</v>
      </c>
      <c r="C31" s="18">
        <v>70</v>
      </c>
      <c r="D31" s="18">
        <v>64</v>
      </c>
      <c r="E31" s="18">
        <v>209</v>
      </c>
      <c r="H31" s="18" t="s">
        <v>142</v>
      </c>
      <c r="I31" s="18">
        <v>75</v>
      </c>
      <c r="J31" s="18">
        <v>70</v>
      </c>
      <c r="K31" s="18">
        <v>64</v>
      </c>
      <c r="L31" s="18">
        <v>209</v>
      </c>
      <c r="O31" s="18" t="s">
        <v>142</v>
      </c>
      <c r="P31" s="18">
        <v>75</v>
      </c>
      <c r="Q31" s="18">
        <v>70</v>
      </c>
      <c r="R31" s="18">
        <v>64</v>
      </c>
      <c r="S31" s="18">
        <v>209</v>
      </c>
    </row>
    <row r="32" spans="1:19" x14ac:dyDescent="0.25">
      <c r="A32" s="18" t="s">
        <v>143</v>
      </c>
      <c r="B32" s="18">
        <v>85</v>
      </c>
      <c r="C32" s="18">
        <v>85</v>
      </c>
      <c r="D32" s="18">
        <v>89</v>
      </c>
      <c r="E32" s="18">
        <v>259</v>
      </c>
      <c r="H32" s="18" t="s">
        <v>143</v>
      </c>
      <c r="I32" s="18">
        <v>85</v>
      </c>
      <c r="J32" s="18">
        <v>85</v>
      </c>
      <c r="K32" s="18">
        <v>89</v>
      </c>
      <c r="L32" s="18">
        <v>259</v>
      </c>
      <c r="O32" s="18" t="s">
        <v>143</v>
      </c>
      <c r="P32" s="18">
        <v>85</v>
      </c>
      <c r="Q32" s="18">
        <v>85</v>
      </c>
      <c r="R32" s="18">
        <v>89</v>
      </c>
      <c r="S32" s="18">
        <v>259</v>
      </c>
    </row>
  </sheetData>
  <mergeCells count="2">
    <mergeCell ref="A1:E1"/>
    <mergeCell ref="H1:L1"/>
  </mergeCells>
  <conditionalFormatting sqref="B3:D3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{12828A6E-5215-42D4-9DBE-A2FB4F02E02B}</x14:id>
        </ext>
      </extLst>
    </cfRule>
  </conditionalFormatting>
  <conditionalFormatting sqref="H2:L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R32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828A6E-5215-42D4-9DBE-A2FB4F02E0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B3:D32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F83B-26FE-4A8B-ACF6-CA87B9502139}">
  <dimension ref="A1:AC65"/>
  <sheetViews>
    <sheetView tabSelected="1" topLeftCell="C1" workbookViewId="0">
      <selection activeCell="I3" sqref="A3:P63"/>
    </sheetView>
  </sheetViews>
  <sheetFormatPr defaultRowHeight="15" x14ac:dyDescent="0.25"/>
  <cols>
    <col min="1" max="1" width="8.42578125" bestFit="1" customWidth="1"/>
    <col min="2" max="2" width="9.42578125" bestFit="1" customWidth="1"/>
    <col min="3" max="3" width="8.7109375" bestFit="1" customWidth="1"/>
    <col min="4" max="6" width="7.85546875" bestFit="1" customWidth="1"/>
    <col min="7" max="7" width="5.42578125" bestFit="1" customWidth="1"/>
    <col min="8" max="8" width="4.42578125" bestFit="1" customWidth="1"/>
    <col min="9" max="9" width="4.7109375" bestFit="1" customWidth="1"/>
    <col min="10" max="10" width="6.140625" bestFit="1" customWidth="1"/>
    <col min="11" max="12" width="12" bestFit="1" customWidth="1"/>
    <col min="13" max="14" width="6.28515625" bestFit="1" customWidth="1"/>
    <col min="15" max="15" width="9.42578125" bestFit="1" customWidth="1"/>
    <col min="16" max="16" width="25.28515625" bestFit="1" customWidth="1"/>
  </cols>
  <sheetData>
    <row r="1" spans="1:29" ht="32.25" x14ac:dyDescent="0.55000000000000004">
      <c r="B1" s="37" t="s">
        <v>181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3" spans="1:29" ht="56.25" customHeight="1" x14ac:dyDescent="0.25">
      <c r="A3" s="34" t="s">
        <v>109</v>
      </c>
      <c r="B3" s="34" t="s">
        <v>178</v>
      </c>
      <c r="C3" s="34" t="s">
        <v>179</v>
      </c>
      <c r="D3" s="34" t="s">
        <v>110</v>
      </c>
      <c r="E3" s="34" t="s">
        <v>111</v>
      </c>
      <c r="F3" s="34" t="s">
        <v>112</v>
      </c>
      <c r="G3" s="34" t="s">
        <v>113</v>
      </c>
      <c r="H3" s="34" t="s">
        <v>146</v>
      </c>
      <c r="I3" s="34" t="s">
        <v>147</v>
      </c>
      <c r="J3" s="34" t="s">
        <v>148</v>
      </c>
      <c r="K3" s="34" t="s">
        <v>22</v>
      </c>
      <c r="L3" s="34" t="s">
        <v>149</v>
      </c>
      <c r="M3" s="34" t="s">
        <v>150</v>
      </c>
      <c r="N3" s="34" t="s">
        <v>182</v>
      </c>
      <c r="O3" s="34" t="s">
        <v>180</v>
      </c>
      <c r="P3" s="34" t="s">
        <v>177</v>
      </c>
      <c r="Q3" s="16"/>
      <c r="R3" s="39" t="s">
        <v>183</v>
      </c>
      <c r="S3" s="39"/>
      <c r="T3" s="39"/>
      <c r="U3" s="39"/>
    </row>
    <row r="4" spans="1:29" x14ac:dyDescent="0.25">
      <c r="A4" s="18" t="s">
        <v>114</v>
      </c>
      <c r="B4" s="35">
        <v>45663</v>
      </c>
      <c r="C4" s="36">
        <v>0.74236111111111114</v>
      </c>
      <c r="D4" s="18">
        <v>52</v>
      </c>
      <c r="E4" s="18">
        <v>82</v>
      </c>
      <c r="F4" s="18">
        <v>80</v>
      </c>
      <c r="G4" s="18">
        <v>214</v>
      </c>
      <c r="H4" s="1">
        <f>MIN(D4:F4)</f>
        <v>52</v>
      </c>
      <c r="I4" s="1">
        <f>MAX(D4:F4)</f>
        <v>82</v>
      </c>
      <c r="J4" s="1">
        <f>COUNT(D4:F4)</f>
        <v>3</v>
      </c>
      <c r="K4" s="1">
        <f>AVERAGE(D4:F4)</f>
        <v>71.333333333333329</v>
      </c>
      <c r="L4" s="1">
        <f>G4*100/300</f>
        <v>71.333333333333329</v>
      </c>
      <c r="M4" s="1" t="str">
        <f>IF(AND(D4&gt;=35,E4&gt;=35,F4&gt;=35),"Pass","Fail")</f>
        <v>Pass</v>
      </c>
      <c r="N4" s="1">
        <v>2684</v>
      </c>
      <c r="O4" s="23">
        <v>45292</v>
      </c>
      <c r="P4" s="1" t="str">
        <f ca="1">DATEDIF(O4, TODAY(), "Y") &amp; " years, " &amp; DATEDIF(O4, TODAY(), "YM") &amp; " months, " &amp; DATEDIF(O4, TODAY(), "MD") &amp; " days"</f>
        <v>1 years, 0 months, 5 days</v>
      </c>
      <c r="R4" s="39"/>
      <c r="S4" s="39"/>
      <c r="T4" s="39"/>
      <c r="U4" s="39"/>
    </row>
    <row r="5" spans="1:29" x14ac:dyDescent="0.25">
      <c r="A5" s="18" t="s">
        <v>115</v>
      </c>
      <c r="B5" s="35">
        <v>45664</v>
      </c>
      <c r="C5" s="36">
        <v>0.78402777777777799</v>
      </c>
      <c r="D5" s="18">
        <v>92</v>
      </c>
      <c r="E5" s="18">
        <v>73</v>
      </c>
      <c r="F5" s="18">
        <v>59</v>
      </c>
      <c r="G5" s="18">
        <v>224</v>
      </c>
      <c r="H5" s="1">
        <f t="shared" ref="H5:H63" si="0">MIN(D5:F5)</f>
        <v>59</v>
      </c>
      <c r="I5" s="1">
        <f t="shared" ref="I5:I63" si="1">MAX(D5:F5)</f>
        <v>92</v>
      </c>
      <c r="J5" s="1">
        <f t="shared" ref="J5:J63" si="2">COUNT(D5:F5)</f>
        <v>3</v>
      </c>
      <c r="K5" s="1">
        <f t="shared" ref="K5:K63" si="3">AVERAGE(D5:F5)</f>
        <v>74.666666666666671</v>
      </c>
      <c r="L5" s="1">
        <f t="shared" ref="L5:L63" si="4">G5*100/300</f>
        <v>74.666666666666671</v>
      </c>
      <c r="M5" s="1" t="str">
        <f t="shared" ref="M5:M63" si="5">IF(AND(D5&gt;=35,E5&gt;=35,F5&gt;=35),"Pass","Fail")</f>
        <v>Pass</v>
      </c>
      <c r="N5" s="1">
        <v>3777</v>
      </c>
      <c r="O5" s="23">
        <v>45293</v>
      </c>
      <c r="P5" s="1" t="str">
        <f t="shared" ref="P5:P63" ca="1" si="6">DATEDIF(O5, TODAY(), "Y") &amp; " years, " &amp; DATEDIF(O5, TODAY(), "YM") &amp; " months, " &amp; DATEDIF(O5, TODAY(), "MD") &amp; " days"</f>
        <v>1 years, 0 months, 4 days</v>
      </c>
      <c r="R5" s="39"/>
      <c r="S5" s="39"/>
      <c r="T5" s="39"/>
      <c r="U5" s="39"/>
    </row>
    <row r="6" spans="1:29" x14ac:dyDescent="0.25">
      <c r="A6" s="18" t="s">
        <v>116</v>
      </c>
      <c r="B6" s="35">
        <v>45665</v>
      </c>
      <c r="C6" s="36">
        <v>0.82569444444444495</v>
      </c>
      <c r="D6" s="18">
        <v>94</v>
      </c>
      <c r="E6" s="18">
        <v>71</v>
      </c>
      <c r="F6" s="18">
        <v>73</v>
      </c>
      <c r="G6" s="18">
        <v>238</v>
      </c>
      <c r="H6" s="1">
        <f t="shared" si="0"/>
        <v>71</v>
      </c>
      <c r="I6" s="1">
        <f t="shared" si="1"/>
        <v>94</v>
      </c>
      <c r="J6" s="1">
        <f t="shared" si="2"/>
        <v>3</v>
      </c>
      <c r="K6" s="1">
        <f t="shared" si="3"/>
        <v>79.333333333333329</v>
      </c>
      <c r="L6" s="1">
        <f t="shared" si="4"/>
        <v>79.333333333333329</v>
      </c>
      <c r="M6" s="1" t="str">
        <f t="shared" si="5"/>
        <v>Pass</v>
      </c>
      <c r="N6" s="1">
        <v>1199</v>
      </c>
      <c r="O6" s="23">
        <v>45294</v>
      </c>
      <c r="P6" s="1" t="str">
        <f t="shared" ca="1" si="6"/>
        <v>1 years, 0 months, 3 days</v>
      </c>
      <c r="R6" s="39"/>
      <c r="S6" s="39"/>
      <c r="T6" s="39"/>
      <c r="U6" s="39"/>
    </row>
    <row r="7" spans="1:29" x14ac:dyDescent="0.25">
      <c r="A7" s="18" t="s">
        <v>117</v>
      </c>
      <c r="B7" s="35">
        <v>45666</v>
      </c>
      <c r="C7" s="36">
        <v>0.86736111111111103</v>
      </c>
      <c r="D7" s="18">
        <v>84</v>
      </c>
      <c r="E7" s="18">
        <v>60</v>
      </c>
      <c r="F7" s="18">
        <v>51</v>
      </c>
      <c r="G7" s="18">
        <v>195</v>
      </c>
      <c r="H7" s="1">
        <f t="shared" si="0"/>
        <v>51</v>
      </c>
      <c r="I7" s="1">
        <f t="shared" si="1"/>
        <v>84</v>
      </c>
      <c r="J7" s="1">
        <f t="shared" si="2"/>
        <v>3</v>
      </c>
      <c r="K7" s="1">
        <f t="shared" si="3"/>
        <v>65</v>
      </c>
      <c r="L7" s="1">
        <f t="shared" si="4"/>
        <v>65</v>
      </c>
      <c r="M7" s="1" t="str">
        <f t="shared" si="5"/>
        <v>Pass</v>
      </c>
      <c r="N7" s="1">
        <v>1448</v>
      </c>
      <c r="O7" s="23">
        <v>45295</v>
      </c>
      <c r="P7" s="1" t="str">
        <f t="shared" ca="1" si="6"/>
        <v>1 years, 0 months, 2 days</v>
      </c>
      <c r="R7" s="39"/>
      <c r="S7" s="39"/>
      <c r="T7" s="39"/>
      <c r="U7" s="39"/>
    </row>
    <row r="8" spans="1:29" x14ac:dyDescent="0.25">
      <c r="A8" s="18" t="s">
        <v>118</v>
      </c>
      <c r="B8" s="35">
        <v>45667</v>
      </c>
      <c r="C8" s="36">
        <v>0.90902777777777799</v>
      </c>
      <c r="D8" s="18">
        <v>56</v>
      </c>
      <c r="E8" s="18">
        <v>55</v>
      </c>
      <c r="F8" s="18">
        <v>84</v>
      </c>
      <c r="G8" s="18">
        <v>195</v>
      </c>
      <c r="H8" s="1">
        <f t="shared" si="0"/>
        <v>55</v>
      </c>
      <c r="I8" s="1">
        <f t="shared" si="1"/>
        <v>84</v>
      </c>
      <c r="J8" s="1">
        <f t="shared" si="2"/>
        <v>3</v>
      </c>
      <c r="K8" s="1">
        <f t="shared" si="3"/>
        <v>65</v>
      </c>
      <c r="L8" s="1">
        <f t="shared" si="4"/>
        <v>65</v>
      </c>
      <c r="M8" s="1" t="str">
        <f t="shared" si="5"/>
        <v>Pass</v>
      </c>
      <c r="N8" s="1">
        <v>2698</v>
      </c>
      <c r="O8" s="23">
        <v>45296</v>
      </c>
      <c r="P8" s="1" t="str">
        <f t="shared" ca="1" si="6"/>
        <v>1 years, 0 months, 1 days</v>
      </c>
      <c r="R8" s="39"/>
      <c r="S8" s="39"/>
      <c r="T8" s="39"/>
      <c r="U8" s="39"/>
    </row>
    <row r="9" spans="1:29" x14ac:dyDescent="0.25">
      <c r="A9" s="18" t="s">
        <v>119</v>
      </c>
      <c r="B9" s="35">
        <v>45668</v>
      </c>
      <c r="C9" s="36">
        <v>0.95069444444444495</v>
      </c>
      <c r="D9" s="18">
        <v>52</v>
      </c>
      <c r="E9" s="18">
        <v>71</v>
      </c>
      <c r="F9" s="18">
        <v>72</v>
      </c>
      <c r="G9" s="18">
        <v>195</v>
      </c>
      <c r="H9" s="1">
        <f t="shared" si="0"/>
        <v>52</v>
      </c>
      <c r="I9" s="1">
        <f t="shared" si="1"/>
        <v>72</v>
      </c>
      <c r="J9" s="1">
        <f t="shared" si="2"/>
        <v>3</v>
      </c>
      <c r="K9" s="1">
        <f t="shared" si="3"/>
        <v>65</v>
      </c>
      <c r="L9" s="1">
        <f t="shared" si="4"/>
        <v>65</v>
      </c>
      <c r="M9" s="1" t="str">
        <f t="shared" si="5"/>
        <v>Pass</v>
      </c>
      <c r="N9" s="1">
        <v>3676</v>
      </c>
      <c r="O9" s="23">
        <v>45297</v>
      </c>
      <c r="P9" s="1" t="str">
        <f t="shared" ca="1" si="6"/>
        <v>1 years, 0 months, 0 days</v>
      </c>
      <c r="R9" s="39"/>
      <c r="S9" s="39"/>
      <c r="T9" s="39"/>
      <c r="U9" s="39"/>
    </row>
    <row r="10" spans="1:29" x14ac:dyDescent="0.25">
      <c r="A10" s="18" t="s">
        <v>120</v>
      </c>
      <c r="B10" s="35">
        <v>45669</v>
      </c>
      <c r="C10" s="36">
        <v>0.99236111111111103</v>
      </c>
      <c r="D10" s="18">
        <v>62</v>
      </c>
      <c r="E10" s="18">
        <v>32</v>
      </c>
      <c r="F10" s="18">
        <v>94</v>
      </c>
      <c r="G10" s="18">
        <v>246</v>
      </c>
      <c r="H10" s="1">
        <f t="shared" si="0"/>
        <v>32</v>
      </c>
      <c r="I10" s="1">
        <f t="shared" si="1"/>
        <v>94</v>
      </c>
      <c r="J10" s="1">
        <f t="shared" si="2"/>
        <v>3</v>
      </c>
      <c r="K10" s="1">
        <f t="shared" si="3"/>
        <v>62.666666666666664</v>
      </c>
      <c r="L10" s="1">
        <f t="shared" si="4"/>
        <v>82</v>
      </c>
      <c r="M10" s="1" t="str">
        <f t="shared" si="5"/>
        <v>Fail</v>
      </c>
      <c r="N10" s="1">
        <v>2040</v>
      </c>
      <c r="O10" s="23">
        <v>45298</v>
      </c>
      <c r="P10" s="1" t="str">
        <f t="shared" ca="1" si="6"/>
        <v>0 years, 11 months, 30 days</v>
      </c>
      <c r="R10" s="39"/>
      <c r="S10" s="39"/>
      <c r="T10" s="39"/>
      <c r="U10" s="39"/>
    </row>
    <row r="11" spans="1:29" x14ac:dyDescent="0.25">
      <c r="A11" s="18" t="s">
        <v>121</v>
      </c>
      <c r="B11" s="35">
        <v>45670</v>
      </c>
      <c r="C11" s="36">
        <v>1.03402777777778</v>
      </c>
      <c r="D11" s="18">
        <v>67</v>
      </c>
      <c r="E11" s="18">
        <v>82</v>
      </c>
      <c r="F11" s="18">
        <v>67</v>
      </c>
      <c r="G11" s="18">
        <v>216</v>
      </c>
      <c r="H11" s="1">
        <f t="shared" si="0"/>
        <v>67</v>
      </c>
      <c r="I11" s="1">
        <f t="shared" si="1"/>
        <v>82</v>
      </c>
      <c r="J11" s="1">
        <f t="shared" si="2"/>
        <v>3</v>
      </c>
      <c r="K11" s="1">
        <f t="shared" si="3"/>
        <v>72</v>
      </c>
      <c r="L11" s="1">
        <f t="shared" si="4"/>
        <v>72</v>
      </c>
      <c r="M11" s="1" t="str">
        <f t="shared" si="5"/>
        <v>Pass</v>
      </c>
      <c r="N11" s="1">
        <v>2190</v>
      </c>
      <c r="O11" s="23">
        <v>45299</v>
      </c>
      <c r="P11" s="1" t="str">
        <f t="shared" ca="1" si="6"/>
        <v>0 years, 11 months, 29 days</v>
      </c>
      <c r="R11" s="39"/>
      <c r="S11" s="39"/>
      <c r="T11" s="39"/>
      <c r="U11" s="39"/>
    </row>
    <row r="12" spans="1:29" x14ac:dyDescent="0.25">
      <c r="A12" s="18" t="s">
        <v>122</v>
      </c>
      <c r="B12" s="35">
        <v>45671</v>
      </c>
      <c r="C12" s="36">
        <v>1.0756944444444401</v>
      </c>
      <c r="D12" s="18">
        <v>67</v>
      </c>
      <c r="E12" s="18">
        <v>60</v>
      </c>
      <c r="F12" s="18">
        <v>75</v>
      </c>
      <c r="G12" s="18">
        <v>202</v>
      </c>
      <c r="H12" s="1">
        <f t="shared" si="0"/>
        <v>60</v>
      </c>
      <c r="I12" s="1">
        <f t="shared" si="1"/>
        <v>75</v>
      </c>
      <c r="J12" s="1">
        <f t="shared" si="2"/>
        <v>3</v>
      </c>
      <c r="K12" s="1">
        <f t="shared" si="3"/>
        <v>67.333333333333329</v>
      </c>
      <c r="L12" s="1">
        <f t="shared" si="4"/>
        <v>67.333333333333329</v>
      </c>
      <c r="M12" s="1" t="str">
        <f t="shared" si="5"/>
        <v>Pass</v>
      </c>
      <c r="N12" s="1">
        <v>3157</v>
      </c>
      <c r="O12" s="23">
        <v>45300</v>
      </c>
      <c r="P12" s="1" t="str">
        <f t="shared" ca="1" si="6"/>
        <v>0 years, 11 months, 28 days</v>
      </c>
      <c r="R12" s="39"/>
      <c r="S12" s="39"/>
      <c r="T12" s="39"/>
      <c r="U12" s="39"/>
    </row>
    <row r="13" spans="1:29" x14ac:dyDescent="0.25">
      <c r="A13" s="18" t="s">
        <v>123</v>
      </c>
      <c r="B13" s="35">
        <v>45672</v>
      </c>
      <c r="C13" s="36">
        <v>1.1173611111111099</v>
      </c>
      <c r="D13" s="18">
        <v>56</v>
      </c>
      <c r="E13" s="18">
        <v>75</v>
      </c>
      <c r="F13" s="18">
        <v>61</v>
      </c>
      <c r="G13" s="18">
        <v>192</v>
      </c>
      <c r="H13" s="1">
        <f t="shared" si="0"/>
        <v>56</v>
      </c>
      <c r="I13" s="1">
        <f t="shared" si="1"/>
        <v>75</v>
      </c>
      <c r="J13" s="1">
        <f t="shared" si="2"/>
        <v>3</v>
      </c>
      <c r="K13" s="1">
        <f t="shared" si="3"/>
        <v>64</v>
      </c>
      <c r="L13" s="1">
        <f t="shared" si="4"/>
        <v>64</v>
      </c>
      <c r="M13" s="1" t="str">
        <f t="shared" si="5"/>
        <v>Pass</v>
      </c>
      <c r="N13" s="1">
        <v>3732</v>
      </c>
      <c r="O13" s="23">
        <v>45301</v>
      </c>
      <c r="P13" s="1" t="str">
        <f t="shared" ca="1" si="6"/>
        <v>0 years, 11 months, 27 days</v>
      </c>
      <c r="S13" s="40" t="s">
        <v>184</v>
      </c>
      <c r="T13" s="40"/>
    </row>
    <row r="14" spans="1:29" ht="15" customHeight="1" x14ac:dyDescent="0.25">
      <c r="A14" s="18" t="s">
        <v>124</v>
      </c>
      <c r="B14" s="35">
        <v>45673</v>
      </c>
      <c r="C14" s="36">
        <v>1.15902777777778</v>
      </c>
      <c r="D14" s="18">
        <v>83</v>
      </c>
      <c r="E14" s="18">
        <v>78</v>
      </c>
      <c r="F14" s="18">
        <v>93</v>
      </c>
      <c r="G14" s="18">
        <v>254</v>
      </c>
      <c r="H14" s="1">
        <f t="shared" si="0"/>
        <v>78</v>
      </c>
      <c r="I14" s="1">
        <f t="shared" si="1"/>
        <v>93</v>
      </c>
      <c r="J14" s="1">
        <f t="shared" si="2"/>
        <v>3</v>
      </c>
      <c r="K14" s="1">
        <f t="shared" si="3"/>
        <v>84.666666666666671</v>
      </c>
      <c r="L14" s="1">
        <f t="shared" si="4"/>
        <v>84.666666666666671</v>
      </c>
      <c r="M14" s="1" t="str">
        <f t="shared" si="5"/>
        <v>Pass</v>
      </c>
      <c r="N14" s="1">
        <v>3276</v>
      </c>
      <c r="O14" s="23">
        <v>45302</v>
      </c>
      <c r="P14" s="1" t="str">
        <f t="shared" ca="1" si="6"/>
        <v>0 years, 11 months, 26 days</v>
      </c>
      <c r="R14" s="42" t="s">
        <v>185</v>
      </c>
      <c r="S14" s="42"/>
      <c r="T14" s="42"/>
      <c r="U14" s="42"/>
      <c r="V14" s="42"/>
      <c r="W14" s="42"/>
      <c r="X14" s="42"/>
      <c r="Y14" s="41"/>
      <c r="Z14" s="41"/>
      <c r="AA14" s="41"/>
      <c r="AB14" s="41"/>
      <c r="AC14" s="41"/>
    </row>
    <row r="15" spans="1:29" ht="15" customHeight="1" x14ac:dyDescent="0.25">
      <c r="A15" s="18" t="s">
        <v>125</v>
      </c>
      <c r="B15" s="35">
        <v>45674</v>
      </c>
      <c r="C15" s="36">
        <v>1.2006944444444401</v>
      </c>
      <c r="D15" s="18">
        <v>60</v>
      </c>
      <c r="E15" s="18">
        <v>73</v>
      </c>
      <c r="F15" s="18">
        <v>68</v>
      </c>
      <c r="G15" s="18">
        <v>201</v>
      </c>
      <c r="H15" s="1">
        <f t="shared" si="0"/>
        <v>60</v>
      </c>
      <c r="I15" s="1">
        <f t="shared" si="1"/>
        <v>73</v>
      </c>
      <c r="J15" s="1">
        <f t="shared" si="2"/>
        <v>3</v>
      </c>
      <c r="K15" s="1">
        <f t="shared" si="3"/>
        <v>67</v>
      </c>
      <c r="L15" s="1">
        <f t="shared" si="4"/>
        <v>67</v>
      </c>
      <c r="M15" s="1" t="str">
        <f t="shared" si="5"/>
        <v>Pass</v>
      </c>
      <c r="N15" s="1">
        <v>2498</v>
      </c>
      <c r="O15" s="23">
        <v>45303</v>
      </c>
      <c r="P15" s="1" t="str">
        <f t="shared" ca="1" si="6"/>
        <v>0 years, 11 months, 25 days</v>
      </c>
      <c r="R15" s="42"/>
      <c r="S15" s="42"/>
      <c r="T15" s="42"/>
      <c r="U15" s="42"/>
      <c r="V15" s="42"/>
      <c r="W15" s="42"/>
      <c r="X15" s="42"/>
      <c r="Y15" s="41"/>
      <c r="Z15" s="41"/>
      <c r="AA15" s="41"/>
      <c r="AB15" s="41"/>
      <c r="AC15" s="41"/>
    </row>
    <row r="16" spans="1:29" ht="15" customHeight="1" x14ac:dyDescent="0.25">
      <c r="A16" s="18" t="s">
        <v>126</v>
      </c>
      <c r="B16" s="35">
        <v>45675</v>
      </c>
      <c r="C16" s="36">
        <v>1.2423611111111099</v>
      </c>
      <c r="D16" s="18">
        <v>95</v>
      </c>
      <c r="E16" s="18">
        <v>78</v>
      </c>
      <c r="F16" s="18">
        <v>97</v>
      </c>
      <c r="G16" s="18">
        <v>270</v>
      </c>
      <c r="H16" s="1">
        <f t="shared" si="0"/>
        <v>78</v>
      </c>
      <c r="I16" s="1">
        <f t="shared" si="1"/>
        <v>97</v>
      </c>
      <c r="J16" s="1">
        <f t="shared" si="2"/>
        <v>3</v>
      </c>
      <c r="K16" s="1">
        <f t="shared" si="3"/>
        <v>90</v>
      </c>
      <c r="L16" s="1">
        <f t="shared" si="4"/>
        <v>90</v>
      </c>
      <c r="M16" s="1" t="str">
        <f t="shared" si="5"/>
        <v>Pass</v>
      </c>
      <c r="N16" s="1">
        <v>3749</v>
      </c>
      <c r="O16" s="23">
        <v>45304</v>
      </c>
      <c r="P16" s="1" t="str">
        <f t="shared" ca="1" si="6"/>
        <v>0 years, 11 months, 24 days</v>
      </c>
      <c r="R16" s="42"/>
      <c r="S16" s="42"/>
      <c r="T16" s="42"/>
      <c r="U16" s="42"/>
      <c r="V16" s="42"/>
      <c r="W16" s="42"/>
      <c r="X16" s="42"/>
      <c r="Y16" s="41"/>
      <c r="Z16" s="41"/>
      <c r="AA16" s="41"/>
      <c r="AB16" s="41"/>
      <c r="AC16" s="41"/>
    </row>
    <row r="17" spans="1:29" ht="15" customHeight="1" x14ac:dyDescent="0.25">
      <c r="A17" s="18" t="s">
        <v>127</v>
      </c>
      <c r="B17" s="35">
        <v>45676</v>
      </c>
      <c r="C17" s="36">
        <v>1.28402777777778</v>
      </c>
      <c r="D17" s="18">
        <v>70</v>
      </c>
      <c r="E17" s="18">
        <v>100</v>
      </c>
      <c r="F17" s="18">
        <v>71</v>
      </c>
      <c r="G17" s="18">
        <v>241</v>
      </c>
      <c r="H17" s="1">
        <f t="shared" si="0"/>
        <v>70</v>
      </c>
      <c r="I17" s="1">
        <f t="shared" si="1"/>
        <v>100</v>
      </c>
      <c r="J17" s="1">
        <f t="shared" si="2"/>
        <v>3</v>
      </c>
      <c r="K17" s="1">
        <f t="shared" si="3"/>
        <v>80.333333333333329</v>
      </c>
      <c r="L17" s="1">
        <f t="shared" si="4"/>
        <v>80.333333333333329</v>
      </c>
      <c r="M17" s="1" t="str">
        <f t="shared" si="5"/>
        <v>Pass</v>
      </c>
      <c r="N17" s="1">
        <v>2670</v>
      </c>
      <c r="O17" s="23">
        <v>45305</v>
      </c>
      <c r="P17" s="1" t="str">
        <f t="shared" ca="1" si="6"/>
        <v>0 years, 11 months, 23 days</v>
      </c>
      <c r="R17" s="42"/>
      <c r="S17" s="42"/>
      <c r="T17" s="42"/>
      <c r="U17" s="42"/>
      <c r="V17" s="42"/>
      <c r="W17" s="42"/>
      <c r="X17" s="42"/>
      <c r="Y17" s="41"/>
      <c r="Z17" s="41"/>
      <c r="AA17" s="41"/>
      <c r="AB17" s="41"/>
      <c r="AC17" s="41"/>
    </row>
    <row r="18" spans="1:29" ht="15" customHeight="1" x14ac:dyDescent="0.25">
      <c r="A18" s="18" t="s">
        <v>128</v>
      </c>
      <c r="B18" s="35">
        <v>45677</v>
      </c>
      <c r="C18" s="36">
        <v>1.3256944444444401</v>
      </c>
      <c r="D18" s="18">
        <v>88</v>
      </c>
      <c r="E18" s="18">
        <v>90</v>
      </c>
      <c r="F18" s="18">
        <v>62</v>
      </c>
      <c r="G18" s="18">
        <v>240</v>
      </c>
      <c r="H18" s="1">
        <f t="shared" si="0"/>
        <v>62</v>
      </c>
      <c r="I18" s="1">
        <f t="shared" si="1"/>
        <v>90</v>
      </c>
      <c r="J18" s="1">
        <f t="shared" si="2"/>
        <v>3</v>
      </c>
      <c r="K18" s="1">
        <f t="shared" si="3"/>
        <v>80</v>
      </c>
      <c r="L18" s="1">
        <f t="shared" si="4"/>
        <v>80</v>
      </c>
      <c r="M18" s="1" t="str">
        <f t="shared" si="5"/>
        <v>Pass</v>
      </c>
      <c r="N18" s="1">
        <v>2343</v>
      </c>
      <c r="O18" s="23">
        <v>45306</v>
      </c>
      <c r="P18" s="1" t="str">
        <f t="shared" ca="1" si="6"/>
        <v>0 years, 11 months, 22 days</v>
      </c>
      <c r="R18" s="42"/>
      <c r="S18" s="42"/>
      <c r="T18" s="42"/>
      <c r="U18" s="42"/>
      <c r="V18" s="42"/>
      <c r="W18" s="42"/>
      <c r="X18" s="42"/>
      <c r="Y18" s="41"/>
      <c r="Z18" s="41"/>
      <c r="AA18" s="41"/>
      <c r="AB18" s="41"/>
      <c r="AC18" s="41"/>
    </row>
    <row r="19" spans="1:29" ht="15" customHeight="1" x14ac:dyDescent="0.25">
      <c r="A19" s="18" t="s">
        <v>129</v>
      </c>
      <c r="B19" s="35">
        <v>45678</v>
      </c>
      <c r="C19" s="36">
        <v>1.3673611111111099</v>
      </c>
      <c r="D19" s="18">
        <v>78</v>
      </c>
      <c r="E19" s="18">
        <v>97</v>
      </c>
      <c r="F19" s="18">
        <v>93</v>
      </c>
      <c r="G19" s="18">
        <v>268</v>
      </c>
      <c r="H19" s="1">
        <f t="shared" si="0"/>
        <v>78</v>
      </c>
      <c r="I19" s="1">
        <f t="shared" si="1"/>
        <v>97</v>
      </c>
      <c r="J19" s="1">
        <f t="shared" si="2"/>
        <v>3</v>
      </c>
      <c r="K19" s="1">
        <f t="shared" si="3"/>
        <v>89.333333333333329</v>
      </c>
      <c r="L19" s="1">
        <f t="shared" si="4"/>
        <v>89.333333333333329</v>
      </c>
      <c r="M19" s="1" t="str">
        <f t="shared" si="5"/>
        <v>Pass</v>
      </c>
      <c r="N19" s="1">
        <v>2934</v>
      </c>
      <c r="O19" s="23">
        <v>45307</v>
      </c>
      <c r="P19" s="1" t="str">
        <f t="shared" ca="1" si="6"/>
        <v>0 years, 11 months, 21 days</v>
      </c>
      <c r="R19" s="42"/>
      <c r="S19" s="42"/>
      <c r="T19" s="42"/>
      <c r="U19" s="42"/>
      <c r="V19" s="42"/>
      <c r="W19" s="42"/>
      <c r="X19" s="42"/>
    </row>
    <row r="20" spans="1:29" ht="15" customHeight="1" x14ac:dyDescent="0.25">
      <c r="A20" s="18" t="s">
        <v>130</v>
      </c>
      <c r="B20" s="35">
        <v>45679</v>
      </c>
      <c r="C20" s="36">
        <v>1.40902777777778</v>
      </c>
      <c r="D20" s="18">
        <v>57</v>
      </c>
      <c r="E20" s="18">
        <v>89</v>
      </c>
      <c r="F20" s="18">
        <v>81</v>
      </c>
      <c r="G20" s="18">
        <v>227</v>
      </c>
      <c r="H20" s="1">
        <f t="shared" si="0"/>
        <v>57</v>
      </c>
      <c r="I20" s="1">
        <f t="shared" si="1"/>
        <v>89</v>
      </c>
      <c r="J20" s="1">
        <f t="shared" si="2"/>
        <v>3</v>
      </c>
      <c r="K20" s="1">
        <f t="shared" si="3"/>
        <v>75.666666666666671</v>
      </c>
      <c r="L20" s="1">
        <f t="shared" si="4"/>
        <v>75.666666666666671</v>
      </c>
      <c r="M20" s="1" t="str">
        <f t="shared" si="5"/>
        <v>Pass</v>
      </c>
      <c r="N20" s="1">
        <v>1223</v>
      </c>
      <c r="O20" s="23">
        <v>45308</v>
      </c>
      <c r="P20" s="1" t="str">
        <f t="shared" ca="1" si="6"/>
        <v>0 years, 11 months, 20 days</v>
      </c>
      <c r="R20" s="42"/>
      <c r="S20" s="42"/>
      <c r="T20" s="42"/>
      <c r="U20" s="42"/>
      <c r="V20" s="42"/>
      <c r="W20" s="42"/>
      <c r="X20" s="42"/>
    </row>
    <row r="21" spans="1:29" ht="15" customHeight="1" x14ac:dyDescent="0.25">
      <c r="A21" s="18" t="s">
        <v>131</v>
      </c>
      <c r="B21" s="35">
        <v>45680</v>
      </c>
      <c r="C21" s="36">
        <v>1.4506944444444401</v>
      </c>
      <c r="D21" s="18">
        <v>85</v>
      </c>
      <c r="E21" s="18">
        <v>67</v>
      </c>
      <c r="F21" s="18">
        <v>23</v>
      </c>
      <c r="G21" s="18">
        <v>251</v>
      </c>
      <c r="H21" s="1">
        <f t="shared" si="0"/>
        <v>23</v>
      </c>
      <c r="I21" s="1">
        <f t="shared" si="1"/>
        <v>85</v>
      </c>
      <c r="J21" s="1">
        <f t="shared" si="2"/>
        <v>3</v>
      </c>
      <c r="K21" s="1">
        <f t="shared" si="3"/>
        <v>58.333333333333336</v>
      </c>
      <c r="L21" s="1">
        <f t="shared" si="4"/>
        <v>83.666666666666671</v>
      </c>
      <c r="M21" s="1" t="str">
        <f t="shared" si="5"/>
        <v>Fail</v>
      </c>
      <c r="N21" s="1">
        <v>3183</v>
      </c>
      <c r="O21" s="23">
        <v>45309</v>
      </c>
      <c r="P21" s="1" t="str">
        <f t="shared" ca="1" si="6"/>
        <v>0 years, 11 months, 19 days</v>
      </c>
      <c r="R21" s="42"/>
      <c r="S21" s="42"/>
      <c r="T21" s="42"/>
      <c r="U21" s="42"/>
      <c r="V21" s="42"/>
      <c r="W21" s="42"/>
      <c r="X21" s="42"/>
    </row>
    <row r="22" spans="1:29" ht="15" customHeight="1" x14ac:dyDescent="0.25">
      <c r="A22" s="18" t="s">
        <v>132</v>
      </c>
      <c r="B22" s="35">
        <v>45681</v>
      </c>
      <c r="C22" s="36">
        <v>1.4923611111111099</v>
      </c>
      <c r="D22" s="18">
        <v>55</v>
      </c>
      <c r="E22" s="18">
        <v>54</v>
      </c>
      <c r="F22" s="18">
        <v>90</v>
      </c>
      <c r="G22" s="18">
        <v>199</v>
      </c>
      <c r="H22" s="1">
        <f t="shared" si="0"/>
        <v>54</v>
      </c>
      <c r="I22" s="1">
        <f t="shared" si="1"/>
        <v>90</v>
      </c>
      <c r="J22" s="1">
        <f t="shared" si="2"/>
        <v>3</v>
      </c>
      <c r="K22" s="1">
        <f t="shared" si="3"/>
        <v>66.333333333333329</v>
      </c>
      <c r="L22" s="1">
        <f t="shared" si="4"/>
        <v>66.333333333333329</v>
      </c>
      <c r="M22" s="1" t="str">
        <f t="shared" si="5"/>
        <v>Pass</v>
      </c>
      <c r="N22" s="1">
        <v>2287</v>
      </c>
      <c r="O22" s="23">
        <v>45310</v>
      </c>
      <c r="P22" s="1" t="str">
        <f t="shared" ca="1" si="6"/>
        <v>0 years, 11 months, 18 days</v>
      </c>
      <c r="R22" s="42"/>
      <c r="S22" s="42"/>
      <c r="T22" s="42"/>
      <c r="U22" s="42"/>
      <c r="V22" s="42"/>
      <c r="W22" s="42"/>
      <c r="X22" s="42"/>
    </row>
    <row r="23" spans="1:29" ht="15" customHeight="1" x14ac:dyDescent="0.25">
      <c r="A23" s="18" t="s">
        <v>133</v>
      </c>
      <c r="B23" s="35">
        <v>45682</v>
      </c>
      <c r="C23" s="36">
        <v>1.53402777777778</v>
      </c>
      <c r="D23" s="18">
        <v>93</v>
      </c>
      <c r="E23" s="18">
        <v>77</v>
      </c>
      <c r="F23" s="18">
        <v>74</v>
      </c>
      <c r="G23" s="18">
        <v>244</v>
      </c>
      <c r="H23" s="1">
        <f t="shared" si="0"/>
        <v>74</v>
      </c>
      <c r="I23" s="1">
        <f t="shared" si="1"/>
        <v>93</v>
      </c>
      <c r="J23" s="1">
        <f t="shared" si="2"/>
        <v>3</v>
      </c>
      <c r="K23" s="1">
        <f t="shared" si="3"/>
        <v>81.333333333333329</v>
      </c>
      <c r="L23" s="1">
        <f t="shared" si="4"/>
        <v>81.333333333333329</v>
      </c>
      <c r="M23" s="1" t="str">
        <f t="shared" si="5"/>
        <v>Pass</v>
      </c>
      <c r="N23" s="1">
        <v>1921</v>
      </c>
      <c r="O23" s="23">
        <v>45311</v>
      </c>
      <c r="P23" s="1" t="str">
        <f t="shared" ca="1" si="6"/>
        <v>0 years, 11 months, 17 days</v>
      </c>
      <c r="R23" s="42"/>
      <c r="S23" s="42"/>
      <c r="T23" s="42"/>
      <c r="U23" s="42"/>
      <c r="V23" s="42"/>
      <c r="W23" s="42"/>
      <c r="X23" s="42"/>
    </row>
    <row r="24" spans="1:29" ht="30" x14ac:dyDescent="0.25">
      <c r="A24" s="18" t="s">
        <v>134</v>
      </c>
      <c r="B24" s="35">
        <v>45683</v>
      </c>
      <c r="C24" s="36">
        <v>1.5756944444444401</v>
      </c>
      <c r="D24" s="18">
        <v>51</v>
      </c>
      <c r="E24" s="18">
        <v>85</v>
      </c>
      <c r="F24" s="18">
        <v>97</v>
      </c>
      <c r="G24" s="18">
        <v>233</v>
      </c>
      <c r="H24" s="1">
        <f t="shared" si="0"/>
        <v>51</v>
      </c>
      <c r="I24" s="1">
        <f t="shared" si="1"/>
        <v>97</v>
      </c>
      <c r="J24" s="1">
        <f t="shared" si="2"/>
        <v>3</v>
      </c>
      <c r="K24" s="1">
        <f t="shared" si="3"/>
        <v>77.666666666666671</v>
      </c>
      <c r="L24" s="1">
        <f t="shared" si="4"/>
        <v>77.666666666666671</v>
      </c>
      <c r="M24" s="1" t="str">
        <f t="shared" si="5"/>
        <v>Pass</v>
      </c>
      <c r="N24" s="1">
        <v>3668</v>
      </c>
      <c r="O24" s="23">
        <v>45312</v>
      </c>
      <c r="P24" s="1" t="str">
        <f t="shared" ca="1" si="6"/>
        <v>0 years, 11 months, 16 days</v>
      </c>
    </row>
    <row r="25" spans="1:29" x14ac:dyDescent="0.25">
      <c r="A25" s="18" t="s">
        <v>135</v>
      </c>
      <c r="B25" s="35">
        <v>45684</v>
      </c>
      <c r="C25" s="36">
        <v>1.6173611111111099</v>
      </c>
      <c r="D25" s="18">
        <v>63</v>
      </c>
      <c r="E25" s="18">
        <v>92</v>
      </c>
      <c r="F25" s="18">
        <v>90</v>
      </c>
      <c r="G25" s="18">
        <v>245</v>
      </c>
      <c r="H25" s="1">
        <f t="shared" si="0"/>
        <v>63</v>
      </c>
      <c r="I25" s="1">
        <f t="shared" si="1"/>
        <v>92</v>
      </c>
      <c r="J25" s="1">
        <f t="shared" si="2"/>
        <v>3</v>
      </c>
      <c r="K25" s="1">
        <f t="shared" si="3"/>
        <v>81.666666666666671</v>
      </c>
      <c r="L25" s="1">
        <f t="shared" si="4"/>
        <v>81.666666666666671</v>
      </c>
      <c r="M25" s="1" t="str">
        <f t="shared" si="5"/>
        <v>Pass</v>
      </c>
      <c r="N25" s="1">
        <v>1732</v>
      </c>
      <c r="O25" s="23">
        <v>45313</v>
      </c>
      <c r="P25" s="1" t="str">
        <f t="shared" ca="1" si="6"/>
        <v>0 years, 11 months, 15 days</v>
      </c>
    </row>
    <row r="26" spans="1:29" ht="15" customHeight="1" x14ac:dyDescent="0.25">
      <c r="A26" s="18" t="s">
        <v>136</v>
      </c>
      <c r="B26" s="35">
        <v>45685</v>
      </c>
      <c r="C26" s="36">
        <v>1.65902777777778</v>
      </c>
      <c r="D26" s="18">
        <v>92</v>
      </c>
      <c r="E26" s="18">
        <v>83</v>
      </c>
      <c r="F26" s="18">
        <v>80</v>
      </c>
      <c r="G26" s="18">
        <v>255</v>
      </c>
      <c r="H26" s="1">
        <f t="shared" si="0"/>
        <v>80</v>
      </c>
      <c r="I26" s="1">
        <f t="shared" si="1"/>
        <v>92</v>
      </c>
      <c r="J26" s="1">
        <f t="shared" si="2"/>
        <v>3</v>
      </c>
      <c r="K26" s="1">
        <f t="shared" si="3"/>
        <v>85</v>
      </c>
      <c r="L26" s="1">
        <f t="shared" si="4"/>
        <v>85</v>
      </c>
      <c r="M26" s="1" t="str">
        <f t="shared" si="5"/>
        <v>Pass</v>
      </c>
      <c r="N26" s="1">
        <v>3742</v>
      </c>
      <c r="O26" s="23">
        <v>45314</v>
      </c>
      <c r="P26" s="1" t="str">
        <f t="shared" ca="1" si="6"/>
        <v>0 years, 11 months, 14 days</v>
      </c>
    </row>
    <row r="27" spans="1:29" x14ac:dyDescent="0.25">
      <c r="A27" s="18" t="s">
        <v>137</v>
      </c>
      <c r="B27" s="35">
        <v>45686</v>
      </c>
      <c r="C27" s="36">
        <v>1.7006944444444401</v>
      </c>
      <c r="D27" s="18">
        <v>73</v>
      </c>
      <c r="E27" s="18">
        <v>60</v>
      </c>
      <c r="F27" s="18">
        <v>67</v>
      </c>
      <c r="G27" s="18">
        <v>200</v>
      </c>
      <c r="H27" s="1">
        <f t="shared" si="0"/>
        <v>60</v>
      </c>
      <c r="I27" s="1">
        <f t="shared" si="1"/>
        <v>73</v>
      </c>
      <c r="J27" s="1">
        <f t="shared" si="2"/>
        <v>3</v>
      </c>
      <c r="K27" s="1">
        <f t="shared" si="3"/>
        <v>66.666666666666671</v>
      </c>
      <c r="L27" s="1">
        <f t="shared" si="4"/>
        <v>66.666666666666671</v>
      </c>
      <c r="M27" s="1" t="str">
        <f t="shared" si="5"/>
        <v>Pass</v>
      </c>
      <c r="N27" s="1">
        <v>3380</v>
      </c>
      <c r="O27" s="23">
        <v>45315</v>
      </c>
      <c r="P27" s="1" t="str">
        <f t="shared" ca="1" si="6"/>
        <v>0 years, 11 months, 13 days</v>
      </c>
    </row>
    <row r="28" spans="1:29" x14ac:dyDescent="0.25">
      <c r="A28" s="18" t="s">
        <v>138</v>
      </c>
      <c r="B28" s="35">
        <v>45687</v>
      </c>
      <c r="C28" s="36">
        <v>1.7423611111111099</v>
      </c>
      <c r="D28" s="18">
        <v>75</v>
      </c>
      <c r="E28" s="18">
        <v>76</v>
      </c>
      <c r="F28" s="18">
        <v>66</v>
      </c>
      <c r="G28" s="18">
        <v>217</v>
      </c>
      <c r="H28" s="1">
        <f t="shared" si="0"/>
        <v>66</v>
      </c>
      <c r="I28" s="1">
        <f t="shared" si="1"/>
        <v>76</v>
      </c>
      <c r="J28" s="1">
        <f t="shared" si="2"/>
        <v>3</v>
      </c>
      <c r="K28" s="1">
        <f t="shared" si="3"/>
        <v>72.333333333333329</v>
      </c>
      <c r="L28" s="1">
        <f t="shared" si="4"/>
        <v>72.333333333333329</v>
      </c>
      <c r="M28" s="1" t="str">
        <f t="shared" si="5"/>
        <v>Pass</v>
      </c>
      <c r="N28" s="1">
        <v>1770</v>
      </c>
      <c r="O28" s="23">
        <v>45316</v>
      </c>
      <c r="P28" s="1" t="str">
        <f t="shared" ca="1" si="6"/>
        <v>0 years, 11 months, 12 days</v>
      </c>
    </row>
    <row r="29" spans="1:29" x14ac:dyDescent="0.25">
      <c r="A29" s="18" t="s">
        <v>139</v>
      </c>
      <c r="B29" s="35">
        <v>45688</v>
      </c>
      <c r="C29" s="36">
        <v>1.78402777777778</v>
      </c>
      <c r="D29" s="18">
        <v>54</v>
      </c>
      <c r="E29" s="18">
        <v>65</v>
      </c>
      <c r="F29" s="18">
        <v>96</v>
      </c>
      <c r="G29" s="18">
        <v>215</v>
      </c>
      <c r="H29" s="1">
        <f t="shared" si="0"/>
        <v>54</v>
      </c>
      <c r="I29" s="1">
        <f t="shared" si="1"/>
        <v>96</v>
      </c>
      <c r="J29" s="1">
        <f t="shared" si="2"/>
        <v>3</v>
      </c>
      <c r="K29" s="1">
        <f t="shared" si="3"/>
        <v>71.666666666666671</v>
      </c>
      <c r="L29" s="1">
        <f t="shared" si="4"/>
        <v>71.666666666666671</v>
      </c>
      <c r="M29" s="1" t="str">
        <f t="shared" si="5"/>
        <v>Pass</v>
      </c>
      <c r="N29" s="1">
        <v>4564</v>
      </c>
      <c r="O29" s="23">
        <v>45317</v>
      </c>
      <c r="P29" s="1" t="str">
        <f t="shared" ca="1" si="6"/>
        <v>0 years, 11 months, 11 days</v>
      </c>
    </row>
    <row r="30" spans="1:29" x14ac:dyDescent="0.25">
      <c r="A30" s="18" t="s">
        <v>140</v>
      </c>
      <c r="B30" s="35">
        <v>45689</v>
      </c>
      <c r="C30" s="36">
        <v>1.8256944444444401</v>
      </c>
      <c r="D30" s="18">
        <v>94</v>
      </c>
      <c r="E30" s="18">
        <v>55</v>
      </c>
      <c r="F30" s="18">
        <v>33</v>
      </c>
      <c r="G30" s="18">
        <v>249</v>
      </c>
      <c r="H30" s="1">
        <f t="shared" si="0"/>
        <v>33</v>
      </c>
      <c r="I30" s="1">
        <f t="shared" si="1"/>
        <v>94</v>
      </c>
      <c r="J30" s="1">
        <f t="shared" si="2"/>
        <v>3</v>
      </c>
      <c r="K30" s="1">
        <f t="shared" si="3"/>
        <v>60.666666666666664</v>
      </c>
      <c r="L30" s="1">
        <f t="shared" si="4"/>
        <v>83</v>
      </c>
      <c r="M30" s="1" t="str">
        <f t="shared" si="5"/>
        <v>Fail</v>
      </c>
      <c r="N30" s="1">
        <v>1227</v>
      </c>
      <c r="O30" s="23">
        <v>45318</v>
      </c>
      <c r="P30" s="1" t="str">
        <f t="shared" ca="1" si="6"/>
        <v>0 years, 11 months, 10 days</v>
      </c>
    </row>
    <row r="31" spans="1:29" x14ac:dyDescent="0.25">
      <c r="A31" s="18" t="s">
        <v>141</v>
      </c>
      <c r="B31" s="35">
        <v>45690</v>
      </c>
      <c r="C31" s="36">
        <v>1.8673611111111099</v>
      </c>
      <c r="D31" s="18">
        <v>34</v>
      </c>
      <c r="E31" s="18">
        <v>54</v>
      </c>
      <c r="F31" s="18">
        <v>60</v>
      </c>
      <c r="G31" s="18">
        <v>213</v>
      </c>
      <c r="H31" s="1">
        <f t="shared" si="0"/>
        <v>34</v>
      </c>
      <c r="I31" s="1">
        <f t="shared" si="1"/>
        <v>60</v>
      </c>
      <c r="J31" s="1">
        <f t="shared" si="2"/>
        <v>3</v>
      </c>
      <c r="K31" s="1">
        <f t="shared" si="3"/>
        <v>49.333333333333336</v>
      </c>
      <c r="L31" s="1">
        <f t="shared" si="4"/>
        <v>71</v>
      </c>
      <c r="M31" s="1" t="str">
        <f t="shared" si="5"/>
        <v>Fail</v>
      </c>
      <c r="N31" s="1">
        <v>1333</v>
      </c>
      <c r="O31" s="23">
        <v>45319</v>
      </c>
      <c r="P31" s="1" t="str">
        <f t="shared" ca="1" si="6"/>
        <v>0 years, 11 months, 9 days</v>
      </c>
    </row>
    <row r="32" spans="1:29" x14ac:dyDescent="0.25">
      <c r="A32" s="18" t="s">
        <v>142</v>
      </c>
      <c r="B32" s="35">
        <v>45691</v>
      </c>
      <c r="C32" s="36">
        <v>1.90902777777778</v>
      </c>
      <c r="D32" s="18">
        <v>75</v>
      </c>
      <c r="E32" s="18">
        <v>70</v>
      </c>
      <c r="F32" s="18">
        <v>64</v>
      </c>
      <c r="G32" s="18">
        <v>209</v>
      </c>
      <c r="H32" s="1">
        <f t="shared" si="0"/>
        <v>64</v>
      </c>
      <c r="I32" s="1">
        <f t="shared" si="1"/>
        <v>75</v>
      </c>
      <c r="J32" s="1">
        <f t="shared" si="2"/>
        <v>3</v>
      </c>
      <c r="K32" s="1">
        <f t="shared" si="3"/>
        <v>69.666666666666671</v>
      </c>
      <c r="L32" s="1">
        <f t="shared" si="4"/>
        <v>69.666666666666671</v>
      </c>
      <c r="M32" s="1" t="str">
        <f t="shared" si="5"/>
        <v>Pass</v>
      </c>
      <c r="N32" s="1">
        <v>2398</v>
      </c>
      <c r="O32" s="23">
        <v>45320</v>
      </c>
      <c r="P32" s="1" t="str">
        <f t="shared" ca="1" si="6"/>
        <v>0 years, 11 months, 8 days</v>
      </c>
    </row>
    <row r="33" spans="1:16" x14ac:dyDescent="0.25">
      <c r="A33" s="18" t="s">
        <v>143</v>
      </c>
      <c r="B33" s="35">
        <v>45692</v>
      </c>
      <c r="C33" s="36">
        <v>1.9506944444444401</v>
      </c>
      <c r="D33" s="18">
        <v>85</v>
      </c>
      <c r="E33" s="18">
        <v>85</v>
      </c>
      <c r="F33" s="18">
        <v>89</v>
      </c>
      <c r="G33" s="18">
        <v>259</v>
      </c>
      <c r="H33" s="1">
        <f t="shared" si="0"/>
        <v>85</v>
      </c>
      <c r="I33" s="1">
        <f t="shared" si="1"/>
        <v>89</v>
      </c>
      <c r="J33" s="1">
        <f t="shared" si="2"/>
        <v>3</v>
      </c>
      <c r="K33" s="1">
        <f t="shared" si="3"/>
        <v>86.333333333333329</v>
      </c>
      <c r="L33" s="1">
        <f t="shared" si="4"/>
        <v>86.333333333333329</v>
      </c>
      <c r="M33" s="1" t="str">
        <f t="shared" si="5"/>
        <v>Pass</v>
      </c>
      <c r="N33" s="1">
        <v>4720</v>
      </c>
      <c r="O33" s="23">
        <v>45321</v>
      </c>
      <c r="P33" s="1" t="str">
        <f t="shared" ca="1" si="6"/>
        <v>0 years, 11 months, 7 days</v>
      </c>
    </row>
    <row r="34" spans="1:16" x14ac:dyDescent="0.25">
      <c r="A34" s="18" t="s">
        <v>114</v>
      </c>
      <c r="B34" s="35">
        <v>45693</v>
      </c>
      <c r="C34" s="36">
        <v>1.9923611111111099</v>
      </c>
      <c r="D34" s="18">
        <v>52</v>
      </c>
      <c r="E34" s="18">
        <v>82</v>
      </c>
      <c r="F34" s="18">
        <v>80</v>
      </c>
      <c r="G34" s="18">
        <v>214</v>
      </c>
      <c r="H34" s="1">
        <f t="shared" si="0"/>
        <v>52</v>
      </c>
      <c r="I34" s="1">
        <f t="shared" si="1"/>
        <v>82</v>
      </c>
      <c r="J34" s="1">
        <f t="shared" si="2"/>
        <v>3</v>
      </c>
      <c r="K34" s="1">
        <f t="shared" si="3"/>
        <v>71.333333333333329</v>
      </c>
      <c r="L34" s="1">
        <f t="shared" si="4"/>
        <v>71.333333333333329</v>
      </c>
      <c r="M34" s="1" t="str">
        <f t="shared" si="5"/>
        <v>Pass</v>
      </c>
      <c r="N34" s="1">
        <v>3736</v>
      </c>
      <c r="O34" s="23">
        <v>45322</v>
      </c>
      <c r="P34" s="1" t="str">
        <f t="shared" ca="1" si="6"/>
        <v>0 years, 11 months, 6 days</v>
      </c>
    </row>
    <row r="35" spans="1:16" x14ac:dyDescent="0.25">
      <c r="A35" s="18" t="s">
        <v>115</v>
      </c>
      <c r="B35" s="35">
        <v>45694</v>
      </c>
      <c r="C35" s="36">
        <v>2.03402777777778</v>
      </c>
      <c r="D35" s="18">
        <v>92</v>
      </c>
      <c r="E35" s="18">
        <v>73</v>
      </c>
      <c r="F35" s="18">
        <v>59</v>
      </c>
      <c r="G35" s="18">
        <v>224</v>
      </c>
      <c r="H35" s="1">
        <f t="shared" si="0"/>
        <v>59</v>
      </c>
      <c r="I35" s="1">
        <f t="shared" si="1"/>
        <v>92</v>
      </c>
      <c r="J35" s="1">
        <f t="shared" si="2"/>
        <v>3</v>
      </c>
      <c r="K35" s="1">
        <f t="shared" si="3"/>
        <v>74.666666666666671</v>
      </c>
      <c r="L35" s="1">
        <f t="shared" si="4"/>
        <v>74.666666666666671</v>
      </c>
      <c r="M35" s="1" t="str">
        <f t="shared" si="5"/>
        <v>Pass</v>
      </c>
      <c r="N35" s="1">
        <v>3422</v>
      </c>
      <c r="O35" s="23">
        <v>45323</v>
      </c>
      <c r="P35" s="1" t="str">
        <f t="shared" ca="1" si="6"/>
        <v>0 years, 11 months, 5 days</v>
      </c>
    </row>
    <row r="36" spans="1:16" x14ac:dyDescent="0.25">
      <c r="A36" s="18" t="s">
        <v>116</v>
      </c>
      <c r="B36" s="35">
        <v>45695</v>
      </c>
      <c r="C36" s="36">
        <v>2.0756944444444398</v>
      </c>
      <c r="D36" s="18">
        <v>94</v>
      </c>
      <c r="E36" s="18">
        <v>71</v>
      </c>
      <c r="F36" s="18">
        <v>73</v>
      </c>
      <c r="G36" s="18">
        <v>238</v>
      </c>
      <c r="H36" s="1">
        <f t="shared" si="0"/>
        <v>71</v>
      </c>
      <c r="I36" s="1">
        <f t="shared" si="1"/>
        <v>94</v>
      </c>
      <c r="J36" s="1">
        <f t="shared" si="2"/>
        <v>3</v>
      </c>
      <c r="K36" s="1">
        <f t="shared" si="3"/>
        <v>79.333333333333329</v>
      </c>
      <c r="L36" s="1">
        <f t="shared" si="4"/>
        <v>79.333333333333329</v>
      </c>
      <c r="M36" s="1" t="str">
        <f t="shared" si="5"/>
        <v>Pass</v>
      </c>
      <c r="N36" s="1">
        <v>4067</v>
      </c>
      <c r="O36" s="23">
        <v>45324</v>
      </c>
      <c r="P36" s="1" t="str">
        <f t="shared" ca="1" si="6"/>
        <v>0 years, 11 months, 4 days</v>
      </c>
    </row>
    <row r="37" spans="1:16" x14ac:dyDescent="0.25">
      <c r="A37" s="18" t="s">
        <v>117</v>
      </c>
      <c r="B37" s="35">
        <v>45696</v>
      </c>
      <c r="C37" s="36">
        <v>2.1173611111111099</v>
      </c>
      <c r="D37" s="18">
        <v>84</v>
      </c>
      <c r="E37" s="18">
        <v>60</v>
      </c>
      <c r="F37" s="18">
        <v>51</v>
      </c>
      <c r="G37" s="18">
        <v>195</v>
      </c>
      <c r="H37" s="1">
        <f t="shared" si="0"/>
        <v>51</v>
      </c>
      <c r="I37" s="1">
        <f t="shared" si="1"/>
        <v>84</v>
      </c>
      <c r="J37" s="1">
        <f t="shared" si="2"/>
        <v>3</v>
      </c>
      <c r="K37" s="1">
        <f t="shared" si="3"/>
        <v>65</v>
      </c>
      <c r="L37" s="1">
        <f t="shared" si="4"/>
        <v>65</v>
      </c>
      <c r="M37" s="1" t="str">
        <f t="shared" si="5"/>
        <v>Pass</v>
      </c>
      <c r="N37" s="1">
        <v>4794</v>
      </c>
      <c r="O37" s="23">
        <v>45325</v>
      </c>
      <c r="P37" s="1" t="str">
        <f t="shared" ca="1" si="6"/>
        <v>0 years, 11 months, 3 days</v>
      </c>
    </row>
    <row r="38" spans="1:16" x14ac:dyDescent="0.25">
      <c r="A38" s="18" t="s">
        <v>118</v>
      </c>
      <c r="B38" s="35">
        <v>45697</v>
      </c>
      <c r="C38" s="36">
        <v>2.15902777777778</v>
      </c>
      <c r="D38" s="18">
        <v>56</v>
      </c>
      <c r="E38" s="18">
        <v>55</v>
      </c>
      <c r="F38" s="18">
        <v>84</v>
      </c>
      <c r="G38" s="18">
        <v>195</v>
      </c>
      <c r="H38" s="1">
        <f t="shared" si="0"/>
        <v>55</v>
      </c>
      <c r="I38" s="1">
        <f t="shared" si="1"/>
        <v>84</v>
      </c>
      <c r="J38" s="1">
        <f t="shared" si="2"/>
        <v>3</v>
      </c>
      <c r="K38" s="1">
        <f t="shared" si="3"/>
        <v>65</v>
      </c>
      <c r="L38" s="1">
        <f t="shared" si="4"/>
        <v>65</v>
      </c>
      <c r="M38" s="1" t="str">
        <f t="shared" si="5"/>
        <v>Pass</v>
      </c>
      <c r="N38" s="1">
        <v>4981</v>
      </c>
      <c r="O38" s="23">
        <v>45326</v>
      </c>
      <c r="P38" s="1" t="str">
        <f t="shared" ca="1" si="6"/>
        <v>0 years, 11 months, 2 days</v>
      </c>
    </row>
    <row r="39" spans="1:16" x14ac:dyDescent="0.25">
      <c r="A39" s="18" t="s">
        <v>119</v>
      </c>
      <c r="B39" s="35">
        <v>45698</v>
      </c>
      <c r="C39" s="36">
        <v>2.2006944444444398</v>
      </c>
      <c r="D39" s="18">
        <v>52</v>
      </c>
      <c r="E39" s="18">
        <v>71</v>
      </c>
      <c r="F39" s="18">
        <v>72</v>
      </c>
      <c r="G39" s="18">
        <v>195</v>
      </c>
      <c r="H39" s="1">
        <f t="shared" si="0"/>
        <v>52</v>
      </c>
      <c r="I39" s="1">
        <f t="shared" si="1"/>
        <v>72</v>
      </c>
      <c r="J39" s="1">
        <f t="shared" si="2"/>
        <v>3</v>
      </c>
      <c r="K39" s="1">
        <f t="shared" si="3"/>
        <v>65</v>
      </c>
      <c r="L39" s="1">
        <f t="shared" si="4"/>
        <v>65</v>
      </c>
      <c r="M39" s="1" t="str">
        <f t="shared" si="5"/>
        <v>Pass</v>
      </c>
      <c r="N39" s="1">
        <v>3254</v>
      </c>
      <c r="O39" s="23">
        <v>45327</v>
      </c>
      <c r="P39" s="1" t="str">
        <f t="shared" ca="1" si="6"/>
        <v>0 years, 11 months, 1 days</v>
      </c>
    </row>
    <row r="40" spans="1:16" x14ac:dyDescent="0.25">
      <c r="A40" s="18" t="s">
        <v>120</v>
      </c>
      <c r="B40" s="35">
        <v>45699</v>
      </c>
      <c r="C40" s="36">
        <v>2.2423611111111099</v>
      </c>
      <c r="D40" s="18">
        <v>62</v>
      </c>
      <c r="E40" s="18">
        <v>90</v>
      </c>
      <c r="F40" s="18">
        <v>94</v>
      </c>
      <c r="G40" s="18">
        <v>246</v>
      </c>
      <c r="H40" s="1">
        <f t="shared" si="0"/>
        <v>62</v>
      </c>
      <c r="I40" s="1">
        <f t="shared" si="1"/>
        <v>94</v>
      </c>
      <c r="J40" s="1">
        <f t="shared" si="2"/>
        <v>3</v>
      </c>
      <c r="K40" s="1">
        <f t="shared" si="3"/>
        <v>82</v>
      </c>
      <c r="L40" s="1">
        <f t="shared" si="4"/>
        <v>82</v>
      </c>
      <c r="M40" s="1" t="str">
        <f t="shared" si="5"/>
        <v>Pass</v>
      </c>
      <c r="N40" s="1">
        <v>1722</v>
      </c>
      <c r="O40" s="23">
        <v>45328</v>
      </c>
      <c r="P40" s="1" t="str">
        <f t="shared" ca="1" si="6"/>
        <v>0 years, 11 months, 0 days</v>
      </c>
    </row>
    <row r="41" spans="1:16" x14ac:dyDescent="0.25">
      <c r="A41" s="18" t="s">
        <v>121</v>
      </c>
      <c r="B41" s="35">
        <v>45700</v>
      </c>
      <c r="C41" s="36">
        <v>2.28402777777778</v>
      </c>
      <c r="D41" s="18">
        <v>67</v>
      </c>
      <c r="E41" s="18">
        <v>82</v>
      </c>
      <c r="F41" s="18">
        <v>67</v>
      </c>
      <c r="G41" s="18">
        <v>216</v>
      </c>
      <c r="H41" s="1">
        <f t="shared" si="0"/>
        <v>67</v>
      </c>
      <c r="I41" s="1">
        <f t="shared" si="1"/>
        <v>82</v>
      </c>
      <c r="J41" s="1">
        <f t="shared" si="2"/>
        <v>3</v>
      </c>
      <c r="K41" s="1">
        <f t="shared" si="3"/>
        <v>72</v>
      </c>
      <c r="L41" s="1">
        <f t="shared" si="4"/>
        <v>72</v>
      </c>
      <c r="M41" s="1" t="str">
        <f t="shared" si="5"/>
        <v>Pass</v>
      </c>
      <c r="N41" s="1">
        <v>2676</v>
      </c>
      <c r="O41" s="23">
        <v>45329</v>
      </c>
      <c r="P41" s="1" t="str">
        <f t="shared" ca="1" si="6"/>
        <v>0 years, 10 months, 30 days</v>
      </c>
    </row>
    <row r="42" spans="1:16" x14ac:dyDescent="0.25">
      <c r="A42" s="18" t="s">
        <v>122</v>
      </c>
      <c r="B42" s="35">
        <v>45701</v>
      </c>
      <c r="C42" s="36">
        <v>2.3256944444444398</v>
      </c>
      <c r="D42" s="18">
        <v>67</v>
      </c>
      <c r="E42" s="18">
        <v>60</v>
      </c>
      <c r="F42" s="18">
        <v>75</v>
      </c>
      <c r="G42" s="18">
        <v>202</v>
      </c>
      <c r="H42" s="1">
        <f t="shared" si="0"/>
        <v>60</v>
      </c>
      <c r="I42" s="1">
        <f t="shared" si="1"/>
        <v>75</v>
      </c>
      <c r="J42" s="1">
        <f t="shared" si="2"/>
        <v>3</v>
      </c>
      <c r="K42" s="1">
        <f t="shared" si="3"/>
        <v>67.333333333333329</v>
      </c>
      <c r="L42" s="1">
        <f t="shared" si="4"/>
        <v>67.333333333333329</v>
      </c>
      <c r="M42" s="1" t="str">
        <f t="shared" si="5"/>
        <v>Pass</v>
      </c>
      <c r="N42" s="1">
        <v>2971</v>
      </c>
      <c r="O42" s="23">
        <v>45330</v>
      </c>
      <c r="P42" s="1" t="str">
        <f t="shared" ca="1" si="6"/>
        <v>0 years, 10 months, 29 days</v>
      </c>
    </row>
    <row r="43" spans="1:16" x14ac:dyDescent="0.25">
      <c r="A43" s="18" t="s">
        <v>123</v>
      </c>
      <c r="B43" s="35">
        <v>45702</v>
      </c>
      <c r="C43" s="36">
        <v>2.3673611111111099</v>
      </c>
      <c r="D43" s="18">
        <v>56</v>
      </c>
      <c r="E43" s="18">
        <v>75</v>
      </c>
      <c r="F43" s="18">
        <v>61</v>
      </c>
      <c r="G43" s="18">
        <v>192</v>
      </c>
      <c r="H43" s="1">
        <f t="shared" si="0"/>
        <v>56</v>
      </c>
      <c r="I43" s="1">
        <f t="shared" si="1"/>
        <v>75</v>
      </c>
      <c r="J43" s="1">
        <f t="shared" si="2"/>
        <v>3</v>
      </c>
      <c r="K43" s="1">
        <f t="shared" si="3"/>
        <v>64</v>
      </c>
      <c r="L43" s="1">
        <f t="shared" si="4"/>
        <v>64</v>
      </c>
      <c r="M43" s="1" t="str">
        <f t="shared" si="5"/>
        <v>Pass</v>
      </c>
      <c r="N43" s="1">
        <v>4649</v>
      </c>
      <c r="O43" s="23">
        <v>45331</v>
      </c>
      <c r="P43" s="1" t="str">
        <f t="shared" ca="1" si="6"/>
        <v>0 years, 10 months, 28 days</v>
      </c>
    </row>
    <row r="44" spans="1:16" x14ac:dyDescent="0.25">
      <c r="A44" s="18" t="s">
        <v>124</v>
      </c>
      <c r="B44" s="35">
        <v>45703</v>
      </c>
      <c r="C44" s="36">
        <v>2.40902777777778</v>
      </c>
      <c r="D44" s="18">
        <v>83</v>
      </c>
      <c r="E44" s="18">
        <v>78</v>
      </c>
      <c r="F44" s="18">
        <v>34</v>
      </c>
      <c r="G44" s="18">
        <v>254</v>
      </c>
      <c r="H44" s="1">
        <f t="shared" si="0"/>
        <v>34</v>
      </c>
      <c r="I44" s="1">
        <f t="shared" si="1"/>
        <v>83</v>
      </c>
      <c r="J44" s="1">
        <f t="shared" si="2"/>
        <v>3</v>
      </c>
      <c r="K44" s="1">
        <f t="shared" si="3"/>
        <v>65</v>
      </c>
      <c r="L44" s="1">
        <f t="shared" si="4"/>
        <v>84.666666666666671</v>
      </c>
      <c r="M44" s="1" t="str">
        <f t="shared" si="5"/>
        <v>Fail</v>
      </c>
      <c r="N44" s="1">
        <v>3856</v>
      </c>
      <c r="O44" s="23">
        <v>45332</v>
      </c>
      <c r="P44" s="1" t="str">
        <f t="shared" ca="1" si="6"/>
        <v>0 years, 10 months, 27 days</v>
      </c>
    </row>
    <row r="45" spans="1:16" x14ac:dyDescent="0.25">
      <c r="A45" s="18" t="s">
        <v>125</v>
      </c>
      <c r="B45" s="35">
        <v>45704</v>
      </c>
      <c r="C45" s="36">
        <v>2.4506944444444398</v>
      </c>
      <c r="D45" s="18">
        <v>33</v>
      </c>
      <c r="E45" s="18">
        <v>73</v>
      </c>
      <c r="F45" s="18">
        <v>68</v>
      </c>
      <c r="G45" s="18">
        <v>201</v>
      </c>
      <c r="H45" s="1">
        <f t="shared" si="0"/>
        <v>33</v>
      </c>
      <c r="I45" s="1">
        <f t="shared" si="1"/>
        <v>73</v>
      </c>
      <c r="J45" s="1">
        <f t="shared" si="2"/>
        <v>3</v>
      </c>
      <c r="K45" s="1">
        <f t="shared" si="3"/>
        <v>58</v>
      </c>
      <c r="L45" s="1">
        <f t="shared" si="4"/>
        <v>67</v>
      </c>
      <c r="M45" s="1" t="str">
        <f t="shared" si="5"/>
        <v>Fail</v>
      </c>
      <c r="N45" s="1">
        <v>1912</v>
      </c>
      <c r="O45" s="23">
        <v>45333</v>
      </c>
      <c r="P45" s="1" t="str">
        <f t="shared" ca="1" si="6"/>
        <v>0 years, 10 months, 26 days</v>
      </c>
    </row>
    <row r="46" spans="1:16" x14ac:dyDescent="0.25">
      <c r="A46" s="18" t="s">
        <v>126</v>
      </c>
      <c r="B46" s="35">
        <v>45705</v>
      </c>
      <c r="C46" s="36">
        <v>2.4923611111111099</v>
      </c>
      <c r="D46" s="18">
        <v>95</v>
      </c>
      <c r="E46" s="18">
        <v>78</v>
      </c>
      <c r="F46" s="18">
        <v>97</v>
      </c>
      <c r="G46" s="18">
        <v>270</v>
      </c>
      <c r="H46" s="1">
        <f t="shared" si="0"/>
        <v>78</v>
      </c>
      <c r="I46" s="1">
        <f t="shared" si="1"/>
        <v>97</v>
      </c>
      <c r="J46" s="1">
        <f t="shared" si="2"/>
        <v>3</v>
      </c>
      <c r="K46" s="1">
        <f t="shared" si="3"/>
        <v>90</v>
      </c>
      <c r="L46" s="1">
        <f t="shared" si="4"/>
        <v>90</v>
      </c>
      <c r="M46" s="1" t="str">
        <f t="shared" si="5"/>
        <v>Pass</v>
      </c>
      <c r="N46" s="1">
        <v>1471</v>
      </c>
      <c r="O46" s="23">
        <v>45334</v>
      </c>
      <c r="P46" s="1" t="str">
        <f t="shared" ca="1" si="6"/>
        <v>0 years, 10 months, 25 days</v>
      </c>
    </row>
    <row r="47" spans="1:16" x14ac:dyDescent="0.25">
      <c r="A47" s="18" t="s">
        <v>127</v>
      </c>
      <c r="B47" s="35">
        <v>45706</v>
      </c>
      <c r="C47" s="36">
        <v>2.53402777777778</v>
      </c>
      <c r="D47" s="18">
        <v>70</v>
      </c>
      <c r="E47" s="18">
        <v>100</v>
      </c>
      <c r="F47" s="18">
        <v>71</v>
      </c>
      <c r="G47" s="18">
        <v>241</v>
      </c>
      <c r="H47" s="1">
        <f t="shared" si="0"/>
        <v>70</v>
      </c>
      <c r="I47" s="1">
        <f t="shared" si="1"/>
        <v>100</v>
      </c>
      <c r="J47" s="1">
        <f t="shared" si="2"/>
        <v>3</v>
      </c>
      <c r="K47" s="1">
        <f t="shared" si="3"/>
        <v>80.333333333333329</v>
      </c>
      <c r="L47" s="1">
        <f t="shared" si="4"/>
        <v>80.333333333333329</v>
      </c>
      <c r="M47" s="1" t="str">
        <f t="shared" si="5"/>
        <v>Pass</v>
      </c>
      <c r="N47" s="1">
        <v>2328</v>
      </c>
      <c r="O47" s="23">
        <v>45335</v>
      </c>
      <c r="P47" s="1" t="str">
        <f t="shared" ca="1" si="6"/>
        <v>0 years, 10 months, 24 days</v>
      </c>
    </row>
    <row r="48" spans="1:16" x14ac:dyDescent="0.25">
      <c r="A48" s="18" t="s">
        <v>128</v>
      </c>
      <c r="B48" s="35">
        <v>45707</v>
      </c>
      <c r="C48" s="36">
        <v>2.5756944444444398</v>
      </c>
      <c r="D48" s="18">
        <v>88</v>
      </c>
      <c r="E48" s="18">
        <v>90</v>
      </c>
      <c r="F48" s="18">
        <v>62</v>
      </c>
      <c r="G48" s="18">
        <v>240</v>
      </c>
      <c r="H48" s="1">
        <f t="shared" si="0"/>
        <v>62</v>
      </c>
      <c r="I48" s="1">
        <f t="shared" si="1"/>
        <v>90</v>
      </c>
      <c r="J48" s="1">
        <f t="shared" si="2"/>
        <v>3</v>
      </c>
      <c r="K48" s="1">
        <f t="shared" si="3"/>
        <v>80</v>
      </c>
      <c r="L48" s="1">
        <f t="shared" si="4"/>
        <v>80</v>
      </c>
      <c r="M48" s="1" t="str">
        <f t="shared" si="5"/>
        <v>Pass</v>
      </c>
      <c r="N48" s="1">
        <v>3624</v>
      </c>
      <c r="O48" s="23">
        <v>45336</v>
      </c>
      <c r="P48" s="1" t="str">
        <f t="shared" ca="1" si="6"/>
        <v>0 years, 10 months, 23 days</v>
      </c>
    </row>
    <row r="49" spans="1:16" x14ac:dyDescent="0.25">
      <c r="A49" s="18" t="s">
        <v>129</v>
      </c>
      <c r="B49" s="35">
        <v>45708</v>
      </c>
      <c r="C49" s="36">
        <v>2.6173611111111099</v>
      </c>
      <c r="D49" s="18">
        <v>78</v>
      </c>
      <c r="E49" s="18">
        <v>97</v>
      </c>
      <c r="F49" s="18">
        <v>93</v>
      </c>
      <c r="G49" s="18">
        <v>268</v>
      </c>
      <c r="H49" s="1">
        <f t="shared" si="0"/>
        <v>78</v>
      </c>
      <c r="I49" s="1">
        <f t="shared" si="1"/>
        <v>97</v>
      </c>
      <c r="J49" s="1">
        <f t="shared" si="2"/>
        <v>3</v>
      </c>
      <c r="K49" s="1">
        <f t="shared" si="3"/>
        <v>89.333333333333329</v>
      </c>
      <c r="L49" s="1">
        <f t="shared" si="4"/>
        <v>89.333333333333329</v>
      </c>
      <c r="M49" s="1" t="str">
        <f t="shared" si="5"/>
        <v>Pass</v>
      </c>
      <c r="N49" s="1">
        <v>4139</v>
      </c>
      <c r="O49" s="23">
        <v>45337</v>
      </c>
      <c r="P49" s="1" t="str">
        <f t="shared" ca="1" si="6"/>
        <v>0 years, 10 months, 22 days</v>
      </c>
    </row>
    <row r="50" spans="1:16" x14ac:dyDescent="0.25">
      <c r="A50" s="18" t="s">
        <v>130</v>
      </c>
      <c r="B50" s="35">
        <v>45709</v>
      </c>
      <c r="C50" s="36">
        <v>2.65902777777778</v>
      </c>
      <c r="D50" s="18">
        <v>57</v>
      </c>
      <c r="E50" s="18">
        <v>89</v>
      </c>
      <c r="F50" s="18">
        <v>81</v>
      </c>
      <c r="G50" s="18">
        <v>227</v>
      </c>
      <c r="H50" s="1">
        <f t="shared" si="0"/>
        <v>57</v>
      </c>
      <c r="I50" s="1">
        <f t="shared" si="1"/>
        <v>89</v>
      </c>
      <c r="J50" s="1">
        <f t="shared" si="2"/>
        <v>3</v>
      </c>
      <c r="K50" s="1">
        <f t="shared" si="3"/>
        <v>75.666666666666671</v>
      </c>
      <c r="L50" s="1">
        <f t="shared" si="4"/>
        <v>75.666666666666671</v>
      </c>
      <c r="M50" s="1" t="str">
        <f t="shared" si="5"/>
        <v>Pass</v>
      </c>
      <c r="N50" s="1">
        <v>2994</v>
      </c>
      <c r="O50" s="23">
        <v>45338</v>
      </c>
      <c r="P50" s="1" t="str">
        <f t="shared" ca="1" si="6"/>
        <v>0 years, 10 months, 21 days</v>
      </c>
    </row>
    <row r="51" spans="1:16" x14ac:dyDescent="0.25">
      <c r="A51" s="18" t="s">
        <v>131</v>
      </c>
      <c r="B51" s="35">
        <v>45710</v>
      </c>
      <c r="C51" s="36">
        <v>2.7006944444444398</v>
      </c>
      <c r="D51" s="18">
        <v>85</v>
      </c>
      <c r="E51" s="18">
        <v>67</v>
      </c>
      <c r="F51" s="18">
        <v>99</v>
      </c>
      <c r="G51" s="18">
        <v>251</v>
      </c>
      <c r="H51" s="1">
        <f t="shared" si="0"/>
        <v>67</v>
      </c>
      <c r="I51" s="1">
        <f t="shared" si="1"/>
        <v>99</v>
      </c>
      <c r="J51" s="1">
        <f t="shared" si="2"/>
        <v>3</v>
      </c>
      <c r="K51" s="1">
        <f t="shared" si="3"/>
        <v>83.666666666666671</v>
      </c>
      <c r="L51" s="1">
        <f t="shared" si="4"/>
        <v>83.666666666666671</v>
      </c>
      <c r="M51" s="1" t="str">
        <f t="shared" si="5"/>
        <v>Pass</v>
      </c>
      <c r="N51" s="1">
        <v>2099</v>
      </c>
      <c r="O51" s="23">
        <v>45339</v>
      </c>
      <c r="P51" s="1" t="str">
        <f t="shared" ca="1" si="6"/>
        <v>0 years, 10 months, 20 days</v>
      </c>
    </row>
    <row r="52" spans="1:16" x14ac:dyDescent="0.25">
      <c r="A52" s="18" t="s">
        <v>132</v>
      </c>
      <c r="B52" s="35">
        <v>45711</v>
      </c>
      <c r="C52" s="36">
        <v>2.7423611111111099</v>
      </c>
      <c r="D52" s="18">
        <v>55</v>
      </c>
      <c r="E52" s="18">
        <v>54</v>
      </c>
      <c r="F52" s="18">
        <v>90</v>
      </c>
      <c r="G52" s="18">
        <v>199</v>
      </c>
      <c r="H52" s="1">
        <f t="shared" si="0"/>
        <v>54</v>
      </c>
      <c r="I52" s="1">
        <f t="shared" si="1"/>
        <v>90</v>
      </c>
      <c r="J52" s="1">
        <f t="shared" si="2"/>
        <v>3</v>
      </c>
      <c r="K52" s="1">
        <f t="shared" si="3"/>
        <v>66.333333333333329</v>
      </c>
      <c r="L52" s="1">
        <f t="shared" si="4"/>
        <v>66.333333333333329</v>
      </c>
      <c r="M52" s="1" t="str">
        <f t="shared" si="5"/>
        <v>Pass</v>
      </c>
      <c r="N52" s="1">
        <v>4247</v>
      </c>
      <c r="O52" s="23">
        <v>45340</v>
      </c>
      <c r="P52" s="1" t="str">
        <f t="shared" ca="1" si="6"/>
        <v>0 years, 10 months, 19 days</v>
      </c>
    </row>
    <row r="53" spans="1:16" x14ac:dyDescent="0.25">
      <c r="A53" s="18" t="s">
        <v>133</v>
      </c>
      <c r="B53" s="35">
        <v>45712</v>
      </c>
      <c r="C53" s="36">
        <v>2.78402777777778</v>
      </c>
      <c r="D53" s="18">
        <v>33</v>
      </c>
      <c r="E53" s="18">
        <v>77</v>
      </c>
      <c r="F53" s="18">
        <v>74</v>
      </c>
      <c r="G53" s="18">
        <v>244</v>
      </c>
      <c r="H53" s="1">
        <f t="shared" si="0"/>
        <v>33</v>
      </c>
      <c r="I53" s="1">
        <f t="shared" si="1"/>
        <v>77</v>
      </c>
      <c r="J53" s="1">
        <f t="shared" si="2"/>
        <v>3</v>
      </c>
      <c r="K53" s="1">
        <f t="shared" si="3"/>
        <v>61.333333333333336</v>
      </c>
      <c r="L53" s="1">
        <f t="shared" si="4"/>
        <v>81.333333333333329</v>
      </c>
      <c r="M53" s="1" t="str">
        <f t="shared" si="5"/>
        <v>Fail</v>
      </c>
      <c r="N53" s="1">
        <v>3409</v>
      </c>
      <c r="O53" s="23">
        <v>45341</v>
      </c>
      <c r="P53" s="1" t="str">
        <f t="shared" ca="1" si="6"/>
        <v>0 years, 10 months, 18 days</v>
      </c>
    </row>
    <row r="54" spans="1:16" ht="30" x14ac:dyDescent="0.25">
      <c r="A54" s="18" t="s">
        <v>134</v>
      </c>
      <c r="B54" s="35">
        <v>45713</v>
      </c>
      <c r="C54" s="36">
        <v>2.8256944444444398</v>
      </c>
      <c r="D54" s="18">
        <v>51</v>
      </c>
      <c r="E54" s="18">
        <v>85</v>
      </c>
      <c r="F54" s="18">
        <v>97</v>
      </c>
      <c r="G54" s="18">
        <v>233</v>
      </c>
      <c r="H54" s="1">
        <f t="shared" si="0"/>
        <v>51</v>
      </c>
      <c r="I54" s="1">
        <f t="shared" si="1"/>
        <v>97</v>
      </c>
      <c r="J54" s="1">
        <f t="shared" si="2"/>
        <v>3</v>
      </c>
      <c r="K54" s="1">
        <f t="shared" si="3"/>
        <v>77.666666666666671</v>
      </c>
      <c r="L54" s="1">
        <f t="shared" si="4"/>
        <v>77.666666666666671</v>
      </c>
      <c r="M54" s="1" t="str">
        <f t="shared" si="5"/>
        <v>Pass</v>
      </c>
      <c r="N54" s="1">
        <v>1444</v>
      </c>
      <c r="O54" s="23">
        <v>45342</v>
      </c>
      <c r="P54" s="1" t="str">
        <f t="shared" ca="1" si="6"/>
        <v>0 years, 10 months, 17 days</v>
      </c>
    </row>
    <row r="55" spans="1:16" x14ac:dyDescent="0.25">
      <c r="A55" s="18" t="s">
        <v>135</v>
      </c>
      <c r="B55" s="35">
        <v>45714</v>
      </c>
      <c r="C55" s="36">
        <v>2.8673611111111099</v>
      </c>
      <c r="D55" s="18">
        <v>63</v>
      </c>
      <c r="E55" s="18">
        <v>92</v>
      </c>
      <c r="F55" s="18">
        <v>90</v>
      </c>
      <c r="G55" s="18">
        <v>245</v>
      </c>
      <c r="H55" s="1">
        <f t="shared" si="0"/>
        <v>63</v>
      </c>
      <c r="I55" s="1">
        <f t="shared" si="1"/>
        <v>92</v>
      </c>
      <c r="J55" s="1">
        <f t="shared" si="2"/>
        <v>3</v>
      </c>
      <c r="K55" s="1">
        <f t="shared" si="3"/>
        <v>81.666666666666671</v>
      </c>
      <c r="L55" s="1">
        <f t="shared" si="4"/>
        <v>81.666666666666671</v>
      </c>
      <c r="M55" s="1" t="str">
        <f t="shared" si="5"/>
        <v>Pass</v>
      </c>
      <c r="N55" s="1">
        <v>2221</v>
      </c>
      <c r="O55" s="23">
        <v>45343</v>
      </c>
      <c r="P55" s="1" t="str">
        <f t="shared" ca="1" si="6"/>
        <v>0 years, 10 months, 16 days</v>
      </c>
    </row>
    <row r="56" spans="1:16" x14ac:dyDescent="0.25">
      <c r="A56" s="18" t="s">
        <v>136</v>
      </c>
      <c r="B56" s="35">
        <v>45715</v>
      </c>
      <c r="C56" s="36">
        <v>2.90902777777778</v>
      </c>
      <c r="D56" s="18">
        <v>92</v>
      </c>
      <c r="E56" s="18">
        <v>83</v>
      </c>
      <c r="F56" s="18">
        <v>80</v>
      </c>
      <c r="G56" s="18">
        <v>255</v>
      </c>
      <c r="H56" s="1">
        <f t="shared" si="0"/>
        <v>80</v>
      </c>
      <c r="I56" s="1">
        <f t="shared" si="1"/>
        <v>92</v>
      </c>
      <c r="J56" s="1">
        <f t="shared" si="2"/>
        <v>3</v>
      </c>
      <c r="K56" s="1">
        <f t="shared" si="3"/>
        <v>85</v>
      </c>
      <c r="L56" s="1">
        <f t="shared" si="4"/>
        <v>85</v>
      </c>
      <c r="M56" s="1" t="str">
        <f t="shared" si="5"/>
        <v>Pass</v>
      </c>
      <c r="N56" s="1">
        <v>3483</v>
      </c>
      <c r="O56" s="23">
        <v>45344</v>
      </c>
      <c r="P56" s="1" t="str">
        <f t="shared" ca="1" si="6"/>
        <v>0 years, 10 months, 15 days</v>
      </c>
    </row>
    <row r="57" spans="1:16" x14ac:dyDescent="0.25">
      <c r="A57" s="18" t="s">
        <v>137</v>
      </c>
      <c r="B57" s="35">
        <v>45716</v>
      </c>
      <c r="C57" s="36">
        <v>2.9506944444444398</v>
      </c>
      <c r="D57" s="18">
        <v>73</v>
      </c>
      <c r="E57" s="18">
        <v>60</v>
      </c>
      <c r="F57" s="18">
        <v>67</v>
      </c>
      <c r="G57" s="18">
        <v>200</v>
      </c>
      <c r="H57" s="1">
        <f t="shared" si="0"/>
        <v>60</v>
      </c>
      <c r="I57" s="1">
        <f t="shared" si="1"/>
        <v>73</v>
      </c>
      <c r="J57" s="1">
        <f t="shared" si="2"/>
        <v>3</v>
      </c>
      <c r="K57" s="1">
        <f t="shared" si="3"/>
        <v>66.666666666666671</v>
      </c>
      <c r="L57" s="1">
        <f t="shared" si="4"/>
        <v>66.666666666666671</v>
      </c>
      <c r="M57" s="1" t="str">
        <f t="shared" si="5"/>
        <v>Pass</v>
      </c>
      <c r="N57" s="1">
        <v>3476</v>
      </c>
      <c r="O57" s="23">
        <v>45345</v>
      </c>
      <c r="P57" s="1" t="str">
        <f t="shared" ca="1" si="6"/>
        <v>0 years, 10 months, 14 days</v>
      </c>
    </row>
    <row r="58" spans="1:16" x14ac:dyDescent="0.25">
      <c r="A58" s="18" t="s">
        <v>138</v>
      </c>
      <c r="B58" s="35">
        <v>45717</v>
      </c>
      <c r="C58" s="36">
        <v>2.9923611111111099</v>
      </c>
      <c r="D58" s="18">
        <v>75</v>
      </c>
      <c r="E58" s="18">
        <v>76</v>
      </c>
      <c r="F58" s="18">
        <v>66</v>
      </c>
      <c r="G58" s="18">
        <v>217</v>
      </c>
      <c r="H58" s="1">
        <f t="shared" si="0"/>
        <v>66</v>
      </c>
      <c r="I58" s="1">
        <f t="shared" si="1"/>
        <v>76</v>
      </c>
      <c r="J58" s="1">
        <f t="shared" si="2"/>
        <v>3</v>
      </c>
      <c r="K58" s="1">
        <f t="shared" si="3"/>
        <v>72.333333333333329</v>
      </c>
      <c r="L58" s="1">
        <f t="shared" si="4"/>
        <v>72.333333333333329</v>
      </c>
      <c r="M58" s="1" t="str">
        <f t="shared" si="5"/>
        <v>Pass</v>
      </c>
      <c r="N58" s="1">
        <v>3417</v>
      </c>
      <c r="O58" s="23">
        <v>45346</v>
      </c>
      <c r="P58" s="1" t="str">
        <f t="shared" ca="1" si="6"/>
        <v>0 years, 10 months, 13 days</v>
      </c>
    </row>
    <row r="59" spans="1:16" x14ac:dyDescent="0.25">
      <c r="A59" s="18" t="s">
        <v>139</v>
      </c>
      <c r="B59" s="35">
        <v>45718</v>
      </c>
      <c r="C59" s="36">
        <v>3.03402777777778</v>
      </c>
      <c r="D59" s="18">
        <v>54</v>
      </c>
      <c r="E59" s="18">
        <v>65</v>
      </c>
      <c r="F59" s="18">
        <v>96</v>
      </c>
      <c r="G59" s="18">
        <v>215</v>
      </c>
      <c r="H59" s="1">
        <f t="shared" si="0"/>
        <v>54</v>
      </c>
      <c r="I59" s="1">
        <f t="shared" si="1"/>
        <v>96</v>
      </c>
      <c r="J59" s="1">
        <f t="shared" si="2"/>
        <v>3</v>
      </c>
      <c r="K59" s="1">
        <f t="shared" si="3"/>
        <v>71.666666666666671</v>
      </c>
      <c r="L59" s="1">
        <f t="shared" si="4"/>
        <v>71.666666666666671</v>
      </c>
      <c r="M59" s="1" t="str">
        <f t="shared" si="5"/>
        <v>Pass</v>
      </c>
      <c r="N59" s="1">
        <v>4007</v>
      </c>
      <c r="O59" s="23">
        <v>45347</v>
      </c>
      <c r="P59" s="1" t="str">
        <f t="shared" ca="1" si="6"/>
        <v>0 years, 10 months, 12 days</v>
      </c>
    </row>
    <row r="60" spans="1:16" x14ac:dyDescent="0.25">
      <c r="A60" s="18" t="s">
        <v>140</v>
      </c>
      <c r="B60" s="35">
        <v>45719</v>
      </c>
      <c r="C60" s="36">
        <v>3.0756944444444398</v>
      </c>
      <c r="D60" s="18">
        <v>94</v>
      </c>
      <c r="E60" s="18">
        <v>55</v>
      </c>
      <c r="F60" s="18">
        <v>100</v>
      </c>
      <c r="G60" s="18">
        <v>249</v>
      </c>
      <c r="H60" s="1">
        <f t="shared" si="0"/>
        <v>55</v>
      </c>
      <c r="I60" s="1">
        <f t="shared" si="1"/>
        <v>100</v>
      </c>
      <c r="J60" s="1">
        <f t="shared" si="2"/>
        <v>3</v>
      </c>
      <c r="K60" s="1">
        <f t="shared" si="3"/>
        <v>83</v>
      </c>
      <c r="L60" s="1">
        <f t="shared" si="4"/>
        <v>83</v>
      </c>
      <c r="M60" s="1" t="str">
        <f t="shared" si="5"/>
        <v>Pass</v>
      </c>
      <c r="N60" s="1">
        <v>3505</v>
      </c>
      <c r="O60" s="23">
        <v>45348</v>
      </c>
      <c r="P60" s="1" t="str">
        <f t="shared" ca="1" si="6"/>
        <v>0 years, 10 months, 11 days</v>
      </c>
    </row>
    <row r="61" spans="1:16" x14ac:dyDescent="0.25">
      <c r="A61" s="18" t="s">
        <v>141</v>
      </c>
      <c r="B61" s="35">
        <v>45720</v>
      </c>
      <c r="C61" s="36">
        <v>3.1173611111111099</v>
      </c>
      <c r="D61" s="18">
        <v>99</v>
      </c>
      <c r="E61" s="18">
        <v>54</v>
      </c>
      <c r="F61" s="18">
        <v>60</v>
      </c>
      <c r="G61" s="18">
        <v>213</v>
      </c>
      <c r="H61" s="1">
        <f t="shared" si="0"/>
        <v>54</v>
      </c>
      <c r="I61" s="1">
        <f t="shared" si="1"/>
        <v>99</v>
      </c>
      <c r="J61" s="1">
        <f t="shared" si="2"/>
        <v>3</v>
      </c>
      <c r="K61" s="1">
        <f t="shared" si="3"/>
        <v>71</v>
      </c>
      <c r="L61" s="1">
        <f t="shared" si="4"/>
        <v>71</v>
      </c>
      <c r="M61" s="1" t="str">
        <f t="shared" si="5"/>
        <v>Pass</v>
      </c>
      <c r="N61" s="1">
        <v>3341</v>
      </c>
      <c r="O61" s="23">
        <v>45349</v>
      </c>
      <c r="P61" s="1" t="str">
        <f t="shared" ca="1" si="6"/>
        <v>0 years, 10 months, 10 days</v>
      </c>
    </row>
    <row r="62" spans="1:16" x14ac:dyDescent="0.25">
      <c r="A62" s="18" t="s">
        <v>142</v>
      </c>
      <c r="B62" s="35">
        <v>45721</v>
      </c>
      <c r="C62" s="36">
        <v>3.15902777777778</v>
      </c>
      <c r="D62" s="18">
        <v>75</v>
      </c>
      <c r="E62" s="18">
        <v>70</v>
      </c>
      <c r="F62" s="18">
        <v>64</v>
      </c>
      <c r="G62" s="18">
        <v>209</v>
      </c>
      <c r="H62" s="1">
        <f t="shared" si="0"/>
        <v>64</v>
      </c>
      <c r="I62" s="1">
        <f t="shared" si="1"/>
        <v>75</v>
      </c>
      <c r="J62" s="1">
        <f t="shared" si="2"/>
        <v>3</v>
      </c>
      <c r="K62" s="1">
        <f t="shared" si="3"/>
        <v>69.666666666666671</v>
      </c>
      <c r="L62" s="1">
        <f t="shared" si="4"/>
        <v>69.666666666666671</v>
      </c>
      <c r="M62" s="1" t="str">
        <f t="shared" si="5"/>
        <v>Pass</v>
      </c>
      <c r="N62" s="1">
        <v>1671</v>
      </c>
      <c r="O62" s="23">
        <v>45350</v>
      </c>
      <c r="P62" s="1" t="str">
        <f t="shared" ca="1" si="6"/>
        <v>0 years, 10 months, 9 days</v>
      </c>
    </row>
    <row r="63" spans="1:16" x14ac:dyDescent="0.25">
      <c r="A63" s="18" t="s">
        <v>143</v>
      </c>
      <c r="B63" s="35">
        <v>45722</v>
      </c>
      <c r="C63" s="36">
        <v>3.2006944444444398</v>
      </c>
      <c r="D63" s="18">
        <v>85</v>
      </c>
      <c r="E63" s="18">
        <v>85</v>
      </c>
      <c r="F63" s="18">
        <v>89</v>
      </c>
      <c r="G63" s="18">
        <v>259</v>
      </c>
      <c r="H63" s="1">
        <f t="shared" si="0"/>
        <v>85</v>
      </c>
      <c r="I63" s="1">
        <f t="shared" si="1"/>
        <v>89</v>
      </c>
      <c r="J63" s="1">
        <f t="shared" si="2"/>
        <v>3</v>
      </c>
      <c r="K63" s="1">
        <f t="shared" si="3"/>
        <v>86.333333333333329</v>
      </c>
      <c r="L63" s="1">
        <f t="shared" si="4"/>
        <v>86.333333333333329</v>
      </c>
      <c r="M63" s="1" t="str">
        <f t="shared" si="5"/>
        <v>Pass</v>
      </c>
      <c r="N63" s="1">
        <v>2125</v>
      </c>
      <c r="O63" s="23">
        <v>45351</v>
      </c>
      <c r="P63" s="1" t="str">
        <f t="shared" ca="1" si="6"/>
        <v>0 years, 10 months, 8 days</v>
      </c>
    </row>
    <row r="65" spans="9:9" x14ac:dyDescent="0.25">
      <c r="I65" t="s">
        <v>151</v>
      </c>
    </row>
  </sheetData>
  <mergeCells count="4">
    <mergeCell ref="R14:X23"/>
    <mergeCell ref="B1:M1"/>
    <mergeCell ref="R3:U12"/>
    <mergeCell ref="S13:T13"/>
  </mergeCells>
  <conditionalFormatting sqref="A3:R3 P4:Q63">
    <cfRule type="expression" dxfId="10" priority="2" stopIfTrue="1">
      <formula>"$A$4:$K$63 = $K$4:$K62"</formula>
    </cfRule>
  </conditionalFormatting>
  <conditionalFormatting sqref="A4:C63">
    <cfRule type="expression" dxfId="9" priority="9">
      <formula>$I$65=M1048521</formula>
    </cfRule>
  </conditionalFormatting>
  <conditionalFormatting sqref="O4:O63">
    <cfRule type="expression" dxfId="8" priority="10">
      <formula>$I$65=Y1048521</formula>
    </cfRule>
  </conditionalFormatting>
  <conditionalFormatting sqref="D4:N63">
    <cfRule type="expression" dxfId="1" priority="11">
      <formula>$I$65=O1048521</formula>
    </cfRule>
  </conditionalFormatting>
  <pageMargins left="0.7" right="0.7" top="0.75" bottom="0.75" header="0.3" footer="0.3"/>
  <ignoredErrors>
    <ignoredError sqref="H4:H63 I4:I63 K4:K63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0914-8ED1-422F-9374-02DC45E99D4A}">
  <sheetPr>
    <tabColor rgb="FFFF0000"/>
  </sheetPr>
  <dimension ref="A2:K15"/>
  <sheetViews>
    <sheetView workbookViewId="0">
      <selection activeCell="E2" sqref="E2"/>
    </sheetView>
  </sheetViews>
  <sheetFormatPr defaultRowHeight="15" x14ac:dyDescent="0.25"/>
  <cols>
    <col min="3" max="4" width="12" bestFit="1" customWidth="1"/>
    <col min="5" max="6" width="12" customWidth="1"/>
  </cols>
  <sheetData>
    <row r="2" spans="1:11" ht="45" x14ac:dyDescent="0.25">
      <c r="A2" s="25" t="s">
        <v>168</v>
      </c>
      <c r="B2" s="25" t="s">
        <v>169</v>
      </c>
      <c r="C2" s="25" t="s">
        <v>152</v>
      </c>
      <c r="D2" s="25" t="s">
        <v>153</v>
      </c>
      <c r="E2" s="25" t="s">
        <v>175</v>
      </c>
      <c r="F2" s="25" t="s">
        <v>176</v>
      </c>
      <c r="G2" s="25" t="s">
        <v>154</v>
      </c>
      <c r="H2" s="25" t="s">
        <v>155</v>
      </c>
      <c r="I2" s="25" t="s">
        <v>156</v>
      </c>
      <c r="J2" s="25" t="s">
        <v>157</v>
      </c>
      <c r="K2" s="25" t="s">
        <v>158</v>
      </c>
    </row>
    <row r="3" spans="1:11" x14ac:dyDescent="0.25">
      <c r="A3" s="1" t="s">
        <v>170</v>
      </c>
      <c r="B3" s="29" t="s">
        <v>114</v>
      </c>
      <c r="C3" s="1" t="s">
        <v>167</v>
      </c>
      <c r="D3" s="1" t="s">
        <v>161</v>
      </c>
      <c r="E3" s="23">
        <v>45663</v>
      </c>
      <c r="F3" s="24">
        <v>0.72152777777777777</v>
      </c>
      <c r="G3" s="1">
        <v>10</v>
      </c>
      <c r="H3" s="1">
        <v>400</v>
      </c>
      <c r="I3" s="1">
        <f>G3*H3</f>
        <v>4000</v>
      </c>
      <c r="J3" s="1">
        <f>IF(C3="Wholesaler",I3*20%,
IF(C3="Ratailer",I3*10%,IF(C3="Consumer",I3*5%)))</f>
        <v>800</v>
      </c>
      <c r="K3" s="1">
        <f>I3-J3</f>
        <v>3200</v>
      </c>
    </row>
    <row r="4" spans="1:11" x14ac:dyDescent="0.25">
      <c r="A4" s="1" t="s">
        <v>171</v>
      </c>
      <c r="B4" s="30" t="s">
        <v>115</v>
      </c>
      <c r="C4" s="1" t="s">
        <v>159</v>
      </c>
      <c r="D4" s="1" t="s">
        <v>162</v>
      </c>
      <c r="E4" s="23">
        <v>45664</v>
      </c>
      <c r="F4" s="24">
        <v>0.76319444444444395</v>
      </c>
      <c r="G4" s="1">
        <v>2</v>
      </c>
      <c r="H4" s="1">
        <v>250</v>
      </c>
      <c r="I4" s="1">
        <f>G4*H4</f>
        <v>500</v>
      </c>
      <c r="J4" s="1">
        <f>IF(C4="Wholesaler",I4*20%,
IF(C4="Ratailer",I4*10%,IF(C4="Consumer",I4*5%)))</f>
        <v>50</v>
      </c>
      <c r="K4" s="1">
        <f>I4-J4</f>
        <v>450</v>
      </c>
    </row>
    <row r="5" spans="1:11" x14ac:dyDescent="0.25">
      <c r="A5" s="1" t="s">
        <v>172</v>
      </c>
      <c r="B5" s="31" t="s">
        <v>116</v>
      </c>
      <c r="C5" s="1" t="s">
        <v>160</v>
      </c>
      <c r="D5" s="1" t="s">
        <v>163</v>
      </c>
      <c r="E5" s="23">
        <v>45665</v>
      </c>
      <c r="F5" s="24">
        <v>0.80486111111111103</v>
      </c>
      <c r="G5" s="1">
        <v>3</v>
      </c>
      <c r="H5" s="1">
        <v>2000</v>
      </c>
      <c r="I5" s="1">
        <f>G5*H5</f>
        <v>6000</v>
      </c>
      <c r="J5" s="1">
        <f>IF(C5="Wholesaler",I5*20%,
IF(C5="Ratailer",I5*10%,IF(C5="Consumer",I5*5%)))</f>
        <v>300</v>
      </c>
      <c r="K5" s="1">
        <f>I5-J5</f>
        <v>5700</v>
      </c>
    </row>
    <row r="6" spans="1:11" x14ac:dyDescent="0.25">
      <c r="A6" s="1" t="s">
        <v>173</v>
      </c>
      <c r="B6" s="32" t="s">
        <v>117</v>
      </c>
      <c r="C6" s="1" t="s">
        <v>167</v>
      </c>
      <c r="D6" s="1" t="s">
        <v>164</v>
      </c>
      <c r="E6" s="23">
        <v>45666</v>
      </c>
      <c r="F6" s="24">
        <v>0.84652777777777799</v>
      </c>
      <c r="G6" s="1">
        <v>4</v>
      </c>
      <c r="H6" s="1">
        <v>50</v>
      </c>
      <c r="I6" s="1">
        <f>G6*H6</f>
        <v>200</v>
      </c>
      <c r="J6" s="1">
        <f>IF(C6="Wholesaler",I6*20%,
IF(C6="Ratailer",I6*10%,IF(C6="Consumer",I6*5%)))</f>
        <v>40</v>
      </c>
      <c r="K6" s="1">
        <f>I6-J6</f>
        <v>160</v>
      </c>
    </row>
    <row r="7" spans="1:11" x14ac:dyDescent="0.25">
      <c r="A7" s="1" t="s">
        <v>174</v>
      </c>
      <c r="B7" s="33" t="s">
        <v>118</v>
      </c>
      <c r="C7" s="1" t="s">
        <v>159</v>
      </c>
      <c r="D7" s="1" t="s">
        <v>165</v>
      </c>
      <c r="E7" s="23">
        <v>45667</v>
      </c>
      <c r="F7" s="24">
        <v>0.88819444444444395</v>
      </c>
      <c r="G7" s="1">
        <v>5</v>
      </c>
      <c r="H7" s="1">
        <v>5000</v>
      </c>
      <c r="I7" s="1">
        <f>G7*H7</f>
        <v>25000</v>
      </c>
      <c r="J7" s="1">
        <f>IF(C7="Wholesaler",I7*20%,
IF(C7="Ratailer",I7*10%,IF(C7="Consumer",I7*5%)))</f>
        <v>2500</v>
      </c>
      <c r="K7" s="1">
        <f>I7-J7</f>
        <v>22500</v>
      </c>
    </row>
    <row r="11" spans="1:11" x14ac:dyDescent="0.25">
      <c r="D11" s="22" t="s">
        <v>166</v>
      </c>
      <c r="E11" s="22"/>
      <c r="F11" s="27"/>
      <c r="G11" s="27"/>
      <c r="H11" s="21"/>
    </row>
    <row r="12" spans="1:11" x14ac:dyDescent="0.25">
      <c r="D12" s="1" t="str" cm="1">
        <f t="array" ref="D12:D14">_xlfn.UNIQUE(C3:C7)</f>
        <v>Wholesaler</v>
      </c>
      <c r="E12" s="26">
        <v>0.2</v>
      </c>
      <c r="F12" s="2"/>
      <c r="G12" s="28"/>
    </row>
    <row r="13" spans="1:11" x14ac:dyDescent="0.25">
      <c r="D13" s="1" t="str">
        <v>Ratailer</v>
      </c>
      <c r="E13" s="26">
        <v>0.1</v>
      </c>
      <c r="F13" s="2"/>
      <c r="G13" s="28"/>
    </row>
    <row r="14" spans="1:11" x14ac:dyDescent="0.25">
      <c r="D14" s="1" t="str">
        <v>Consumer</v>
      </c>
      <c r="E14" s="26">
        <v>0.05</v>
      </c>
      <c r="F14" s="2"/>
      <c r="G14" s="28"/>
    </row>
    <row r="15" spans="1:11" x14ac:dyDescent="0.25">
      <c r="B15" t="s">
        <v>21</v>
      </c>
    </row>
  </sheetData>
  <autoFilter ref="A2:K7" xr:uid="{91E80914-8ED1-422F-9374-02DC45E99D4A}"/>
  <mergeCells count="1">
    <mergeCell ref="D11:G11"/>
  </mergeCells>
  <phoneticPr fontId="3" type="noConversion"/>
  <conditionalFormatting sqref="C3:C7">
    <cfRule type="containsText" dxfId="7" priority="2" operator="containsText" text="Consumer">
      <formula>NOT(ISERROR(SEARCH("Consumer",C3)))</formula>
    </cfRule>
    <cfRule type="containsText" dxfId="6" priority="3" operator="containsText" text="Ratailer">
      <formula>NOT(ISERROR(SEARCH("Ratailer",C3)))</formula>
    </cfRule>
    <cfRule type="containsText" dxfId="5" priority="4" operator="containsText" text="Wholesaler">
      <formula>NOT(ISERROR(SEARCH("Wholesaler",C3)))</formula>
    </cfRule>
    <cfRule type="containsText" dxfId="4" priority="5" operator="containsText" text="Wholesaler">
      <formula>NOT(ISERROR(SEARCH("Wholesaler",C3)))</formula>
    </cfRule>
    <cfRule type="containsText" dxfId="3" priority="6" operator="containsText" text="Wholesaler">
      <formula>NOT(ISERROR(SEARCH("Wholesaler",C3)))</formula>
    </cfRule>
  </conditionalFormatting>
  <conditionalFormatting sqref="E2">
    <cfRule type="timePeriod" dxfId="2" priority="1" timePeriod="tomorrow">
      <formula>FLOOR(E2,1)=TODAY()+1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E285A-B85D-4113-804C-F92F95889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2.IF_AND_OR</vt:lpstr>
      <vt:lpstr>Sheet1 (2)</vt:lpstr>
      <vt:lpstr>Sheet4</vt:lpstr>
      <vt:lpstr>Sheet5</vt:lpstr>
      <vt:lpstr>3.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Joshi</dc:creator>
  <cp:lastModifiedBy>Sunil Joshi</cp:lastModifiedBy>
  <dcterms:created xsi:type="dcterms:W3CDTF">2025-01-06T07:23:46Z</dcterms:created>
  <dcterms:modified xsi:type="dcterms:W3CDTF">2025-01-06T12:59:48Z</dcterms:modified>
</cp:coreProperties>
</file>