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1996s\OneDrive\Desktop\Projects\Execl Project\HR\"/>
    </mc:Choice>
  </mc:AlternateContent>
  <xr:revisionPtr revIDLastSave="0" documentId="13_ncr:1_{77F3446B-39C4-4AD3-9733-7AABE07BABE4}" xr6:coauthVersionLast="47" xr6:coauthVersionMax="47" xr10:uidLastSave="{00000000-0000-0000-0000-000000000000}"/>
  <bookViews>
    <workbookView xWindow="-108" yWindow="-108" windowWidth="23256" windowHeight="12576" xr2:uid="{9D1BE968-D1CD-4962-8863-E2F4B59BB61E}"/>
  </bookViews>
  <sheets>
    <sheet name="Actives Dashboard" sheetId="1" r:id="rId1"/>
    <sheet name="Headline" sheetId="8" r:id="rId2"/>
    <sheet name="Ethnicity" sheetId="3" r:id="rId3"/>
    <sheet name="Separations" sheetId="6" r:id="rId4"/>
    <sheet name="Term Reason" sheetId="7" r:id="rId5"/>
    <sheet name="Region" sheetId="5" r:id="rId6"/>
    <sheet name="Tenure" sheetId="4" r:id="rId7"/>
    <sheet name="Actives"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329" r:id="rId9"/>
    <pivotCache cacheId="350" r:id="rId10"/>
    <pivotCache cacheId="383" r:id="rId11"/>
    <pivotCache cacheId="386" r:id="rId12"/>
    <pivotCache cacheId="389" r:id="rId13"/>
    <pivotCache cacheId="392" r:id="rId14"/>
    <pivotCache cacheId="395" r:id="rId15"/>
    <pivotCache cacheId="398" r:id="rId16"/>
    <pivotCache cacheId="401" r:id="rId17"/>
    <pivotCache cacheId="404" r:id="rId18"/>
    <pivotCache cacheId="407"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U5" i="1" l="1"/>
  <c r="T5" i="1"/>
  <c r="G5" i="1"/>
  <c r="M5" i="1"/>
  <c r="M4" i="1"/>
  <c r="N4" i="1"/>
  <c r="J5" i="1"/>
  <c r="K5" i="1"/>
  <c r="S5" i="1"/>
  <c r="H5" i="1"/>
  <c r="F5" i="1"/>
  <c r="J4" i="1"/>
  <c r="N5" i="1"/>
  <c r="K4"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AD35A9C0-3630-4FFD-A136-A17404EC13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<sst xmlns="http://schemas.openxmlformats.org/spreadsheetml/2006/main" count="153" uniqueCount="51">
  <si>
    <t xml:space="preserve"> </t>
  </si>
  <si>
    <t>HR Management Dashboard</t>
  </si>
  <si>
    <t>Total Emp</t>
  </si>
  <si>
    <t>Turnover</t>
  </si>
  <si>
    <t>Hourly</t>
  </si>
  <si>
    <t>Full Time</t>
  </si>
  <si>
    <t>Salary</t>
  </si>
  <si>
    <t>Part Time</t>
  </si>
  <si>
    <t>Row Labels</t>
  </si>
  <si>
    <t>Active Employees</t>
  </si>
  <si>
    <t>F</t>
  </si>
  <si>
    <t>M</t>
  </si>
  <si>
    <t>Grand Total</t>
  </si>
  <si>
    <t>Column Labels</t>
  </si>
  <si>
    <t>FT</t>
  </si>
  <si>
    <t>PT</t>
  </si>
  <si>
    <t>&lt;30</t>
  </si>
  <si>
    <t>30-49</t>
  </si>
  <si>
    <t>TO %</t>
  </si>
  <si>
    <t>2016</t>
  </si>
  <si>
    <t>2017</t>
  </si>
  <si>
    <t>2018</t>
  </si>
  <si>
    <t>Group A</t>
  </si>
  <si>
    <t>Group B</t>
  </si>
  <si>
    <t>Group C</t>
  </si>
  <si>
    <t>Group D</t>
  </si>
  <si>
    <t>Group E</t>
  </si>
  <si>
    <t>Group F</t>
  </si>
  <si>
    <t>Group G</t>
  </si>
  <si>
    <t>Separations</t>
  </si>
  <si>
    <t>Bad Hires</t>
  </si>
  <si>
    <t>Central</t>
  </si>
  <si>
    <t>East</t>
  </si>
  <si>
    <t>Midwest</t>
  </si>
  <si>
    <t>North</t>
  </si>
  <si>
    <t>Northwest</t>
  </si>
  <si>
    <t>South</t>
  </si>
  <si>
    <t>West</t>
  </si>
  <si>
    <t>Avg. Tenure Months</t>
  </si>
  <si>
    <t>New Hires</t>
  </si>
  <si>
    <t>Qtr2</t>
  </si>
  <si>
    <t>Qtr3</t>
  </si>
  <si>
    <t>Qtr4</t>
  </si>
  <si>
    <t>2017 Total</t>
  </si>
  <si>
    <t>2018 Total</t>
  </si>
  <si>
    <t>Voluntary</t>
  </si>
  <si>
    <t>Qtr1</t>
  </si>
  <si>
    <t>2016 Total</t>
  </si>
  <si>
    <t>50+</t>
  </si>
  <si>
    <t>Involuntary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</si>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</sst>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entury Gothic"/>
      <family val="2"/>
      <scheme val="minor"/>
    </font>
    <font>
      <sz val="11"/>
      <color theme="1"/>
      <name val="Century Gothic"/>
      <family val="2"/>
      <scheme val="minor"/>
    </font>
    <font>
      <b/>
      <sz val="18"/>
      <color theme="6" tint="-0.249977111117893"/>
      <name val="Century Gothic"/>
      <family val="2"/>
      <scheme val="minor"/>
    </font>
    <font>
      <b/>
      <sz val="11"/>
      <color theme="6" tint="-0.499984740745262"/>
      <name val="Century Gothic"/>
      <family val="2"/>
      <scheme val="minor"/>
    </font>
    <font>
      <b/>
      <sz val="14"/>
      <color theme="6"/>
      <name val="Century Gothic"/>
      <family val="2"/>
      <scheme val="minor"/>
    </font>
    <font>
      <b/>
      <sz val="14"/>
      <color theme="6" tint="-0.249977111117893"/>
      <name val="Century Gothic"/>
      <family val="2"/>
      <scheme val="minor"/>
    </font>
    <font>
      <b/>
      <sz val="16"/>
      <color theme="0" tint="-0.499984740745262"/>
      <name val="Century Gothic"/>
      <family val="2"/>
      <scheme val="minor"/>
    </font>
    <font>
      <sz val="16"/>
      <color theme="0" tint="-0.499984740745262"/>
      <name val="Century Gothic"/>
      <family val="2"/>
      <scheme val="minor"/>
    </font>
    <font>
      <u/>
      <sz val="11"/>
      <color theme="10"/>
      <name val="Century Gothic"/>
      <family val="2"/>
      <scheme val="minor"/>
    </font>
    <font>
      <sz val="11"/>
      <color theme="6" tint="-0.499984740745262"/>
      <name val="Century Gothic"/>
      <family val="2"/>
      <scheme val="minor"/>
    </font>
    <font>
      <sz val="12"/>
      <color theme="6" tint="-0.249977111117893"/>
      <name val="Century Gothic"/>
      <family val="2"/>
      <scheme val="minor"/>
    </font>
    <font>
      <sz val="11"/>
      <color theme="6" tint="-0.249977111117893"/>
      <name val="Century Gothic"/>
      <family val="2"/>
      <scheme val="minor"/>
    </font>
    <font>
      <sz val="16"/>
      <color theme="1"/>
      <name val="Century Gothic"/>
      <family val="2"/>
      <scheme val="minor"/>
    </font>
    <font>
      <b/>
      <sz val="18"/>
      <color theme="6" tint="-0.499984740745262"/>
      <name val="Century Gothic"/>
      <family val="2"/>
      <scheme val="minor"/>
    </font>
    <font>
      <b/>
      <sz val="18"/>
      <color theme="6"/>
      <name val="Century Gothic"/>
      <family val="2"/>
      <scheme val="minor"/>
    </font>
    <font>
      <i/>
      <u/>
      <sz val="11"/>
      <color theme="0" tint="-0.499984740745262"/>
      <name val="Century Gothic"/>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2</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c:v>
                </c:pt>
                <c:pt idx="1">
                  <c:v>1</c:v>
                </c:pt>
                <c:pt idx="2">
                  <c:v>1</c:v>
                </c:pt>
              </c:numCache>
            </c:numRef>
          </c:val>
          <c:extLst>
            <c:ext xmlns:c16="http://schemas.microsoft.com/office/drawing/2014/chart" uri="{C3380CC4-5D6E-409C-BE32-E72D297353CC}">
              <c16:uniqueId val="{00000000-2551-41DD-BFB8-CAD21C51CD4F}"/>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19425645938744346"/>
          <c:h val="0.2109546306711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Actives!$A$4:$A$21</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2016</c:v>
                  </c:pt>
                  <c:pt idx="4">
                    <c:v>2017</c:v>
                  </c:pt>
                  <c:pt idx="8">
                    <c:v>2018</c:v>
                  </c:pt>
                </c:lvl>
              </c:multiLvlStrCache>
            </c:multiLvlStrRef>
          </c:cat>
          <c:val>
            <c:numRef>
              <c:f>Actives!$B$4:$B$21</c:f>
              <c:numCache>
                <c:formatCode>0</c:formatCode>
                <c:ptCount val="11"/>
                <c:pt idx="0">
                  <c:v>1</c:v>
                </c:pt>
                <c:pt idx="1">
                  <c:v>1</c:v>
                </c:pt>
                <c:pt idx="2">
                  <c:v>1</c:v>
                </c:pt>
                <c:pt idx="3">
                  <c:v>2</c:v>
                </c:pt>
                <c:pt idx="4">
                  <c:v>1</c:v>
                </c:pt>
                <c:pt idx="5">
                  <c:v>1</c:v>
                </c:pt>
                <c:pt idx="6">
                  <c:v>2</c:v>
                </c:pt>
                <c:pt idx="8">
                  <c:v>1</c:v>
                </c:pt>
                <c:pt idx="9">
                  <c:v>1</c:v>
                </c:pt>
                <c:pt idx="10">
                  <c:v>1</c:v>
                </c:pt>
              </c:numCache>
            </c:numRef>
          </c:val>
          <c:extLs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Actives!$A$4:$A$21</c:f>
              <c:multiLvlStrCache>
                <c:ptCount val="11"/>
                <c:lvl>
                  <c:pt idx="0">
                    <c:v>Qtr1</c:v>
                  </c:pt>
                  <c:pt idx="1">
                    <c:v>Qtr2</c:v>
                  </c:pt>
                  <c:pt idx="2">
                    <c:v>Qtr3</c:v>
                  </c:pt>
                  <c:pt idx="3">
                    <c:v>Qtr4</c:v>
                  </c:pt>
                  <c:pt idx="4">
                    <c:v>Qtr1</c:v>
                  </c:pt>
                  <c:pt idx="5">
                    <c:v>Qtr2</c:v>
                  </c:pt>
                  <c:pt idx="6">
                    <c:v>Qtr3</c:v>
                  </c:pt>
                  <c:pt idx="7">
                    <c:v>Qtr4</c:v>
                  </c:pt>
                  <c:pt idx="8">
                    <c:v>Qtr1</c:v>
                  </c:pt>
                  <c:pt idx="9">
                    <c:v>Qtr2</c:v>
                  </c:pt>
                  <c:pt idx="10">
                    <c:v>Qtr3</c:v>
                  </c:pt>
                </c:lvl>
                <c:lvl>
                  <c:pt idx="0">
                    <c:v>2016</c:v>
                  </c:pt>
                  <c:pt idx="4">
                    <c:v>2017</c:v>
                  </c:pt>
                  <c:pt idx="8">
                    <c:v>2018</c:v>
                  </c:pt>
                </c:lvl>
              </c:multiLvlStrCache>
            </c:multiLvlStrRef>
          </c:cat>
          <c:val>
            <c:numRef>
              <c:f>Actives!$C$4:$C$21</c:f>
              <c:numCache>
                <c:formatCode>#,##0</c:formatCode>
                <c:ptCount val="11"/>
                <c:pt idx="0">
                  <c:v>1</c:v>
                </c:pt>
                <c:pt idx="3">
                  <c:v>1</c:v>
                </c:pt>
                <c:pt idx="5">
                  <c:v>1</c:v>
                </c:pt>
                <c:pt idx="6">
                  <c:v>1</c:v>
                </c:pt>
                <c:pt idx="7">
                  <c:v>1</c:v>
                </c:pt>
                <c:pt idx="8">
                  <c:v>1</c:v>
                </c:pt>
                <c:pt idx="9">
                  <c:v>2</c:v>
                </c:pt>
                <c:pt idx="10">
                  <c:v>2</c:v>
                </c:pt>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c:v>
                </c:pt>
                <c:pt idx="1">
                  <c:v>2</c:v>
                </c:pt>
                <c:pt idx="2">
                  <c:v>2</c:v>
                </c:pt>
                <c:pt idx="3">
                  <c:v>5</c:v>
                </c:pt>
                <c:pt idx="4">
                  <c:v>1</c:v>
                </c:pt>
                <c:pt idx="5">
                  <c:v>1</c:v>
                </c:pt>
                <c:pt idx="6">
                  <c:v>1</c:v>
                </c:pt>
                <c:pt idx="7">
                  <c:v>1</c:v>
                </c:pt>
                <c:pt idx="8">
                  <c:v>1</c:v>
                </c:pt>
                <c:pt idx="9">
                  <c:v>1</c:v>
                </c:pt>
                <c:pt idx="10">
                  <c:v>1</c:v>
                </c:pt>
                <c:pt idx="12">
                  <c:v>6</c:v>
                </c:pt>
                <c:pt idx="13">
                  <c:v>3</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3</c:v>
                </c:pt>
                <c:pt idx="1">
                  <c:v>4</c:v>
                </c:pt>
                <c:pt idx="2">
                  <c:v>3</c:v>
                </c:pt>
                <c:pt idx="3">
                  <c:v>5</c:v>
                </c:pt>
                <c:pt idx="4">
                  <c:v>4</c:v>
                </c:pt>
                <c:pt idx="5">
                  <c:v>1</c:v>
                </c:pt>
                <c:pt idx="6">
                  <c:v>3</c:v>
                </c:pt>
                <c:pt idx="7">
                  <c:v>5</c:v>
                </c:pt>
                <c:pt idx="8">
                  <c:v>1</c:v>
                </c:pt>
                <c:pt idx="9">
                  <c:v>5</c:v>
                </c:pt>
                <c:pt idx="10">
                  <c:v>2</c:v>
                </c:pt>
                <c:pt idx="11">
                  <c:v>1</c:v>
                </c:pt>
                <c:pt idx="12">
                  <c:v>2</c:v>
                </c:pt>
                <c:pt idx="13">
                  <c:v>4</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114.85</c:v>
                </c:pt>
                <c:pt idx="1">
                  <c:v>69.62</c:v>
                </c:pt>
                <c:pt idx="2">
                  <c:v>22.164999999999999</c:v>
                </c:pt>
                <c:pt idx="3">
                  <c:v>44.972000000000001</c:v>
                </c:pt>
                <c:pt idx="4">
                  <c:v>6.2</c:v>
                </c:pt>
                <c:pt idx="5">
                  <c:v>3.47</c:v>
                </c:pt>
                <c:pt idx="6">
                  <c:v>94.6</c:v>
                </c:pt>
                <c:pt idx="7">
                  <c:v>115.47</c:v>
                </c:pt>
                <c:pt idx="8">
                  <c:v>15.53</c:v>
                </c:pt>
                <c:pt idx="9">
                  <c:v>61.33</c:v>
                </c:pt>
                <c:pt idx="10">
                  <c:v>126.4</c:v>
                </c:pt>
                <c:pt idx="12">
                  <c:v>79.193333333333342</c:v>
                </c:pt>
                <c:pt idx="13">
                  <c:v>75.456666666666663</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16.223333333333333</c:v>
                </c:pt>
                <c:pt idx="1">
                  <c:v>5.7324999999999999</c:v>
                </c:pt>
                <c:pt idx="2">
                  <c:v>23.033333333333331</c:v>
                </c:pt>
                <c:pt idx="3">
                  <c:v>9.0220000000000002</c:v>
                </c:pt>
                <c:pt idx="4">
                  <c:v>2.76</c:v>
                </c:pt>
                <c:pt idx="5">
                  <c:v>3.7566666666666664</c:v>
                </c:pt>
                <c:pt idx="6">
                  <c:v>16.68</c:v>
                </c:pt>
                <c:pt idx="7">
                  <c:v>18.266666666666666</c:v>
                </c:pt>
                <c:pt idx="8">
                  <c:v>25.33</c:v>
                </c:pt>
                <c:pt idx="9">
                  <c:v>30.766000000000002</c:v>
                </c:pt>
                <c:pt idx="10">
                  <c:v>19.25</c:v>
                </c:pt>
                <c:pt idx="11">
                  <c:v>0.13</c:v>
                </c:pt>
                <c:pt idx="12">
                  <c:v>11</c:v>
                </c:pt>
                <c:pt idx="13">
                  <c:v>31.9175</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c:v>
                </c:pt>
                <c:pt idx="1">
                  <c:v>7</c:v>
                </c:pt>
                <c:pt idx="3">
                  <c:v>3</c:v>
                </c:pt>
                <c:pt idx="4">
                  <c:v>1</c:v>
                </c:pt>
                <c:pt idx="5">
                  <c:v>2</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4</c:v>
                </c:pt>
                <c:pt idx="2">
                  <c:v>7</c:v>
                </c:pt>
                <c:pt idx="3">
                  <c:v>6</c:v>
                </c:pt>
                <c:pt idx="4">
                  <c:v>14</c:v>
                </c:pt>
                <c:pt idx="5">
                  <c:v>9</c:v>
                </c:pt>
                <c:pt idx="6">
                  <c:v>1</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Separations!$A$4:$A$5</c:f>
              <c:strCache>
                <c:ptCount val="1"/>
                <c:pt idx="0">
                  <c:v>2018</c:v>
                </c:pt>
              </c:strCache>
            </c:strRef>
          </c:cat>
          <c:val>
            <c:numRef>
              <c:f>Separations!$B$4:$B$5</c:f>
              <c:numCache>
                <c:formatCode>#,##0</c:formatCode>
                <c:ptCount val="1"/>
                <c:pt idx="0">
                  <c:v>10</c:v>
                </c:pt>
              </c:numCache>
            </c:numRef>
          </c:val>
          <c:extLst>
            <c:ext xmlns:c16="http://schemas.microsoft.com/office/drawing/2014/chart" uri="{C3380CC4-5D6E-409C-BE32-E72D297353CC}">
              <c16:uniqueId val="{00000000-D50E-4CA7-950B-92B09892C582}"/>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Separations!$A$4:$A$5</c:f>
              <c:strCache>
                <c:ptCount val="1"/>
                <c:pt idx="0">
                  <c:v>2018</c:v>
                </c:pt>
              </c:strCache>
            </c:strRef>
          </c:cat>
          <c:val>
            <c:numRef>
              <c:f>Separations!$C$4:$C$5</c:f>
              <c:numCache>
                <c:formatCode>General</c:formatCode>
                <c:ptCount val="1"/>
                <c:pt idx="0">
                  <c:v>9</c:v>
                </c:pt>
              </c:numCache>
            </c:numRef>
          </c:val>
          <c:extLst>
            <c:ext xmlns:c16="http://schemas.microsoft.com/office/drawing/2014/chart" uri="{C3380CC4-5D6E-409C-BE32-E72D297353CC}">
              <c16:uniqueId val="{00000001-D50E-4CA7-950B-92B09892C582}"/>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1647716763483852"/>
          <c:h val="0.119110889804601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Reason'!$A$5:$A$6</c:f>
              <c:strCache>
                <c:ptCount val="1"/>
                <c:pt idx="0">
                  <c:v>2018</c:v>
                </c:pt>
              </c:strCache>
            </c:strRef>
          </c:cat>
          <c:val>
            <c:numRef>
              <c:f>'Term Reason'!$B$5:$B$6</c:f>
              <c:numCache>
                <c:formatCode>#,##0</c:formatCode>
                <c:ptCount val="1"/>
                <c:pt idx="0">
                  <c:v>3</c:v>
                </c:pt>
              </c:numCache>
            </c:numRef>
          </c:val>
          <c:extLst>
            <c:ext xmlns:c16="http://schemas.microsoft.com/office/drawing/2014/chart" uri="{C3380CC4-5D6E-409C-BE32-E72D297353CC}">
              <c16:uniqueId val="{00000003-95DE-4796-8600-27999892EC94}"/>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Reason'!$A$5:$A$6</c:f>
              <c:strCache>
                <c:ptCount val="1"/>
                <c:pt idx="0">
                  <c:v>2018</c:v>
                </c:pt>
              </c:strCache>
            </c:strRef>
          </c:cat>
          <c:val>
            <c:numRef>
              <c:f>'Term Reason'!$C$5:$C$6</c:f>
              <c:numCache>
                <c:formatCode>#,##0</c:formatCode>
                <c:ptCount val="1"/>
                <c:pt idx="0">
                  <c:v>7</c:v>
                </c:pt>
              </c:numCache>
            </c:numRef>
          </c:val>
          <c:extLst>
            <c:ext xmlns:c16="http://schemas.microsoft.com/office/drawing/2014/chart" uri="{C3380CC4-5D6E-409C-BE32-E72D297353CC}">
              <c16:uniqueId val="{00000004-95DE-4796-8600-27999892EC94}"/>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1114623172103489"/>
          <c:h val="0.11417647536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9.png"/><Relationship Id="rId39" Type="http://schemas.openxmlformats.org/officeDocument/2006/relationships/image" Target="../media/image30.png"/><Relationship Id="rId21" Type="http://schemas.openxmlformats.org/officeDocument/2006/relationships/chart" Target="../charts/chart5.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8.svg"/><Relationship Id="rId33" Type="http://schemas.openxmlformats.org/officeDocument/2006/relationships/image" Target="../media/image26.svg"/><Relationship Id="rId38" Type="http://schemas.openxmlformats.org/officeDocument/2006/relationships/hyperlink" Target="https://www.linkedin.com/in/sunil-kumar-pal/" TargetMode="External"/><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32" Type="http://schemas.openxmlformats.org/officeDocument/2006/relationships/image" Target="../media/image25.png"/><Relationship Id="rId37" Type="http://schemas.openxmlformats.org/officeDocument/2006/relationships/image" Target="../media/image29.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1.png"/><Relationship Id="rId36" Type="http://schemas.openxmlformats.org/officeDocument/2006/relationships/hyperlink" Target="https://github.com/Sunilpal9401" TargetMode="External"/><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0.svg"/><Relationship Id="rId30" Type="http://schemas.openxmlformats.org/officeDocument/2006/relationships/image" Target="../media/image23.png"/><Relationship Id="rId35" Type="http://schemas.openxmlformats.org/officeDocument/2006/relationships/image" Target="../media/image28.svg"/><Relationship Id="rId8" Type="http://schemas.openxmlformats.org/officeDocument/2006/relationships/image" Target="../media/image8.sv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4</xdr:row>
      <xdr:rowOff>11591</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4</xdr:row>
      <xdr:rowOff>11591</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4</xdr:row>
      <xdr:rowOff>11591</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4</xdr:row>
      <xdr:rowOff>11591</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4</xdr:row>
      <xdr:rowOff>11591</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4</xdr:row>
      <xdr:rowOff>11591</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243368</xdr:colOff>
      <xdr:row>4</xdr:row>
      <xdr:rowOff>237105</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527616</xdr:colOff>
      <xdr:row>42</xdr:row>
      <xdr:rowOff>141515</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527616</xdr:colOff>
      <xdr:row>10</xdr:row>
      <xdr:rowOff>44083</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527616</xdr:colOff>
      <xdr:row>14</xdr:row>
      <xdr:rowOff>137428</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527616</xdr:colOff>
      <xdr:row>29</xdr:row>
      <xdr:rowOff>15047</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85725</xdr:colOff>
      <xdr:row>3</xdr:row>
      <xdr:rowOff>184376</xdr:rowOff>
    </xdr:from>
    <xdr:to>
      <xdr:col>3</xdr:col>
      <xdr:colOff>300037</xdr:colOff>
      <xdr:row>4</xdr:row>
      <xdr:rowOff>255814</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695325" y="717776"/>
          <a:ext cx="1433512" cy="300038"/>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28363</xdr:colOff>
      <xdr:row>26</xdr:row>
      <xdr:rowOff>13770</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086696" y="4643858"/>
          <a:ext cx="293981" cy="295697"/>
        </a:xfrm>
        <a:prstGeom prst="rect">
          <a:avLst/>
        </a:prstGeom>
      </xdr:spPr>
    </xdr:pic>
    <xdr:clientData/>
  </xdr:twoCellAnchor>
  <xdr:twoCellAnchor editAs="oneCell">
    <xdr:from>
      <xdr:col>3</xdr:col>
      <xdr:colOff>435428</xdr:colOff>
      <xdr:row>3</xdr:row>
      <xdr:rowOff>108857</xdr:rowOff>
    </xdr:from>
    <xdr:to>
      <xdr:col>4</xdr:col>
      <xdr:colOff>195943</xdr:colOff>
      <xdr:row>5</xdr:row>
      <xdr:rowOff>0</xdr:rowOff>
    </xdr:to>
    <xdr:pic>
      <xdr:nvPicPr>
        <xdr:cNvPr id="10" name="Picture 9">
          <a:hlinkClick xmlns:r="http://schemas.openxmlformats.org/officeDocument/2006/relationships" r:id="rId36"/>
          <a:extLst>
            <a:ext uri="{FF2B5EF4-FFF2-40B4-BE49-F238E27FC236}">
              <a16:creationId xmlns:a16="http://schemas.microsoft.com/office/drawing/2014/main" id="{49C7942F-A956-83FE-EB2E-56F0100D12A4}"/>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2264228" y="642257"/>
          <a:ext cx="435429" cy="413657"/>
        </a:xfrm>
        <a:prstGeom prst="rect">
          <a:avLst/>
        </a:prstGeom>
      </xdr:spPr>
    </xdr:pic>
    <xdr:clientData/>
  </xdr:twoCellAnchor>
  <xdr:twoCellAnchor editAs="oneCell">
    <xdr:from>
      <xdr:col>0</xdr:col>
      <xdr:colOff>32657</xdr:colOff>
      <xdr:row>3</xdr:row>
      <xdr:rowOff>174172</xdr:rowOff>
    </xdr:from>
    <xdr:to>
      <xdr:col>0</xdr:col>
      <xdr:colOff>620485</xdr:colOff>
      <xdr:row>4</xdr:row>
      <xdr:rowOff>293916</xdr:rowOff>
    </xdr:to>
    <xdr:pic>
      <xdr:nvPicPr>
        <xdr:cNvPr id="14" name="Picture 13">
          <a:hlinkClick xmlns:r="http://schemas.openxmlformats.org/officeDocument/2006/relationships" r:id="rId38"/>
          <a:extLst>
            <a:ext uri="{FF2B5EF4-FFF2-40B4-BE49-F238E27FC236}">
              <a16:creationId xmlns:a16="http://schemas.microsoft.com/office/drawing/2014/main" id="{0C5EB2DA-A428-D18F-EDA3-0248ED9C5EFD}"/>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32657" y="707572"/>
          <a:ext cx="587828" cy="33745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33101853" backgroundQuery="1" createdVersion="6" refreshedVersion="8" minRefreshableVersion="3" recordCount="0" supportSubquery="1" supportAdvancedDrill="1" xr:uid="{A4550D52-B008-4DAC-A2B5-FC059EA213C2}">
  <cacheSource type="external" connectionId="6"/>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8958335" backgroundQuery="1" createdVersion="6" refreshedVersion="8" minRefreshableVersion="3" recordCount="0" supportSubquery="1" supportAdvancedDrill="1" xr:uid="{6E76B2C7-6E5C-40DD-9118-BC0DA189EFE4}">
  <cacheSource type="external" connectionId="6"/>
  <cacheFields count="7">
    <cacheField name="[Measures].[Separations]" caption="Separations" numFmtId="0" hierarchy="29" level="32767"/>
    <cacheField name="[HR Data].[Date (Year)].[Date (Year)]" caption="Date (Year)" numFmtId="0" hierarchy="7" level="1">
      <sharedItems count="1">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9537036" backgroundQuery="1" createdVersion="6" refreshedVersion="8" minRefreshableVersion="3" recordCount="0" supportSubquery="1" supportAdvancedDrill="1" xr:uid="{2457A615-054D-4D87-AE88-110A9F7FA06D}">
  <cacheSource type="external" connectionId="6"/>
  <cacheFields count="7">
    <cacheField name="[Measures].[Separations]" caption="Separations" numFmtId="0" hierarchy="29" level="32767"/>
    <cacheField name="[HR Data].[Date (Year)].[Date (Year)]" caption="Date (Year)" numFmtId="0" hierarchy="7" level="1">
      <sharedItems count="1">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37847225" backgroundQuery="1" createdVersion="6" refreshedVersion="8" minRefreshableVersion="3" recordCount="0" supportSubquery="1" supportAdvancedDrill="1" xr:uid="{74B9EE60-5EFE-481B-B953-5A1D0227F13F}">
  <cacheSource type="external" connectionId="6"/>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Date (Year)].[Date (Year)]" caption="Date (Year)" numFmtId="0" hierarchy="7" level="1">
      <sharedItems containsSemiMixedTypes="0" containsNonDate="0" containsString="0"/>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4097224" backgroundQuery="1" createdVersion="6" refreshedVersion="8" minRefreshableVersion="3" recordCount="0" supportSubquery="1" supportAdvancedDrill="1" xr:uid="{5255CA9C-286C-4B04-B845-BC965A9C19AD}">
  <cacheSource type="external" connectionId="6"/>
  <cacheFields count="10">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3">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9"/>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5023148" backgroundQuery="1" createdVersion="6" refreshedVersion="8" minRefreshableVersion="3" recordCount="0" supportSubquery="1" supportAdvancedDrill="1" xr:uid="{C28EE5DE-9909-4624-A300-7E4C10D0F8C6}">
  <cacheSource type="external" connectionId="6"/>
  <cacheFields count="7">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5601849" backgroundQuery="1" createdVersion="6" refreshedVersion="8" minRefreshableVersion="3" recordCount="0" supportSubquery="1" supportAdvancedDrill="1" xr:uid="{A535DBC9-20D4-40DF-9770-84D88BE735EA}">
  <cacheSource type="external" connectionId="6"/>
  <cacheFields count="6">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6064818" backgroundQuery="1" createdVersion="6" refreshedVersion="8" minRefreshableVersion="3" recordCount="0" supportSubquery="1" supportAdvancedDrill="1" xr:uid="{CE77BDA6-FF33-43AA-9F61-5ED674A01EE2}">
  <cacheSource type="external" connectionId="6"/>
  <cacheFields count="6">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6643519" backgroundQuery="1" createdVersion="6" refreshedVersion="8" minRefreshableVersion="3" recordCount="0" supportSubquery="1" supportAdvancedDrill="1" xr:uid="{D97BC304-2F2D-4C0A-91E1-4349093A9BA2}">
  <cacheSource type="external" connectionId="6"/>
  <cacheFields count="7">
    <cacheField name="[HR Data].[Gender].[Gender]" caption="Gender" numFmtId="0" hierarchy="11" level="1">
      <sharedItems count="2">
        <s v="F"/>
        <s v="M"/>
      </sharedItems>
    </cacheField>
    <cacheField name="[HR Data].[PayType].[PayType]" caption="PayType" numFmtId="0" hierarchy="14" level="1">
      <sharedItems count="1">
        <s v="Hourly"/>
      </sharedItems>
    </cacheField>
    <cacheField name="[Measures].[Active Employees]" caption="Active Employees" numFmtId="0" hierarchy="26" level="32767"/>
    <cacheField name="[HR Data].[FP].[FP]" caption="FP" numFmtId="0" hierarchy="10" level="1">
      <sharedItems containsSemiMixedTypes="0" containsNonDate="0" containsString="0"/>
    </cacheField>
    <cacheField name="[HR Data].[Date (Year)].[Date (Year)]" caption="Date (Year)" numFmtId="0" hierarchy="7" level="1">
      <sharedItems containsSemiMixedTypes="0" containsNonDate="0" containsString="0"/>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7569442" backgroundQuery="1" createdVersion="6" refreshedVersion="8" minRefreshableVersion="3" recordCount="0" supportSubquery="1" supportAdvancedDrill="1" xr:uid="{6AA04F46-9114-4FDF-A580-0048D804D830}">
  <cacheSource type="external" connectionId="6"/>
  <cacheFields count="5">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1">
        <s v="2018"/>
      </sharedItems>
    </cacheField>
    <cacheField name="[HR Data].[BU Region].[BU Region]" caption="BU Region" numFmtId="0" hierarchy="3"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Pal" refreshedDate="45314.458898379627" backgroundQuery="1" createdVersion="6" refreshedVersion="8" minRefreshableVersion="3" recordCount="0" supportSubquery="1" supportAdvancedDrill="1" xr:uid="{60CF6120-F0AF-4FF8-8BFA-72B26A682B4D}">
  <cacheSource type="external" connectionId="6"/>
  <cacheFields count="6">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 name="[HR Data].[Date (Year)].[Date (Year)]" caption="Date (Year)" numFmtId="0" hierarchy="7" level="1">
      <sharedItems containsSemiMixedTypes="0" containsNonDate="0" containsString="0"/>
    </cacheField>
    <cacheField name="[HR Data].[EthnicGroup].[EthnicGroup]" caption="EthnicGroup" numFmtId="0" hierarchy="9"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395" applyNumberFormats="0" applyBorderFormats="0" applyFontFormats="0" applyPatternFormats="0" applyAlignmentFormats="0" applyWidthHeightFormats="1" dataCaption="Values" tag="934f50bd-a387-47bc-91e0-7d0e39e4b044" updatedVersion="8" minRefreshableVersion="3" useAutoFormatting="1" itemPrintTitles="1" createdVersion="6" indent="0" outline="1" outlineData="1" multipleFieldFilters="0">
  <location ref="A10:D13"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members count="1" level="1">
        <member name="[HR Data].[EthnicGroup].&amp;[Group F]"/>
      </members>
    </pivotHierarchy>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350" applyNumberFormats="0" applyBorderFormats="0" applyFontFormats="0" applyPatternFormats="0" applyAlignmentFormats="0" applyWidthHeightFormats="1" dataCaption="Values" tag="cca477a5-fb00-4d91-954c-abd3e27003f5" updatedVersion="8" minRefreshableVersion="3" useAutoFormatting="1" itemPrintTitles="1" createdVersion="6"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383" applyNumberFormats="0" applyBorderFormats="0" applyFontFormats="0" applyPatternFormats="0" applyAlignmentFormats="0" applyWidthHeightFormats="1" dataCaption="Values" tag="a9a806e1-d4d8-4836-a105-092b17606664" updatedVersion="8" minRefreshableVersion="3" useAutoFormatting="1" subtotalHiddenItems="1" itemPrintTitles="1" createdVersion="6" indent="0" outline="1" outlineData="1" multipleFieldFilters="0" chartFormat="3">
  <location ref="A3:C21" firstHeaderRow="0" firstDataRow="1" firstDataCol="1"/>
  <pivotFields count="10">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4">
        <item x="0"/>
        <item x="1"/>
        <item x="2"/>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18">
    <i>
      <x/>
    </i>
    <i r="1">
      <x/>
    </i>
    <i r="1">
      <x v="1"/>
    </i>
    <i r="1">
      <x v="2"/>
    </i>
    <i r="1">
      <x v="3"/>
    </i>
    <i t="default">
      <x/>
    </i>
    <i>
      <x v="1"/>
    </i>
    <i r="1">
      <x/>
    </i>
    <i r="1">
      <x v="1"/>
    </i>
    <i r="1">
      <x v="2"/>
    </i>
    <i r="1">
      <x v="3"/>
    </i>
    <i t="default">
      <x v="1"/>
    </i>
    <i>
      <x v="2"/>
    </i>
    <i r="1">
      <x/>
    </i>
    <i r="1">
      <x v="1"/>
    </i>
    <i r="1">
      <x v="2"/>
    </i>
    <i t="default">
      <x v="2"/>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HR Data].[EthnicGroup].&amp;[Group F]"/>
      </members>
    </pivotHierarchy>
    <pivotHierarchy multipleItemSelectionAllowed="1" dragToData="1">
      <members count="1" level="1">
        <member name="[HR Data].[FP].&amp;[P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392" applyNumberFormats="0" applyBorderFormats="0" applyFontFormats="0" applyPatternFormats="0" applyAlignmentFormats="0" applyWidthHeightFormats="1" dataCaption="Values" tag="95e2309d-322e-46cf-b5d1-1996dc75e3f0" updatedVersion="8" minRefreshableVersion="3" useAutoFormatting="1" itemPrintTitles="1" createdVersion="6" indent="0" outline="1" outlineData="1" multipleFieldFilters="0">
  <location ref="A3:B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members count="1" level="1">
        <member name="[HR Data].[EthnicGroup].&amp;[Group F]"/>
      </members>
    </pivotHierarchy>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398" applyNumberFormats="0" applyBorderFormats="0" applyFontFormats="0" applyPatternFormats="0" applyAlignmentFormats="0" applyWidthHeightFormats="1" dataCaption="Values" tag="d3e90000-f77f-40fc-aaa0-db20eb84c5c3" updatedVersion="8" minRefreshableVersion="3" useAutoFormatting="1" itemPrintTitles="1" createdVersion="6" indent="0" outline="1" outlineData="1" multipleFieldFilters="0">
  <location ref="A31:D34"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HR Data].[EthnicGroup].&amp;[Group F]"/>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386" applyNumberFormats="0" applyBorderFormats="0" applyFontFormats="0" applyPatternFormats="0" applyAlignmentFormats="0" applyWidthHeightFormats="1" dataCaption="Values" tag="f22a523e-307b-47d7-9349-3ff3fd9b9c0d" updatedVersion="8" minRefreshableVersion="3" useAutoFormatting="1" itemPrintTitles="1" createdVersion="6" indent="0" outline="1" outlineData="1" multipleFieldFilters="0" chartFormat="3">
  <location ref="A23:D28"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members count="1" level="1">
        <member name="[HR Data].[EthnicGroup].&amp;[Group F]"/>
      </members>
    </pivotHierarchy>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389" applyNumberFormats="0" applyBorderFormats="0" applyFontFormats="0" applyPatternFormats="0" applyAlignmentFormats="0" applyWidthHeightFormats="1" dataCaption="Values" tag="e9f99d41-4aca-45c4-ac55-9598557286fc" updatedVersion="8" minRefreshableVersion="3" useAutoFormatting="1" itemPrintTitles="1" createdVersion="6" indent="0" outline="1" outlineData="1" multipleFieldFilters="0">
  <location ref="A17:D21"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members count="1" level="1">
        <member name="[HR Data].[EthnicGroup].&amp;[Group 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329" applyNumberFormats="0" applyBorderFormats="0" applyFontFormats="0" applyPatternFormats="0" applyAlignmentFormats="0" applyWidthHeightFormats="1" dataCaption="Values" tag="1a431422-237c-431d-996a-fb7182ff6e51" updatedVersion="8" minRefreshableVersion="3" useAutoFormatting="1" itemPrintTitles="1" createdVersion="6" indent="0" outline="1" outlineData="1" multipleFieldFilters="0" chartFormat="3">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404" applyNumberFormats="0" applyBorderFormats="0" applyFontFormats="0" applyPatternFormats="0" applyAlignmentFormats="0" applyWidthHeightFormats="1" dataCaption="Values" tag="1c17fce6-975b-440b-a9e8-23bbd999d4dc" updatedVersion="8" minRefreshableVersion="3" useAutoFormatting="1" itemPrintTitles="1" createdVersion="6" indent="0" outline="1" outlineData="1" multipleFieldFilters="0" chartFormat="5">
  <location ref="A3:C5" firstHeaderRow="0" firstDataRow="1" firstDataCol="1"/>
  <pivotFields count="7">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HR Data].[EthnicGroup].&amp;[Group F]"/>
      </members>
    </pivotHierarchy>
    <pivotHierarchy multipleItemSelectionAllowed="1" dragToData="1">
      <members count="1" level="1">
        <member name="[HR Data].[FP].&amp;[P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407" applyNumberFormats="0" applyBorderFormats="0" applyFontFormats="0" applyPatternFormats="0" applyAlignmentFormats="0" applyWidthHeightFormats="1" dataCaption="Values" tag="d2b62eb2-e461-4942-99e9-2e93d1aba396" updatedVersion="8" minRefreshableVersion="3" useAutoFormatting="1" itemPrintTitles="1" createdVersion="6" indent="0" outline="1" outlineData="1" multipleFieldFilters="0" chartFormat="4">
  <location ref="A3:D6" firstHeaderRow="1" firstDataRow="2" firstDataCol="1"/>
  <pivotFields count="7">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Data].[BU Region].&amp;[Wes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HR Data].[EthnicGroup].&amp;[Group F]"/>
      </members>
    </pivotHierarchy>
    <pivotHierarchy multipleItemSelectionAllowed="1" dragToData="1">
      <members count="1" level="1">
        <member name="[HR Data].[FP].&amp;[PT]"/>
      </members>
    </pivotHierarchy>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401" applyNumberFormats="0" applyBorderFormats="0" applyFontFormats="0" applyPatternFormats="0" applyAlignmentFormats="0" applyWidthHeightFormats="1" dataCaption="Values" tag="0138ae22-772c-481c-9f72-b1b7d9c1d192" updatedVersion="8" minRefreshableVersion="3" useAutoFormatting="1" itemPrintTitles="1" createdVersion="6" indent="0" outline="1" outlineData="1" multipleFieldFilters="0" chartFormat="3">
  <location ref="A3:D12"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8]"/>
      </members>
    </pivotHierarchy>
    <pivotHierarchy dragToData="1"/>
    <pivotHierarchy multipleItemSelectionAllowed="1" dragToData="1">
      <members count="1" level="1">
        <member name="[HR Data].[EthnicGroup].&amp;[Group F]"/>
      </members>
    </pivotHierarchy>
    <pivotHierarchy dragToData="1"/>
    <pivotHierarchy multipleItemSelectionAllowed="1" dragToData="1">
      <members count="1" level="1">
        <member name="[HR Data].[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mp;[Group F]"/>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P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mp;[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AB16"/>
  <sheetViews>
    <sheetView showGridLines="0" tabSelected="1" zoomScale="80" zoomScaleNormal="80" workbookViewId="0">
      <selection activeCell="AB16" sqref="AB16"/>
    </sheetView>
  </sheetViews>
  <sheetFormatPr defaultRowHeight="13.8" x14ac:dyDescent="0.25"/>
  <sheetData>
    <row r="1" spans="1:28" ht="4.5" customHeight="1" x14ac:dyDescent="0.25">
      <c r="A1" t="s">
        <v>0</v>
      </c>
    </row>
    <row r="2" spans="1:28" ht="19.5" customHeight="1" x14ac:dyDescent="0.4">
      <c r="A2" s="1" t="s">
        <v>1</v>
      </c>
      <c r="F2" s="2" t="s">
        <v>2</v>
      </c>
      <c r="G2" s="3">
        <f>G5/$F$5</f>
        <v>0.5</v>
      </c>
      <c r="H2" s="4">
        <f>H5/$F$5</f>
        <v>1</v>
      </c>
      <c r="S2" s="5" t="s">
        <v>3</v>
      </c>
      <c r="T2" s="6"/>
      <c r="U2" s="6"/>
    </row>
    <row r="3" spans="1:28" ht="19.5" customHeight="1" x14ac:dyDescent="0.25">
      <c r="A3" s="30"/>
      <c r="F3" s="7"/>
      <c r="G3" s="8"/>
      <c r="H3" s="8"/>
    </row>
    <row r="4" spans="1:28" ht="17.399999999999999" x14ac:dyDescent="0.3">
      <c r="F4" s="9"/>
      <c r="G4" s="10"/>
      <c r="H4" s="10"/>
      <c r="I4" s="11" t="s">
        <v>4</v>
      </c>
      <c r="J4" s="12">
        <f>IFERROR(GETPIVOTDATA("[Measures].[Active Employees]",Headline!$A$10,"[HR Data].[Gender]","[HR Data].[Gender].&amp;[M]","[HR Data].[PayType]","[HR Data].[PayType].&amp;[Hourly]"),"")</f>
        <v>1</v>
      </c>
      <c r="K4" s="13">
        <f>IFERROR(GETPIVOTDATA("[Measures].[Active Employees]",Headline!$A$10,"[HR Data].[Gender]","[HR Data].[Gender].&amp;[F]","[HR Data].[PayType]","[HR Data].[PayType].&amp;[Hourly]"),"")</f>
        <v>1</v>
      </c>
      <c r="L4" s="11" t="s">
        <v>5</v>
      </c>
      <c r="M4" s="12">
        <f>IFERROR(GETPIVOTDATA("[Measures].[Active Employees]",Headline!$A$17,"[HR Data].[Gender]","[HR Data].[Gender].&amp;[M]","[HR Data].[FP]","[HR Data].[FP].&amp;[FT]"),"")</f>
        <v>0</v>
      </c>
      <c r="N4" s="13">
        <f>IFERROR(GETPIVOTDATA("[Measures].[Active Employees]",Headline!$A$17,"[HR Data].[Gender]","[HR Data].[Gender].&amp;[F]","[HR Data].[FP]","[HR Data].[FP].&amp;[FT]"),"")</f>
        <v>0.33333333333333331</v>
      </c>
    </row>
    <row r="5" spans="1:28" ht="24" thickBot="1" x14ac:dyDescent="0.4">
      <c r="A5" s="14"/>
      <c r="B5" s="15"/>
      <c r="C5" s="15"/>
      <c r="D5" s="15"/>
      <c r="E5" s="15"/>
      <c r="F5" s="16">
        <f>IFERROR(GETPIVOTDATA("[Measures].[Active Employees]",Headline!$A$3),"")</f>
        <v>2</v>
      </c>
      <c r="G5" s="17">
        <f>IFERROR(GETPIVOTDATA("[Measures].[Active Employees]",Headline!$A$3,"[HR Data].[Gender]","[HR Data].[Gender].&amp;[M]"),"")</f>
        <v>1</v>
      </c>
      <c r="H5" s="18">
        <f>IFERROR(GETPIVOTDATA("[Measures].[Active Employees]",Headline!$A$3,"[HR Data].[Gender]","[HR Data].[Gender].&amp;[F]"),"")</f>
        <v>2</v>
      </c>
      <c r="I5" s="19" t="s">
        <v>6</v>
      </c>
      <c r="J5" s="20" t="str">
        <f>IFERROR(GETPIVOTDATA("[Measures].[Active Employees]",Headline!$A$10,"[HR Data].[Gender]","[HR Data].[Gender].&amp;[M]","[HR Data].[PayType]","[HR Data].[PayType].&amp;[Salary]"),"")</f>
        <v/>
      </c>
      <c r="K5" s="21" t="str">
        <f>IFERROR(GETPIVOTDATA("[Measures].[Active Employees]",Headline!$A$10,"[HR Data].[Gender]","[HR Data].[Gender].&amp;[F]","[HR Data].[PayType]","[HR Data].[PayType].&amp;[Salary]"),"")</f>
        <v/>
      </c>
      <c r="L5" s="19" t="s">
        <v>7</v>
      </c>
      <c r="M5" s="20">
        <f>IFERROR(GETPIVOTDATA("[Measures].[Active Employees]",Headline!$A$17,"[HR Data].[Gender]","[HR Data].[Gender].&amp;[M]","[HR Data].[FP]","[HR Data].[FP].&amp;[PT]"),"")</f>
        <v>1</v>
      </c>
      <c r="N5" s="21">
        <f>IFERROR(GETPIVOTDATA("[Measures].[Active Employees]",Headline!$A$17,"[HR Data].[Gender]","[HR Data].[Gender].&amp;[F]","[HR Data].[FP]","[HR Data].[FP].&amp;[PT]"),"")</f>
        <v>0.66666666666666663</v>
      </c>
      <c r="O5" s="15"/>
      <c r="P5" s="15"/>
      <c r="Q5" s="15"/>
      <c r="R5" s="15"/>
      <c r="S5" s="22">
        <f>IFERROR(GETPIVOTDATA("[Measures].[TO %]",Headline!$A$31),"")</f>
        <v>5</v>
      </c>
      <c r="T5" s="22">
        <f>IFERROR(GETPIVOTDATA("[Measures].[TO %]",Headline!$A$31,"[HR Data].[Gender]","[HR Data].[Gender].&amp;[M]"),"")</f>
        <v>10</v>
      </c>
      <c r="U5" s="22">
        <f>IFERROR(GETPIVOTDATA("[Measures].[TO %]",Headline!$A$31,"[HR Data].[Gender]","[HR Data].[Gender].&amp;[F]"),"")</f>
        <v>1.6666666666666667</v>
      </c>
      <c r="V5" s="15"/>
      <c r="W5" s="15"/>
      <c r="X5" s="15"/>
    </row>
    <row r="6" spans="1:28" ht="4.5" customHeight="1" thickTop="1" x14ac:dyDescent="0.25"/>
    <row r="16" spans="1:28" x14ac:dyDescent="0.25">
      <c r="AB16" t="s">
        <v>50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4"/>
  <sheetViews>
    <sheetView workbookViewId="0">
      <selection activeCell="B6" sqref="B6"/>
    </sheetView>
  </sheetViews>
  <sheetFormatPr defaultRowHeight="13.8" x14ac:dyDescent="0.25"/>
  <cols>
    <col min="1" max="1" width="12.59765625" bestFit="1" customWidth="1"/>
    <col min="2" max="2" width="16" bestFit="1" customWidth="1"/>
    <col min="3" max="3" width="8.8984375" bestFit="1" customWidth="1"/>
    <col min="4" max="4" width="11.09765625" bestFit="1" customWidth="1"/>
  </cols>
  <sheetData>
    <row r="3" spans="1:4" x14ac:dyDescent="0.25">
      <c r="A3" s="23" t="s">
        <v>8</v>
      </c>
      <c r="B3" t="s">
        <v>9</v>
      </c>
    </row>
    <row r="4" spans="1:4" x14ac:dyDescent="0.25">
      <c r="A4" s="24" t="s">
        <v>10</v>
      </c>
      <c r="B4" s="27">
        <v>2</v>
      </c>
    </row>
    <row r="5" spans="1:4" x14ac:dyDescent="0.25">
      <c r="A5" s="24" t="s">
        <v>11</v>
      </c>
      <c r="B5" s="27">
        <v>1</v>
      </c>
    </row>
    <row r="6" spans="1:4" x14ac:dyDescent="0.25">
      <c r="A6" s="24" t="s">
        <v>12</v>
      </c>
      <c r="B6" s="27">
        <v>2</v>
      </c>
    </row>
    <row r="10" spans="1:4" x14ac:dyDescent="0.25">
      <c r="A10" s="23" t="s">
        <v>9</v>
      </c>
      <c r="B10" s="23" t="s">
        <v>13</v>
      </c>
    </row>
    <row r="11" spans="1:4" x14ac:dyDescent="0.25">
      <c r="A11" s="23" t="s">
        <v>8</v>
      </c>
      <c r="B11" t="s">
        <v>10</v>
      </c>
      <c r="C11" t="s">
        <v>11</v>
      </c>
      <c r="D11" t="s">
        <v>12</v>
      </c>
    </row>
    <row r="12" spans="1:4" x14ac:dyDescent="0.25">
      <c r="A12" s="24" t="s">
        <v>4</v>
      </c>
      <c r="B12" s="28">
        <v>1</v>
      </c>
      <c r="C12" s="28">
        <v>1</v>
      </c>
      <c r="D12" s="28">
        <v>1</v>
      </c>
    </row>
    <row r="13" spans="1:4" x14ac:dyDescent="0.25">
      <c r="A13" s="24" t="s">
        <v>12</v>
      </c>
      <c r="B13" s="28">
        <v>1</v>
      </c>
      <c r="C13" s="28">
        <v>1</v>
      </c>
      <c r="D13" s="28">
        <v>1</v>
      </c>
    </row>
    <row r="17" spans="1:4" x14ac:dyDescent="0.25">
      <c r="A17" s="23" t="s">
        <v>9</v>
      </c>
      <c r="B17" s="23" t="s">
        <v>13</v>
      </c>
    </row>
    <row r="18" spans="1:4" x14ac:dyDescent="0.25">
      <c r="A18" s="23" t="s">
        <v>8</v>
      </c>
      <c r="B18" t="s">
        <v>10</v>
      </c>
      <c r="C18" t="s">
        <v>11</v>
      </c>
      <c r="D18" t="s">
        <v>12</v>
      </c>
    </row>
    <row r="19" spans="1:4" x14ac:dyDescent="0.25">
      <c r="A19" s="24" t="s">
        <v>14</v>
      </c>
      <c r="B19" s="28">
        <v>0.33333333333333331</v>
      </c>
      <c r="C19" s="28">
        <v>0</v>
      </c>
      <c r="D19" s="28">
        <v>0.33333333333333331</v>
      </c>
    </row>
    <row r="20" spans="1:4" x14ac:dyDescent="0.25">
      <c r="A20" s="24" t="s">
        <v>15</v>
      </c>
      <c r="B20" s="28">
        <v>0.66666666666666663</v>
      </c>
      <c r="C20" s="28">
        <v>1</v>
      </c>
      <c r="D20" s="28">
        <v>0.66666666666666663</v>
      </c>
    </row>
    <row r="21" spans="1:4" x14ac:dyDescent="0.25">
      <c r="A21" s="24" t="s">
        <v>12</v>
      </c>
      <c r="B21" s="28">
        <v>1</v>
      </c>
      <c r="C21" s="28">
        <v>1</v>
      </c>
      <c r="D21" s="28">
        <v>1</v>
      </c>
    </row>
    <row r="23" spans="1:4" x14ac:dyDescent="0.25">
      <c r="A23" s="23" t="s">
        <v>9</v>
      </c>
      <c r="B23" s="23" t="s">
        <v>13</v>
      </c>
    </row>
    <row r="24" spans="1:4" x14ac:dyDescent="0.25">
      <c r="A24" s="23" t="s">
        <v>8</v>
      </c>
      <c r="B24" t="s">
        <v>10</v>
      </c>
      <c r="C24" t="s">
        <v>11</v>
      </c>
      <c r="D24" t="s">
        <v>12</v>
      </c>
    </row>
    <row r="25" spans="1:4" x14ac:dyDescent="0.25">
      <c r="A25" s="24" t="s">
        <v>16</v>
      </c>
      <c r="B25" s="27">
        <v>2</v>
      </c>
      <c r="C25" s="27">
        <v>1</v>
      </c>
      <c r="D25" s="27">
        <v>2</v>
      </c>
    </row>
    <row r="26" spans="1:4" x14ac:dyDescent="0.25">
      <c r="A26" s="24" t="s">
        <v>17</v>
      </c>
      <c r="B26" s="27"/>
      <c r="C26" s="27">
        <v>1</v>
      </c>
      <c r="D26" s="27">
        <v>1</v>
      </c>
    </row>
    <row r="27" spans="1:4" x14ac:dyDescent="0.25">
      <c r="A27" s="24" t="s">
        <v>48</v>
      </c>
      <c r="B27" s="27"/>
      <c r="C27" s="27">
        <v>1</v>
      </c>
      <c r="D27" s="27">
        <v>1</v>
      </c>
    </row>
    <row r="28" spans="1:4" x14ac:dyDescent="0.25">
      <c r="A28" s="24" t="s">
        <v>12</v>
      </c>
      <c r="B28" s="27">
        <v>2</v>
      </c>
      <c r="C28" s="27">
        <v>1</v>
      </c>
      <c r="D28" s="27">
        <v>2</v>
      </c>
    </row>
    <row r="31" spans="1:4" x14ac:dyDescent="0.25">
      <c r="A31" s="23" t="s">
        <v>18</v>
      </c>
      <c r="B31" s="23" t="s">
        <v>13</v>
      </c>
    </row>
    <row r="32" spans="1:4" x14ac:dyDescent="0.25">
      <c r="A32" s="23" t="s">
        <v>8</v>
      </c>
      <c r="B32" t="s">
        <v>10</v>
      </c>
      <c r="C32" t="s">
        <v>11</v>
      </c>
      <c r="D32" t="s">
        <v>12</v>
      </c>
    </row>
    <row r="33" spans="1:4" x14ac:dyDescent="0.25">
      <c r="A33" s="24" t="s">
        <v>21</v>
      </c>
      <c r="B33" s="29">
        <v>1.6666666666666667</v>
      </c>
      <c r="C33" s="29">
        <v>10</v>
      </c>
      <c r="D33" s="29">
        <v>5</v>
      </c>
    </row>
    <row r="34" spans="1:4" x14ac:dyDescent="0.25">
      <c r="A34" s="24" t="s">
        <v>12</v>
      </c>
      <c r="B34" s="29">
        <v>1.6666666666666667</v>
      </c>
      <c r="C34" s="29">
        <v>10</v>
      </c>
      <c r="D34" s="2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B10" sqref="B10"/>
    </sheetView>
  </sheetViews>
  <sheetFormatPr defaultRowHeight="13.8" x14ac:dyDescent="0.25"/>
  <cols>
    <col min="1" max="1" width="16.69921875" bestFit="1" customWidth="1"/>
    <col min="2" max="2" width="16" bestFit="1" customWidth="1"/>
    <col min="3" max="3" width="2.8984375" bestFit="1" customWidth="1"/>
    <col min="4" max="4" width="11.09765625" bestFit="1" customWidth="1"/>
  </cols>
  <sheetData>
    <row r="3" spans="1:4" x14ac:dyDescent="0.25">
      <c r="A3" s="23" t="s">
        <v>9</v>
      </c>
      <c r="B3" s="23" t="s">
        <v>13</v>
      </c>
    </row>
    <row r="4" spans="1:4" x14ac:dyDescent="0.25">
      <c r="A4" s="23" t="s">
        <v>8</v>
      </c>
      <c r="B4" t="s">
        <v>14</v>
      </c>
      <c r="C4" t="s">
        <v>15</v>
      </c>
      <c r="D4" t="s">
        <v>12</v>
      </c>
    </row>
    <row r="5" spans="1:4" x14ac:dyDescent="0.25">
      <c r="A5" s="24" t="s">
        <v>22</v>
      </c>
      <c r="B5" s="31"/>
      <c r="C5" s="31"/>
      <c r="D5" s="31"/>
    </row>
    <row r="6" spans="1:4" x14ac:dyDescent="0.25">
      <c r="A6" s="25" t="s">
        <v>10</v>
      </c>
      <c r="B6" s="27">
        <v>2</v>
      </c>
      <c r="C6" s="27">
        <v>3</v>
      </c>
      <c r="D6" s="27">
        <v>5</v>
      </c>
    </row>
    <row r="7" spans="1:4" x14ac:dyDescent="0.25">
      <c r="A7" s="25" t="s">
        <v>11</v>
      </c>
      <c r="B7" s="27">
        <v>2</v>
      </c>
      <c r="C7" s="27">
        <v>4</v>
      </c>
      <c r="D7" s="27">
        <v>6</v>
      </c>
    </row>
    <row r="8" spans="1:4" x14ac:dyDescent="0.25">
      <c r="A8" s="24" t="s">
        <v>23</v>
      </c>
      <c r="B8" s="31"/>
      <c r="C8" s="31"/>
      <c r="D8" s="31"/>
    </row>
    <row r="9" spans="1:4" x14ac:dyDescent="0.25">
      <c r="A9" s="25" t="s">
        <v>10</v>
      </c>
      <c r="B9" s="27">
        <v>2</v>
      </c>
      <c r="C9" s="27">
        <v>3</v>
      </c>
      <c r="D9" s="27">
        <v>5</v>
      </c>
    </row>
    <row r="10" spans="1:4" x14ac:dyDescent="0.25">
      <c r="A10" s="25" t="s">
        <v>11</v>
      </c>
      <c r="B10" s="27">
        <v>5</v>
      </c>
      <c r="C10" s="27">
        <v>5</v>
      </c>
      <c r="D10" s="27">
        <v>10</v>
      </c>
    </row>
    <row r="11" spans="1:4" x14ac:dyDescent="0.25">
      <c r="A11" s="24" t="s">
        <v>24</v>
      </c>
      <c r="B11" s="31"/>
      <c r="C11" s="31"/>
      <c r="D11" s="31"/>
    </row>
    <row r="12" spans="1:4" x14ac:dyDescent="0.25">
      <c r="A12" s="25" t="s">
        <v>10</v>
      </c>
      <c r="B12" s="27">
        <v>1</v>
      </c>
      <c r="C12" s="27">
        <v>4</v>
      </c>
      <c r="D12" s="27">
        <v>5</v>
      </c>
    </row>
    <row r="13" spans="1:4" x14ac:dyDescent="0.25">
      <c r="A13" s="25" t="s">
        <v>11</v>
      </c>
      <c r="B13" s="27">
        <v>1</v>
      </c>
      <c r="C13" s="27">
        <v>1</v>
      </c>
      <c r="D13" s="27">
        <v>1</v>
      </c>
    </row>
    <row r="14" spans="1:4" x14ac:dyDescent="0.25">
      <c r="A14" s="24" t="s">
        <v>25</v>
      </c>
      <c r="B14" s="31"/>
      <c r="C14" s="31"/>
      <c r="D14" s="31"/>
    </row>
    <row r="15" spans="1:4" x14ac:dyDescent="0.25">
      <c r="A15" s="25" t="s">
        <v>10</v>
      </c>
      <c r="B15" s="27">
        <v>1</v>
      </c>
      <c r="C15" s="27">
        <v>3</v>
      </c>
      <c r="D15" s="27">
        <v>4</v>
      </c>
    </row>
    <row r="16" spans="1:4" x14ac:dyDescent="0.25">
      <c r="A16" s="25" t="s">
        <v>11</v>
      </c>
      <c r="B16" s="27">
        <v>1</v>
      </c>
      <c r="C16" s="27">
        <v>5</v>
      </c>
      <c r="D16" s="27">
        <v>6</v>
      </c>
    </row>
    <row r="17" spans="1:4" x14ac:dyDescent="0.25">
      <c r="A17" s="24" t="s">
        <v>26</v>
      </c>
      <c r="B17" s="31"/>
      <c r="C17" s="31"/>
      <c r="D17" s="31"/>
    </row>
    <row r="18" spans="1:4" x14ac:dyDescent="0.25">
      <c r="A18" s="25" t="s">
        <v>10</v>
      </c>
      <c r="B18" s="27">
        <v>1</v>
      </c>
      <c r="C18" s="27">
        <v>1</v>
      </c>
      <c r="D18" s="27">
        <v>2</v>
      </c>
    </row>
    <row r="19" spans="1:4" x14ac:dyDescent="0.25">
      <c r="A19" s="25" t="s">
        <v>11</v>
      </c>
      <c r="B19" s="27">
        <v>1</v>
      </c>
      <c r="C19" s="27">
        <v>5</v>
      </c>
      <c r="D19" s="27">
        <v>6</v>
      </c>
    </row>
    <row r="20" spans="1:4" x14ac:dyDescent="0.25">
      <c r="A20" s="24" t="s">
        <v>27</v>
      </c>
      <c r="B20" s="31"/>
      <c r="C20" s="31"/>
      <c r="D20" s="31"/>
    </row>
    <row r="21" spans="1:4" x14ac:dyDescent="0.25">
      <c r="A21" s="25" t="s">
        <v>10</v>
      </c>
      <c r="B21" s="27">
        <v>1</v>
      </c>
      <c r="C21" s="27">
        <v>2</v>
      </c>
      <c r="D21" s="27">
        <v>3</v>
      </c>
    </row>
    <row r="22" spans="1:4" x14ac:dyDescent="0.25">
      <c r="A22" s="25" t="s">
        <v>11</v>
      </c>
      <c r="B22" s="27"/>
      <c r="C22" s="27">
        <v>1</v>
      </c>
      <c r="D22" s="27">
        <v>1</v>
      </c>
    </row>
    <row r="23" spans="1:4" x14ac:dyDescent="0.25">
      <c r="A23" s="24" t="s">
        <v>28</v>
      </c>
      <c r="B23" s="31"/>
      <c r="C23" s="31"/>
      <c r="D23" s="31"/>
    </row>
    <row r="24" spans="1:4" x14ac:dyDescent="0.25">
      <c r="A24" s="25" t="s">
        <v>10</v>
      </c>
      <c r="B24" s="27">
        <v>6</v>
      </c>
      <c r="C24" s="27">
        <v>2</v>
      </c>
      <c r="D24" s="27">
        <v>8</v>
      </c>
    </row>
    <row r="25" spans="1:4" x14ac:dyDescent="0.25">
      <c r="A25" s="25" t="s">
        <v>11</v>
      </c>
      <c r="B25" s="27">
        <v>3</v>
      </c>
      <c r="C25" s="27">
        <v>4</v>
      </c>
      <c r="D25" s="27">
        <v>7</v>
      </c>
    </row>
    <row r="26" spans="1:4" x14ac:dyDescent="0.25">
      <c r="A26" s="24" t="s">
        <v>12</v>
      </c>
      <c r="B26" s="27">
        <v>27</v>
      </c>
      <c r="C26" s="27">
        <v>41</v>
      </c>
      <c r="D26" s="27">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5"/>
  <sheetViews>
    <sheetView workbookViewId="0">
      <selection activeCell="F16" sqref="F16"/>
    </sheetView>
  </sheetViews>
  <sheetFormatPr defaultRowHeight="13.8" x14ac:dyDescent="0.25"/>
  <cols>
    <col min="1" max="1" width="12.59765625" bestFit="1" customWidth="1"/>
    <col min="2" max="2" width="11.19921875" bestFit="1" customWidth="1"/>
    <col min="3" max="3" width="9" bestFit="1" customWidth="1"/>
  </cols>
  <sheetData>
    <row r="3" spans="1:3" x14ac:dyDescent="0.25">
      <c r="A3" s="23" t="s">
        <v>8</v>
      </c>
      <c r="B3" t="s">
        <v>29</v>
      </c>
      <c r="C3" t="s">
        <v>30</v>
      </c>
    </row>
    <row r="4" spans="1:3" x14ac:dyDescent="0.25">
      <c r="A4" s="24" t="s">
        <v>21</v>
      </c>
      <c r="B4" s="26">
        <v>10</v>
      </c>
      <c r="C4" s="31">
        <v>9</v>
      </c>
    </row>
    <row r="5" spans="1:3" x14ac:dyDescent="0.25">
      <c r="A5" s="24" t="s">
        <v>12</v>
      </c>
      <c r="B5" s="26">
        <v>10</v>
      </c>
      <c r="C5" s="31">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6"/>
  <sheetViews>
    <sheetView workbookViewId="0">
      <selection activeCell="G2" sqref="G2"/>
    </sheetView>
  </sheetViews>
  <sheetFormatPr defaultRowHeight="13.8" x14ac:dyDescent="0.25"/>
  <cols>
    <col min="1" max="1" width="12.59765625" bestFit="1" customWidth="1"/>
    <col min="2" max="2" width="16" bestFit="1" customWidth="1"/>
    <col min="3" max="3" width="9.19921875" bestFit="1" customWidth="1"/>
    <col min="4" max="4" width="11.09765625" bestFit="1" customWidth="1"/>
    <col min="5" max="5" width="10" bestFit="1" customWidth="1"/>
    <col min="6" max="6" width="8.69921875" bestFit="1" customWidth="1"/>
    <col min="7" max="7" width="14.796875" bestFit="1" customWidth="1"/>
    <col min="8" max="8" width="12.8984375" bestFit="1" customWidth="1"/>
  </cols>
  <sheetData>
    <row r="3" spans="1:4" x14ac:dyDescent="0.25">
      <c r="A3" s="23" t="s">
        <v>29</v>
      </c>
      <c r="B3" s="23" t="s">
        <v>13</v>
      </c>
    </row>
    <row r="4" spans="1:4" x14ac:dyDescent="0.25">
      <c r="A4" s="23" t="s">
        <v>8</v>
      </c>
      <c r="B4" t="s">
        <v>49</v>
      </c>
      <c r="C4" t="s">
        <v>45</v>
      </c>
      <c r="D4" t="s">
        <v>12</v>
      </c>
    </row>
    <row r="5" spans="1:4" x14ac:dyDescent="0.25">
      <c r="A5" s="24" t="s">
        <v>21</v>
      </c>
      <c r="B5" s="26">
        <v>3</v>
      </c>
      <c r="C5" s="26">
        <v>7</v>
      </c>
      <c r="D5" s="26">
        <v>10</v>
      </c>
    </row>
    <row r="6" spans="1:4" x14ac:dyDescent="0.25">
      <c r="A6" s="24" t="s">
        <v>12</v>
      </c>
      <c r="B6" s="26">
        <v>3</v>
      </c>
      <c r="C6" s="26">
        <v>7</v>
      </c>
      <c r="D6" s="26">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3.8" x14ac:dyDescent="0.25"/>
  <cols>
    <col min="1" max="1" width="16.69921875" bestFit="1" customWidth="1"/>
    <col min="2" max="2" width="16" bestFit="1" customWidth="1"/>
    <col min="3" max="3" width="2.8984375" bestFit="1" customWidth="1"/>
    <col min="4" max="4" width="11.09765625" bestFit="1" customWidth="1"/>
  </cols>
  <sheetData>
    <row r="3" spans="1:4" x14ac:dyDescent="0.25">
      <c r="A3" s="23" t="s">
        <v>9</v>
      </c>
      <c r="B3" s="23" t="s">
        <v>13</v>
      </c>
    </row>
    <row r="4" spans="1:4" x14ac:dyDescent="0.25">
      <c r="A4" s="23" t="s">
        <v>8</v>
      </c>
      <c r="B4" t="s">
        <v>14</v>
      </c>
      <c r="C4" t="s">
        <v>15</v>
      </c>
      <c r="D4" t="s">
        <v>12</v>
      </c>
    </row>
    <row r="5" spans="1:4" x14ac:dyDescent="0.25">
      <c r="A5" s="24" t="s">
        <v>31</v>
      </c>
      <c r="B5" s="27">
        <v>1</v>
      </c>
      <c r="C5" s="27">
        <v>4</v>
      </c>
      <c r="D5" s="27">
        <v>5</v>
      </c>
    </row>
    <row r="6" spans="1:4" x14ac:dyDescent="0.25">
      <c r="A6" s="24" t="s">
        <v>32</v>
      </c>
      <c r="B6" s="27">
        <v>7</v>
      </c>
      <c r="C6" s="27"/>
      <c r="D6" s="27">
        <v>7</v>
      </c>
    </row>
    <row r="7" spans="1:4" x14ac:dyDescent="0.25">
      <c r="A7" s="24" t="s">
        <v>33</v>
      </c>
      <c r="B7" s="27"/>
      <c r="C7" s="27">
        <v>7</v>
      </c>
      <c r="D7" s="27">
        <v>7</v>
      </c>
    </row>
    <row r="8" spans="1:4" x14ac:dyDescent="0.25">
      <c r="A8" s="24" t="s">
        <v>34</v>
      </c>
      <c r="B8" s="27">
        <v>3</v>
      </c>
      <c r="C8" s="27">
        <v>6</v>
      </c>
      <c r="D8" s="27">
        <v>9</v>
      </c>
    </row>
    <row r="9" spans="1:4" x14ac:dyDescent="0.25">
      <c r="A9" s="24" t="s">
        <v>35</v>
      </c>
      <c r="B9" s="27">
        <v>1</v>
      </c>
      <c r="C9" s="27">
        <v>14</v>
      </c>
      <c r="D9" s="27">
        <v>15</v>
      </c>
    </row>
    <row r="10" spans="1:4" x14ac:dyDescent="0.25">
      <c r="A10" s="24" t="s">
        <v>36</v>
      </c>
      <c r="B10" s="27">
        <v>2</v>
      </c>
      <c r="C10" s="27">
        <v>9</v>
      </c>
      <c r="D10" s="27">
        <v>11</v>
      </c>
    </row>
    <row r="11" spans="1:4" x14ac:dyDescent="0.25">
      <c r="A11" s="24" t="s">
        <v>37</v>
      </c>
      <c r="B11" s="27"/>
      <c r="C11" s="27">
        <v>1</v>
      </c>
      <c r="D11" s="27">
        <v>1</v>
      </c>
    </row>
    <row r="12" spans="1:4" x14ac:dyDescent="0.25">
      <c r="A12" s="24" t="s">
        <v>12</v>
      </c>
      <c r="B12" s="27">
        <v>14</v>
      </c>
      <c r="C12" s="27">
        <v>40</v>
      </c>
      <c r="D12" s="27">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3.8" x14ac:dyDescent="0.25"/>
  <cols>
    <col min="1" max="1" width="18.3984375" bestFit="1" customWidth="1"/>
    <col min="2" max="2" width="16" bestFit="1" customWidth="1"/>
    <col min="3" max="3" width="2.8984375" bestFit="1" customWidth="1"/>
    <col min="4" max="4" width="11.09765625" bestFit="1" customWidth="1"/>
    <col min="5" max="5" width="19" customWidth="1"/>
    <col min="6" max="6" width="26.69921875" bestFit="1" customWidth="1"/>
    <col min="7" max="7" width="21.69921875" bestFit="1" customWidth="1"/>
    <col min="8" max="16" width="10.3984375" bestFit="1" customWidth="1"/>
    <col min="17" max="17" width="10.19921875" bestFit="1" customWidth="1"/>
  </cols>
  <sheetData>
    <row r="3" spans="1:4" x14ac:dyDescent="0.25">
      <c r="A3" s="23" t="s">
        <v>38</v>
      </c>
      <c r="B3" s="23" t="s">
        <v>13</v>
      </c>
    </row>
    <row r="4" spans="1:4" x14ac:dyDescent="0.25">
      <c r="A4" s="23" t="s">
        <v>8</v>
      </c>
      <c r="B4" t="s">
        <v>14</v>
      </c>
      <c r="C4" t="s">
        <v>15</v>
      </c>
      <c r="D4" t="s">
        <v>12</v>
      </c>
    </row>
    <row r="5" spans="1:4" x14ac:dyDescent="0.25">
      <c r="A5" s="24" t="s">
        <v>22</v>
      </c>
      <c r="B5" s="31"/>
      <c r="C5" s="31"/>
      <c r="D5" s="31"/>
    </row>
    <row r="6" spans="1:4" x14ac:dyDescent="0.25">
      <c r="A6" s="25" t="s">
        <v>10</v>
      </c>
      <c r="B6" s="26">
        <v>114.85</v>
      </c>
      <c r="C6" s="26">
        <v>16.223333333333333</v>
      </c>
      <c r="D6" s="26">
        <v>55.673999999999999</v>
      </c>
    </row>
    <row r="7" spans="1:4" x14ac:dyDescent="0.25">
      <c r="A7" s="25" t="s">
        <v>11</v>
      </c>
      <c r="B7" s="26">
        <v>69.62</v>
      </c>
      <c r="C7" s="26">
        <v>5.7324999999999999</v>
      </c>
      <c r="D7" s="26">
        <v>27.028333333333332</v>
      </c>
    </row>
    <row r="8" spans="1:4" x14ac:dyDescent="0.25">
      <c r="A8" s="24" t="s">
        <v>23</v>
      </c>
      <c r="B8" s="31"/>
      <c r="C8" s="31"/>
      <c r="D8" s="31"/>
    </row>
    <row r="9" spans="1:4" x14ac:dyDescent="0.25">
      <c r="A9" s="25" t="s">
        <v>10</v>
      </c>
      <c r="B9" s="26">
        <v>22.164999999999999</v>
      </c>
      <c r="C9" s="26">
        <v>23.033333333333331</v>
      </c>
      <c r="D9" s="26">
        <v>22.686</v>
      </c>
    </row>
    <row r="10" spans="1:4" x14ac:dyDescent="0.25">
      <c r="A10" s="25" t="s">
        <v>11</v>
      </c>
      <c r="B10" s="26">
        <v>44.972000000000001</v>
      </c>
      <c r="C10" s="26">
        <v>9.0220000000000002</v>
      </c>
      <c r="D10" s="26">
        <v>26.997000000000003</v>
      </c>
    </row>
    <row r="11" spans="1:4" x14ac:dyDescent="0.25">
      <c r="A11" s="24" t="s">
        <v>24</v>
      </c>
      <c r="B11" s="31"/>
      <c r="C11" s="31"/>
      <c r="D11" s="31"/>
    </row>
    <row r="12" spans="1:4" x14ac:dyDescent="0.25">
      <c r="A12" s="25" t="s">
        <v>10</v>
      </c>
      <c r="B12" s="26">
        <v>6.2</v>
      </c>
      <c r="C12" s="26">
        <v>2.76</v>
      </c>
      <c r="D12" s="26">
        <v>3.4479999999999995</v>
      </c>
    </row>
    <row r="13" spans="1:4" x14ac:dyDescent="0.25">
      <c r="A13" s="25" t="s">
        <v>11</v>
      </c>
      <c r="B13" s="26">
        <v>3.47</v>
      </c>
      <c r="C13" s="26">
        <v>3.7566666666666664</v>
      </c>
      <c r="D13" s="26">
        <v>3.47</v>
      </c>
    </row>
    <row r="14" spans="1:4" x14ac:dyDescent="0.25">
      <c r="A14" s="24" t="s">
        <v>25</v>
      </c>
      <c r="B14" s="31"/>
      <c r="C14" s="31"/>
      <c r="D14" s="31"/>
    </row>
    <row r="15" spans="1:4" x14ac:dyDescent="0.25">
      <c r="A15" s="25" t="s">
        <v>10</v>
      </c>
      <c r="B15" s="26">
        <v>94.6</v>
      </c>
      <c r="C15" s="26">
        <v>16.68</v>
      </c>
      <c r="D15" s="26">
        <v>36.159999999999997</v>
      </c>
    </row>
    <row r="16" spans="1:4" x14ac:dyDescent="0.25">
      <c r="A16" s="25" t="s">
        <v>11</v>
      </c>
      <c r="B16" s="26">
        <v>115.47</v>
      </c>
      <c r="C16" s="26">
        <v>18.266666666666666</v>
      </c>
      <c r="D16" s="26">
        <v>32.152857142857144</v>
      </c>
    </row>
    <row r="17" spans="1:4" x14ac:dyDescent="0.25">
      <c r="A17" s="24" t="s">
        <v>26</v>
      </c>
      <c r="B17" s="31"/>
      <c r="C17" s="31"/>
      <c r="D17" s="31"/>
    </row>
    <row r="18" spans="1:4" x14ac:dyDescent="0.25">
      <c r="A18" s="25" t="s">
        <v>10</v>
      </c>
      <c r="B18" s="26">
        <v>15.53</v>
      </c>
      <c r="C18" s="26">
        <v>25.33</v>
      </c>
      <c r="D18" s="26">
        <v>20.43</v>
      </c>
    </row>
    <row r="19" spans="1:4" x14ac:dyDescent="0.25">
      <c r="A19" s="25" t="s">
        <v>11</v>
      </c>
      <c r="B19" s="26">
        <v>61.33</v>
      </c>
      <c r="C19" s="26">
        <v>30.766000000000002</v>
      </c>
      <c r="D19" s="26">
        <v>35.86</v>
      </c>
    </row>
    <row r="20" spans="1:4" x14ac:dyDescent="0.25">
      <c r="A20" s="24" t="s">
        <v>27</v>
      </c>
      <c r="B20" s="31"/>
      <c r="C20" s="31"/>
      <c r="D20" s="31"/>
    </row>
    <row r="21" spans="1:4" x14ac:dyDescent="0.25">
      <c r="A21" s="25" t="s">
        <v>10</v>
      </c>
      <c r="B21" s="26">
        <v>126.4</v>
      </c>
      <c r="C21" s="26">
        <v>19.25</v>
      </c>
      <c r="D21" s="26">
        <v>54.966666666666669</v>
      </c>
    </row>
    <row r="22" spans="1:4" x14ac:dyDescent="0.25">
      <c r="A22" s="25" t="s">
        <v>11</v>
      </c>
      <c r="B22" s="26"/>
      <c r="C22" s="26">
        <v>0.13</v>
      </c>
      <c r="D22" s="26">
        <v>0.13</v>
      </c>
    </row>
    <row r="23" spans="1:4" x14ac:dyDescent="0.25">
      <c r="A23" s="24" t="s">
        <v>28</v>
      </c>
      <c r="B23" s="31"/>
      <c r="C23" s="31"/>
      <c r="D23" s="31"/>
    </row>
    <row r="24" spans="1:4" x14ac:dyDescent="0.25">
      <c r="A24" s="25" t="s">
        <v>10</v>
      </c>
      <c r="B24" s="26">
        <v>79.193333333333342</v>
      </c>
      <c r="C24" s="26">
        <v>11</v>
      </c>
      <c r="D24" s="26">
        <v>62.145000000000003</v>
      </c>
    </row>
    <row r="25" spans="1:4" x14ac:dyDescent="0.25">
      <c r="A25" s="25" t="s">
        <v>11</v>
      </c>
      <c r="B25" s="26">
        <v>75.456666666666663</v>
      </c>
      <c r="C25" s="26">
        <v>31.9175</v>
      </c>
      <c r="D25" s="26">
        <v>50.57714285714286</v>
      </c>
    </row>
    <row r="26" spans="1:4" x14ac:dyDescent="0.25">
      <c r="A26" s="24" t="s">
        <v>12</v>
      </c>
      <c r="B26" s="26">
        <v>65.283703703703708</v>
      </c>
      <c r="C26" s="26">
        <v>17.233809523809526</v>
      </c>
      <c r="D26" s="26">
        <v>36.035942028985509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21"/>
  <sheetViews>
    <sheetView workbookViewId="0"/>
  </sheetViews>
  <sheetFormatPr defaultRowHeight="13.8" x14ac:dyDescent="0.25"/>
  <cols>
    <col min="1" max="1" width="12.59765625" bestFit="1" customWidth="1"/>
    <col min="2" max="2" width="16.69921875" bestFit="1" customWidth="1"/>
    <col min="3" max="3" width="9.5" bestFit="1" customWidth="1"/>
  </cols>
  <sheetData>
    <row r="3" spans="1:3" x14ac:dyDescent="0.25">
      <c r="A3" s="23" t="s">
        <v>8</v>
      </c>
      <c r="B3" t="s">
        <v>9</v>
      </c>
      <c r="C3" t="s">
        <v>39</v>
      </c>
    </row>
    <row r="4" spans="1:3" x14ac:dyDescent="0.25">
      <c r="A4" s="24" t="s">
        <v>19</v>
      </c>
      <c r="B4" s="31"/>
      <c r="C4" s="31"/>
    </row>
    <row r="5" spans="1:3" x14ac:dyDescent="0.25">
      <c r="A5" s="25" t="s">
        <v>46</v>
      </c>
      <c r="B5" s="27">
        <v>1</v>
      </c>
      <c r="C5" s="26">
        <v>1</v>
      </c>
    </row>
    <row r="6" spans="1:3" x14ac:dyDescent="0.25">
      <c r="A6" s="25" t="s">
        <v>40</v>
      </c>
      <c r="B6" s="27">
        <v>1</v>
      </c>
      <c r="C6" s="26"/>
    </row>
    <row r="7" spans="1:3" x14ac:dyDescent="0.25">
      <c r="A7" s="25" t="s">
        <v>41</v>
      </c>
      <c r="B7" s="27">
        <v>1</v>
      </c>
      <c r="C7" s="26"/>
    </row>
    <row r="8" spans="1:3" x14ac:dyDescent="0.25">
      <c r="A8" s="25" t="s">
        <v>42</v>
      </c>
      <c r="B8" s="27">
        <v>2</v>
      </c>
      <c r="C8" s="26">
        <v>1</v>
      </c>
    </row>
    <row r="9" spans="1:3" x14ac:dyDescent="0.25">
      <c r="A9" s="24" t="s">
        <v>47</v>
      </c>
      <c r="B9" s="27">
        <v>2</v>
      </c>
      <c r="C9" s="26">
        <v>2</v>
      </c>
    </row>
    <row r="10" spans="1:3" x14ac:dyDescent="0.25">
      <c r="A10" s="24" t="s">
        <v>20</v>
      </c>
      <c r="B10" s="31"/>
      <c r="C10" s="31"/>
    </row>
    <row r="11" spans="1:3" x14ac:dyDescent="0.25">
      <c r="A11" s="25" t="s">
        <v>46</v>
      </c>
      <c r="B11" s="27">
        <v>1</v>
      </c>
      <c r="C11" s="26"/>
    </row>
    <row r="12" spans="1:3" x14ac:dyDescent="0.25">
      <c r="A12" s="25" t="s">
        <v>40</v>
      </c>
      <c r="B12" s="27">
        <v>1</v>
      </c>
      <c r="C12" s="26">
        <v>1</v>
      </c>
    </row>
    <row r="13" spans="1:3" x14ac:dyDescent="0.25">
      <c r="A13" s="25" t="s">
        <v>41</v>
      </c>
      <c r="B13" s="27">
        <v>2</v>
      </c>
      <c r="C13" s="26">
        <v>1</v>
      </c>
    </row>
    <row r="14" spans="1:3" x14ac:dyDescent="0.25">
      <c r="A14" s="25" t="s">
        <v>42</v>
      </c>
      <c r="B14" s="27"/>
      <c r="C14" s="26">
        <v>1</v>
      </c>
    </row>
    <row r="15" spans="1:3" x14ac:dyDescent="0.25">
      <c r="A15" s="24" t="s">
        <v>43</v>
      </c>
      <c r="B15" s="27">
        <v>2</v>
      </c>
      <c r="C15" s="26">
        <v>3</v>
      </c>
    </row>
    <row r="16" spans="1:3" x14ac:dyDescent="0.25">
      <c r="A16" s="24" t="s">
        <v>21</v>
      </c>
      <c r="B16" s="31"/>
      <c r="C16" s="31"/>
    </row>
    <row r="17" spans="1:3" x14ac:dyDescent="0.25">
      <c r="A17" s="25" t="s">
        <v>46</v>
      </c>
      <c r="B17" s="27">
        <v>1</v>
      </c>
      <c r="C17" s="26">
        <v>1</v>
      </c>
    </row>
    <row r="18" spans="1:3" x14ac:dyDescent="0.25">
      <c r="A18" s="25" t="s">
        <v>40</v>
      </c>
      <c r="B18" s="27">
        <v>1</v>
      </c>
      <c r="C18" s="26">
        <v>2</v>
      </c>
    </row>
    <row r="19" spans="1:3" x14ac:dyDescent="0.25">
      <c r="A19" s="25" t="s">
        <v>41</v>
      </c>
      <c r="B19" s="27">
        <v>1</v>
      </c>
      <c r="C19" s="26">
        <v>2</v>
      </c>
    </row>
    <row r="20" spans="1:3" x14ac:dyDescent="0.25">
      <c r="A20" s="24" t="s">
        <v>44</v>
      </c>
      <c r="B20" s="27">
        <v>1</v>
      </c>
      <c r="C20" s="26">
        <v>5</v>
      </c>
    </row>
    <row r="21" spans="1:3" x14ac:dyDescent="0.25">
      <c r="A21" s="24" t="s">
        <v>12</v>
      </c>
      <c r="B21" s="27">
        <v>1</v>
      </c>
      <c r="C21" s="26">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8 0 0 . 1 3 2 1 ] ] > < / 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H R   D a t a _ a 3 c a b 3 5 d - b 5 4 f - 4 a a f - 9 8 f 7 - 9 5 8 6 2 7 e c 7 7 8 b ] ] > < / C u s t o m C o n t e n t > < / G e m i n i > 
</file>

<file path=customXml/item17.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22.xml>��< ? x m l   v e r s i o n = " 1 . 0 "   e n c o d i n g = " U T F - 1 6 " ? > < G e m i n i   x m l n s = " h t t p : / / g e m i n i / p i v o t c u s t o m i z a t i o n / I s S a n d b o x E m b e d d e d " > < C u s t o m C o n t e n t > < ! [ C D A T A [ y e s ] ] > < / C u s t o m C o n t e n t > < / G e m i n i > 
</file>

<file path=customXml/item23.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C l i e n t W i n d o w X M L " > < C u s t o m C o n t e n t > < ! [ C D A T A [ H R   D a t a _ a 3 c a b 3 5 d - b 5 4 f - 4 a a f - 9 8 f 7 - 9 5 8 6 2 7 e c 7 7 8 b ] ] > < / C u s t o m C o n t e n t > < / G e m i n i > 
</file>

<file path=customXml/item25.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R e l a t i o n s h i p A u t o D e t e c t i o n E n a b l e d " > < C u s t o m C o n t e n t > < ! [ C D A T A [ T r u e ] ] > < / C u s t o m C o n t e n t > < / G e m i n i > 
</file>

<file path=customXml/item3.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4.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6.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9.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10.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11.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12.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13.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14.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15.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16.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17.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18.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19.xml><?xml version="1.0" encoding="utf-8"?>
<ds:datastoreItem xmlns:ds="http://schemas.openxmlformats.org/officeDocument/2006/customXml" ds:itemID="{22F72BCD-3A0C-4879-8940-6ACADF2551DC}">
  <ds:schemaRefs>
    <ds:schemaRef ds:uri="http://gemini/pivotcustomization/Diagrams"/>
  </ds:schemaRefs>
</ds:datastoreItem>
</file>

<file path=customXml/itemProps2.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0.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21.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22.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23.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24.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25.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26.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27.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28.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3.xml><?xml version="1.0" encoding="utf-8"?>
<ds:datastoreItem xmlns:ds="http://schemas.openxmlformats.org/officeDocument/2006/customXml" ds:itemID="{B653BBAE-DD54-4DE1-96BE-5D5F3ABABDC2}">
  <ds:schemaRefs>
    <ds:schemaRef ds:uri="http://schemas.microsoft.com/DataMashup"/>
  </ds:schemaRefs>
</ds:datastoreItem>
</file>

<file path=customXml/itemProps4.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5.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6.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7.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8.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9.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Ethnicity</vt:lpstr>
      <vt:lpstr>Separations</vt:lpstr>
      <vt:lpstr>Term Reason</vt:lpstr>
      <vt:lpstr>Region</vt:lpstr>
      <vt:lpstr>Tenure</vt:lpstr>
      <vt:lpstr>Actives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Sunil Pal</cp:lastModifiedBy>
  <cp:revision/>
  <dcterms:created xsi:type="dcterms:W3CDTF">2019-02-14T03:48:08Z</dcterms:created>
  <dcterms:modified xsi:type="dcterms:W3CDTF">2024-01-23T05:32:37Z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