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720" windowHeight="11835"/>
  </bookViews>
  <sheets>
    <sheet name="loca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G23" i="1" l="1"/>
  <c r="AF23" i="1"/>
  <c r="AE23" i="1"/>
  <c r="AD23" i="1"/>
  <c r="AG22" i="1"/>
  <c r="AF22" i="1"/>
  <c r="AE22" i="1"/>
  <c r="AD22" i="1"/>
  <c r="AG21" i="1"/>
  <c r="AF21" i="1"/>
  <c r="AE21" i="1"/>
  <c r="AD21" i="1"/>
  <c r="AG20" i="1"/>
  <c r="AF20" i="1"/>
  <c r="AE20" i="1"/>
  <c r="AD20" i="1"/>
  <c r="AG19" i="1"/>
  <c r="AF19" i="1"/>
  <c r="AE19" i="1"/>
  <c r="AD19" i="1"/>
  <c r="AG18" i="1"/>
  <c r="AF18" i="1"/>
  <c r="AE18" i="1"/>
  <c r="AD18" i="1"/>
  <c r="AG17" i="1"/>
  <c r="AF17" i="1"/>
  <c r="AE17" i="1"/>
  <c r="AD17" i="1"/>
  <c r="AG14" i="1"/>
  <c r="AF14" i="1"/>
  <c r="AE14" i="1"/>
  <c r="AD14" i="1"/>
  <c r="AG13" i="1"/>
  <c r="AF13" i="1"/>
  <c r="AE13" i="1"/>
  <c r="AD13" i="1"/>
  <c r="AG12" i="1"/>
  <c r="AF12" i="1"/>
  <c r="AE12" i="1"/>
  <c r="AD12" i="1"/>
  <c r="AG11" i="1"/>
  <c r="AF11" i="1"/>
  <c r="AE11" i="1"/>
  <c r="AD11" i="1"/>
  <c r="AG10" i="1"/>
  <c r="AF10" i="1"/>
  <c r="AE10" i="1"/>
  <c r="AD10" i="1"/>
  <c r="AG9" i="1"/>
  <c r="AF9" i="1"/>
  <c r="AE9" i="1"/>
  <c r="AD9" i="1"/>
  <c r="AG8" i="1"/>
  <c r="AF8" i="1"/>
  <c r="AE8" i="1"/>
  <c r="AD8" i="1"/>
  <c r="AD5" i="1"/>
  <c r="AE5" i="1"/>
  <c r="AF5" i="1"/>
  <c r="AG5" i="1"/>
  <c r="AD6" i="1"/>
  <c r="AE6" i="1"/>
  <c r="AF6" i="1"/>
  <c r="AG6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6" i="1"/>
  <c r="AA6" i="1"/>
  <c r="Z6" i="1"/>
  <c r="Y6" i="1"/>
  <c r="AB5" i="1"/>
  <c r="AA5" i="1"/>
  <c r="Z5" i="1"/>
  <c r="Y5" i="1"/>
  <c r="AG4" i="1"/>
  <c r="AF4" i="1"/>
  <c r="AE4" i="1"/>
  <c r="AD4" i="1"/>
  <c r="AB4" i="1"/>
  <c r="AA4" i="1"/>
  <c r="Z4" i="1"/>
  <c r="Y4" i="1"/>
  <c r="W23" i="1" l="1"/>
  <c r="W22" i="1"/>
  <c r="W21" i="1"/>
  <c r="W20" i="1"/>
  <c r="W19" i="1"/>
  <c r="W18" i="1"/>
  <c r="W17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9" i="1"/>
  <c r="W10" i="1"/>
  <c r="Q11" i="1"/>
  <c r="V10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R4" i="1"/>
  <c r="K18" i="1"/>
  <c r="K17" i="1"/>
  <c r="G17" i="1"/>
  <c r="G20" i="1"/>
  <c r="G18" i="1"/>
  <c r="L19" i="1"/>
  <c r="L20" i="1"/>
  <c r="L21" i="1"/>
  <c r="L22" i="1"/>
  <c r="L23" i="1"/>
  <c r="L18" i="1"/>
  <c r="L17" i="1"/>
  <c r="K19" i="1"/>
  <c r="K20" i="1"/>
  <c r="K21" i="1"/>
  <c r="K22" i="1"/>
  <c r="K23" i="1"/>
  <c r="G19" i="1"/>
  <c r="G21" i="1"/>
  <c r="G22" i="1"/>
  <c r="G23" i="1"/>
  <c r="L14" i="1" l="1"/>
  <c r="Q14" i="1" l="1"/>
  <c r="R14" i="1" s="1"/>
  <c r="M14" i="1"/>
  <c r="G14" i="1"/>
  <c r="K14" i="1" s="1"/>
  <c r="T14" i="1" s="1"/>
  <c r="U14" i="1"/>
  <c r="P14" i="1"/>
  <c r="M13" i="1"/>
  <c r="V13" i="1"/>
  <c r="W13" i="1" s="1"/>
  <c r="Q13" i="1"/>
  <c r="R13" i="1" s="1"/>
  <c r="G13" i="1"/>
  <c r="O13" i="1" s="1"/>
  <c r="K13" i="1"/>
  <c r="T13" i="1"/>
  <c r="L13" i="1"/>
  <c r="U13" i="1"/>
  <c r="P13" i="1"/>
  <c r="V14" i="1" l="1"/>
  <c r="O14" i="1"/>
  <c r="W14" i="1" l="1"/>
  <c r="Q12" i="1"/>
  <c r="R12" i="1" s="1"/>
  <c r="P12" i="1"/>
  <c r="O12" i="1"/>
  <c r="M12" i="1"/>
  <c r="L12" i="1"/>
  <c r="V12" i="1" s="1"/>
  <c r="G12" i="1"/>
  <c r="K12" i="1" s="1"/>
  <c r="T12" i="1" s="1"/>
  <c r="U11" i="1"/>
  <c r="R11" i="1"/>
  <c r="P11" i="1"/>
  <c r="M11" i="1"/>
  <c r="L11" i="1"/>
  <c r="V11" i="1" s="1"/>
  <c r="G11" i="1"/>
  <c r="O11" i="1" s="1"/>
  <c r="U10" i="1"/>
  <c r="Q10" i="1"/>
  <c r="R10" i="1" s="1"/>
  <c r="P10" i="1"/>
  <c r="O10" i="1"/>
  <c r="M10" i="1"/>
  <c r="L10" i="1"/>
  <c r="K10" i="1"/>
  <c r="T10" i="1" s="1"/>
  <c r="G10" i="1"/>
  <c r="U9" i="1"/>
  <c r="Q9" i="1"/>
  <c r="R9" i="1" s="1"/>
  <c r="P9" i="1"/>
  <c r="O9" i="1"/>
  <c r="M9" i="1"/>
  <c r="L9" i="1"/>
  <c r="K9" i="1"/>
  <c r="T9" i="1" s="1"/>
  <c r="G9" i="1"/>
  <c r="M8" i="1"/>
  <c r="L8" i="1"/>
  <c r="K8" i="1"/>
  <c r="G8" i="1"/>
  <c r="O8" i="1" s="1"/>
  <c r="G6" i="1"/>
  <c r="G4" i="1"/>
  <c r="V8" i="1"/>
  <c r="W8" i="1" s="1"/>
  <c r="U8" i="1"/>
  <c r="R8" i="1"/>
  <c r="Q8" i="1"/>
  <c r="P8" i="1"/>
  <c r="W12" i="1" l="1"/>
  <c r="U12" i="1"/>
  <c r="W11" i="1"/>
  <c r="K11" i="1"/>
  <c r="T11" i="1" s="1"/>
  <c r="W9" i="1"/>
  <c r="T8" i="1"/>
  <c r="U6" i="1"/>
  <c r="R6" i="1"/>
  <c r="R5" i="1"/>
  <c r="Q6" i="1"/>
  <c r="Q4" i="1"/>
  <c r="P4" i="1"/>
  <c r="P5" i="1"/>
  <c r="P6" i="1"/>
  <c r="T4" i="1"/>
  <c r="V4" i="1"/>
  <c r="W4" i="1"/>
  <c r="M5" i="1"/>
  <c r="M6" i="1"/>
  <c r="M4" i="1"/>
  <c r="L5" i="1"/>
  <c r="L6" i="1"/>
  <c r="L4" i="1"/>
  <c r="K5" i="1"/>
  <c r="K6" i="1"/>
  <c r="K4" i="1"/>
  <c r="H4" i="1" l="1"/>
  <c r="G5" i="1"/>
  <c r="U4" i="1" l="1"/>
  <c r="Q5" i="1"/>
  <c r="U5" i="1" l="1"/>
  <c r="V5" i="1" l="1"/>
  <c r="W5" i="1" s="1"/>
  <c r="V6" i="1"/>
  <c r="W6" i="1" s="1"/>
  <c r="O4" i="1"/>
  <c r="T5" i="1" l="1"/>
  <c r="T6" i="1"/>
  <c r="O5" i="1"/>
  <c r="O6" i="1"/>
</calcChain>
</file>

<file path=xl/sharedStrings.xml><?xml version="1.0" encoding="utf-8"?>
<sst xmlns="http://schemas.openxmlformats.org/spreadsheetml/2006/main" count="65" uniqueCount="47">
  <si>
    <t>单人房</t>
  </si>
  <si>
    <t>第一，二人</t>
  </si>
  <si>
    <t>第三人</t>
  </si>
  <si>
    <t>团号</t>
  </si>
  <si>
    <t>天数</t>
  </si>
  <si>
    <t>出发日期</t>
  </si>
  <si>
    <t>单房差</t>
  </si>
  <si>
    <t>小孩</t>
  </si>
  <si>
    <t>双人</t>
  </si>
  <si>
    <t>三人</t>
  </si>
  <si>
    <t>地接卖价</t>
  </si>
  <si>
    <t>地接底价</t>
  </si>
  <si>
    <t>修要上传的价格</t>
  </si>
  <si>
    <t>ID</t>
  </si>
  <si>
    <t>卖价 (有ROUND UP的）</t>
  </si>
  <si>
    <t>底价 （没ROUNDUP的）</t>
  </si>
  <si>
    <t>8天游</t>
  </si>
  <si>
    <t>16天</t>
  </si>
  <si>
    <t>9月</t>
  </si>
  <si>
    <t>10，11， 12月</t>
  </si>
  <si>
    <t>人民币价格</t>
  </si>
  <si>
    <t>（单房差，第三人没佣金，其它佣金为￥1000）</t>
  </si>
  <si>
    <t>南航A380美国西海岸11天逍遥之旅 11-17</t>
  </si>
  <si>
    <t>南航A380美国西海岸11天逍遥之旅 11-08</t>
  </si>
  <si>
    <t>南航A380美国西海岸11天逍遥之旅 11-11</t>
  </si>
  <si>
    <t>南航A380美国西海岸11天逍遥之旅 11-22</t>
  </si>
  <si>
    <t>南航A380美国西海岸11天逍遥之旅 11-29</t>
  </si>
  <si>
    <t>国航美国东西海岸16天深度游</t>
  </si>
  <si>
    <t>国航美国东海岸8天深度游</t>
  </si>
  <si>
    <t>GZ217-3199</t>
  </si>
  <si>
    <t>GZ217-3201</t>
  </si>
  <si>
    <t>GZ217-3203</t>
  </si>
  <si>
    <t>GZ217-3205</t>
  </si>
  <si>
    <t>GZ217-3207</t>
  </si>
  <si>
    <t>GZ217-3209</t>
  </si>
  <si>
    <t>GZ217-3211</t>
  </si>
  <si>
    <r>
      <t>【春节豪华团】</t>
    </r>
    <r>
      <rPr>
        <sz val="11"/>
        <rFont val="宋体"/>
        <family val="3"/>
        <charset val="134"/>
      </rPr>
      <t>南航A380美国西海岸8天新春之旅</t>
    </r>
  </si>
  <si>
    <r>
      <t>【春节】南航</t>
    </r>
    <r>
      <rPr>
        <sz val="11"/>
        <rFont val="Arial"/>
        <family val="2"/>
      </rPr>
      <t>A380</t>
    </r>
    <r>
      <rPr>
        <sz val="11"/>
        <rFont val="宋体"/>
        <family val="3"/>
        <charset val="134"/>
      </rPr>
      <t>美国西海岸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天新春之旅</t>
    </r>
    <r>
      <rPr>
        <sz val="11"/>
        <rFont val="Arial"/>
        <family val="2"/>
      </rPr>
      <t xml:space="preserve"> 1</t>
    </r>
  </si>
  <si>
    <r>
      <t>【春节】南航</t>
    </r>
    <r>
      <rPr>
        <sz val="11"/>
        <rFont val="Arial"/>
        <family val="2"/>
      </rPr>
      <t>A380</t>
    </r>
    <r>
      <rPr>
        <sz val="11"/>
        <rFont val="宋体"/>
        <family val="3"/>
        <charset val="134"/>
      </rPr>
      <t>美国西海岸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天新春之旅</t>
    </r>
    <r>
      <rPr>
        <sz val="11"/>
        <rFont val="Arial"/>
        <family val="2"/>
      </rPr>
      <t xml:space="preserve"> 2</t>
    </r>
  </si>
  <si>
    <r>
      <t>【春节】南航</t>
    </r>
    <r>
      <rPr>
        <sz val="11"/>
        <rFont val="Arial"/>
        <family val="2"/>
      </rPr>
      <t>A380</t>
    </r>
    <r>
      <rPr>
        <sz val="11"/>
        <rFont val="宋体"/>
        <family val="3"/>
        <charset val="134"/>
      </rPr>
      <t>美国西海岸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天新春之旅</t>
    </r>
    <r>
      <rPr>
        <sz val="11"/>
        <rFont val="Arial"/>
        <family val="2"/>
      </rPr>
      <t xml:space="preserve"> 28</t>
    </r>
  </si>
  <si>
    <r>
      <t>【春节】南航</t>
    </r>
    <r>
      <rPr>
        <sz val="11"/>
        <rFont val="Arial"/>
        <family val="2"/>
      </rPr>
      <t>A380</t>
    </r>
    <r>
      <rPr>
        <sz val="11"/>
        <rFont val="宋体"/>
        <family val="3"/>
        <charset val="134"/>
      </rPr>
      <t>美国西海岸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天新春之旅</t>
    </r>
    <r>
      <rPr>
        <sz val="11"/>
        <rFont val="Arial"/>
        <family val="2"/>
      </rPr>
      <t xml:space="preserve"> 29</t>
    </r>
  </si>
  <si>
    <r>
      <t>【春节】南航</t>
    </r>
    <r>
      <rPr>
        <sz val="11"/>
        <rFont val="Arial"/>
        <family val="2"/>
      </rPr>
      <t>A380</t>
    </r>
    <r>
      <rPr>
        <sz val="11"/>
        <rFont val="宋体"/>
        <family val="3"/>
        <charset val="134"/>
      </rPr>
      <t>美国西海岸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天新春之旅</t>
    </r>
    <r>
      <rPr>
        <sz val="11"/>
        <rFont val="Arial"/>
        <family val="2"/>
      </rPr>
      <t xml:space="preserve"> 30</t>
    </r>
  </si>
  <si>
    <r>
      <t>【春节】南航</t>
    </r>
    <r>
      <rPr>
        <sz val="11"/>
        <rFont val="Arial"/>
        <family val="2"/>
      </rPr>
      <t>A380</t>
    </r>
    <r>
      <rPr>
        <sz val="11"/>
        <rFont val="宋体"/>
        <family val="3"/>
        <charset val="134"/>
      </rPr>
      <t>美国西海岸</t>
    </r>
    <r>
      <rPr>
        <sz val="11"/>
        <rFont val="Arial"/>
        <family val="2"/>
      </rPr>
      <t>11</t>
    </r>
    <r>
      <rPr>
        <sz val="11"/>
        <rFont val="宋体"/>
        <family val="3"/>
        <charset val="134"/>
      </rPr>
      <t>天新春之旅</t>
    </r>
    <r>
      <rPr>
        <sz val="11"/>
        <rFont val="Arial"/>
        <family val="2"/>
      </rPr>
      <t xml:space="preserve"> 31</t>
    </r>
  </si>
  <si>
    <t>红色字体</t>
  </si>
  <si>
    <t>Franky并不确定此底价，需再与地接沟通。</t>
  </si>
  <si>
    <t>1/29,1/30,1/31,2/1</t>
  </si>
  <si>
    <t>美金价格（6.10，10-15-13系统汇率）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</si>
</sst>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Verdana"/>
      <family val="2"/>
    </font>
    <font>
      <sz val="12"/>
      <name val="宋体"/>
      <family val="3"/>
      <charset val="134"/>
    </font>
    <font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宋体"/>
      <family val="3"/>
      <charset val="134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/>
    <xf numFmtId="2" fontId="0" fillId="2" borderId="0" xfId="0" applyNumberFormat="1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/>
    </xf>
    <xf numFmtId="0" fontId="0" fillId="0" borderId="0" xfId="0"/>
    <xf numFmtId="0" fontId="0" fillId="0" borderId="0" xfId="0" applyFill="1" applyAlignment="1">
      <alignment horizontal="center"/>
    </xf>
    <xf numFmtId="14" fontId="0" fillId="0" borderId="0" xfId="0" applyNumberFormat="1" applyBorder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tabSelected="1" topLeftCell="F1" workbookViewId="0">
      <selection activeCell="AD27" sqref="AD27"/>
    </sheetView>
  </sheetViews>
  <sheetFormatPr defaultRowHeight="15"/>
  <cols>
    <col min="1" max="1" width="12.42578125" bestFit="1" customWidth="1"/>
    <col min="2" max="2" width="52.28515625" bestFit="1" customWidth="1"/>
    <col min="4" max="4" width="18.42578125" bestFit="1" customWidth="1"/>
    <col min="8" max="8" width="11.7109375" bestFit="1" customWidth="1"/>
    <col min="30" max="33" width="9.5703125" bestFit="1" customWidth="1"/>
  </cols>
  <sheetData>
    <row r="1" spans="1:33">
      <c r="K1" t="s">
        <v>20</v>
      </c>
      <c r="O1" s="4"/>
      <c r="P1" t="s">
        <v>12</v>
      </c>
      <c r="R1" t="s">
        <v>21</v>
      </c>
      <c r="Y1" t="s">
        <v>46</v>
      </c>
      <c r="Z1" s="4"/>
    </row>
    <row r="2" spans="1:33">
      <c r="G2" t="s">
        <v>10</v>
      </c>
      <c r="K2" t="s">
        <v>11</v>
      </c>
      <c r="O2" t="s">
        <v>14</v>
      </c>
      <c r="T2" t="s">
        <v>15</v>
      </c>
      <c r="Y2" t="s">
        <v>14</v>
      </c>
      <c r="AD2" t="s">
        <v>15</v>
      </c>
    </row>
    <row r="3" spans="1:33">
      <c r="A3" t="s">
        <v>13</v>
      </c>
      <c r="B3" t="s">
        <v>3</v>
      </c>
      <c r="C3" t="s">
        <v>4</v>
      </c>
      <c r="D3" t="s">
        <v>5</v>
      </c>
      <c r="E3" t="s">
        <v>6</v>
      </c>
      <c r="G3" t="s">
        <v>0</v>
      </c>
      <c r="H3" t="s">
        <v>1</v>
      </c>
      <c r="I3" t="s">
        <v>2</v>
      </c>
      <c r="K3" t="s">
        <v>0</v>
      </c>
      <c r="L3" t="s">
        <v>1</v>
      </c>
      <c r="M3" t="s">
        <v>2</v>
      </c>
      <c r="O3" t="s">
        <v>0</v>
      </c>
      <c r="P3" t="s">
        <v>8</v>
      </c>
      <c r="Q3" t="s">
        <v>9</v>
      </c>
      <c r="R3" t="s">
        <v>7</v>
      </c>
      <c r="T3" t="s">
        <v>0</v>
      </c>
      <c r="U3" t="s">
        <v>8</v>
      </c>
      <c r="V3" t="s">
        <v>9</v>
      </c>
      <c r="W3" t="s">
        <v>7</v>
      </c>
      <c r="Y3" t="s">
        <v>0</v>
      </c>
      <c r="Z3" t="s">
        <v>8</v>
      </c>
      <c r="AA3" t="s">
        <v>9</v>
      </c>
      <c r="AB3" t="s">
        <v>7</v>
      </c>
      <c r="AD3" t="s">
        <v>0</v>
      </c>
      <c r="AE3" t="s">
        <v>8</v>
      </c>
      <c r="AF3" t="s">
        <v>9</v>
      </c>
      <c r="AG3" t="s">
        <v>7</v>
      </c>
    </row>
    <row r="4" spans="1:33">
      <c r="B4" t="s">
        <v>16</v>
      </c>
      <c r="C4" s="1">
        <v>8</v>
      </c>
      <c r="E4">
        <v>1500</v>
      </c>
      <c r="G4" s="3">
        <f>H4+E4</f>
        <v>13499</v>
      </c>
      <c r="H4" s="3">
        <f>11999</f>
        <v>11999</v>
      </c>
      <c r="I4" s="3">
        <v>10499</v>
      </c>
      <c r="J4" s="3"/>
      <c r="K4" s="3">
        <f>G4-1000</f>
        <v>12499</v>
      </c>
      <c r="L4" s="3">
        <f>H4-1000</f>
        <v>10999</v>
      </c>
      <c r="M4" s="3">
        <f>I4</f>
        <v>10499</v>
      </c>
      <c r="N4" s="3"/>
      <c r="O4" s="2">
        <f t="shared" ref="O4:P6" si="0">G4</f>
        <v>13499</v>
      </c>
      <c r="P4" s="3">
        <f t="shared" si="0"/>
        <v>11999</v>
      </c>
      <c r="Q4" s="3">
        <f>ROUNDUP((H4*2+I4)/3,0)</f>
        <v>11499</v>
      </c>
      <c r="R4" s="2">
        <f>Q4</f>
        <v>11499</v>
      </c>
      <c r="S4" s="3"/>
      <c r="T4" s="2">
        <f t="shared" ref="T4:U6" si="1">K4</f>
        <v>12499</v>
      </c>
      <c r="U4" s="2">
        <f t="shared" si="1"/>
        <v>10999</v>
      </c>
      <c r="V4" s="2">
        <f>(L4*2+M4)/3</f>
        <v>10832.333333333334</v>
      </c>
      <c r="W4" s="2">
        <f>V4</f>
        <v>10832.333333333334</v>
      </c>
      <c r="Y4" s="4">
        <f>ROUNDUP(O4/6.1,0)</f>
        <v>2213</v>
      </c>
      <c r="Z4" s="4">
        <f>ROUNDUP(P4/6.1,0)</f>
        <v>1968</v>
      </c>
      <c r="AA4" s="4">
        <f>ROUNDUP(Q4/6.1,0)</f>
        <v>1886</v>
      </c>
      <c r="AB4" s="4">
        <f>ROUNDUP(R4/6.1,0)</f>
        <v>1886</v>
      </c>
      <c r="AD4" s="5">
        <f>T4/6.1</f>
        <v>2049.0163934426232</v>
      </c>
      <c r="AE4" s="5">
        <f>U4/6.1</f>
        <v>1803.1147540983607</v>
      </c>
      <c r="AF4" s="5">
        <f>V4/6.1</f>
        <v>1775.7923497267761</v>
      </c>
      <c r="AG4" s="5">
        <f>W4/6.1</f>
        <v>1775.7923497267761</v>
      </c>
    </row>
    <row r="5" spans="1:33">
      <c r="B5" t="s">
        <v>17</v>
      </c>
      <c r="C5" s="1">
        <v>16</v>
      </c>
      <c r="D5" t="s">
        <v>18</v>
      </c>
      <c r="E5">
        <v>3000</v>
      </c>
      <c r="G5" s="3">
        <f>H5+E5</f>
        <v>22999</v>
      </c>
      <c r="H5" s="3">
        <v>19999</v>
      </c>
      <c r="I5" s="3">
        <v>16999</v>
      </c>
      <c r="J5" s="3"/>
      <c r="K5" s="3">
        <f t="shared" ref="K5:K6" si="2">G5-1000</f>
        <v>21999</v>
      </c>
      <c r="L5" s="3">
        <f t="shared" ref="L5:L6" si="3">H5-1000</f>
        <v>18999</v>
      </c>
      <c r="M5" s="3">
        <f t="shared" ref="M5:M6" si="4">I5</f>
        <v>16999</v>
      </c>
      <c r="N5" s="3"/>
      <c r="O5" s="2">
        <f t="shared" si="0"/>
        <v>22999</v>
      </c>
      <c r="P5" s="3">
        <f t="shared" si="0"/>
        <v>19999</v>
      </c>
      <c r="Q5" s="3">
        <f>ROUNDUP((H5*2+I5)/3,0)</f>
        <v>18999</v>
      </c>
      <c r="R5" s="2">
        <f>Q5</f>
        <v>18999</v>
      </c>
      <c r="S5" s="3"/>
      <c r="T5" s="2">
        <f t="shared" si="1"/>
        <v>21999</v>
      </c>
      <c r="U5" s="2">
        <f t="shared" si="1"/>
        <v>18999</v>
      </c>
      <c r="V5" s="2">
        <f>(L5*2+M5)/3</f>
        <v>18332.333333333332</v>
      </c>
      <c r="W5" s="2">
        <f t="shared" ref="W5:W6" si="5">V5</f>
        <v>18332.333333333332</v>
      </c>
      <c r="Y5" s="4">
        <f>ROUNDUP(O5/6.1,0)</f>
        <v>3771</v>
      </c>
      <c r="Z5" s="4">
        <f>ROUNDUP(P5/6.1,0)</f>
        <v>3279</v>
      </c>
      <c r="AA5" s="4">
        <f>ROUNDUP(Q5/6.1,0)</f>
        <v>3115</v>
      </c>
      <c r="AB5" s="4">
        <f>ROUNDUP(R5/6.1,0)</f>
        <v>3115</v>
      </c>
      <c r="AD5" s="5">
        <f t="shared" ref="AD5:AD6" si="6">T5/6.1</f>
        <v>3606.3934426229512</v>
      </c>
      <c r="AE5" s="5">
        <f t="shared" ref="AE5:AE6" si="7">U5/6.1</f>
        <v>3114.5901639344265</v>
      </c>
      <c r="AF5" s="5">
        <f t="shared" ref="AF5:AF6" si="8">V5/6.1</f>
        <v>3005.3005464480875</v>
      </c>
      <c r="AG5" s="5">
        <f t="shared" ref="AG5:AG6" si="9">W5/6.1</f>
        <v>3005.3005464480875</v>
      </c>
    </row>
    <row r="6" spans="1:33">
      <c r="C6" s="1"/>
      <c r="D6" t="s">
        <v>19</v>
      </c>
      <c r="E6">
        <v>3000</v>
      </c>
      <c r="G6" s="3">
        <f>H6+E6</f>
        <v>20999</v>
      </c>
      <c r="H6" s="3">
        <v>17999</v>
      </c>
      <c r="I6" s="3">
        <v>14999</v>
      </c>
      <c r="J6" s="3"/>
      <c r="K6" s="3">
        <f t="shared" si="2"/>
        <v>19999</v>
      </c>
      <c r="L6" s="3">
        <f t="shared" si="3"/>
        <v>16999</v>
      </c>
      <c r="M6" s="3">
        <f t="shared" si="4"/>
        <v>14999</v>
      </c>
      <c r="N6" s="3"/>
      <c r="O6" s="2">
        <f t="shared" si="0"/>
        <v>20999</v>
      </c>
      <c r="P6" s="3">
        <f t="shared" si="0"/>
        <v>17999</v>
      </c>
      <c r="Q6" s="3">
        <f>ROUNDUP((H6*2+I6)/3,0)</f>
        <v>16999</v>
      </c>
      <c r="R6" s="2">
        <f>Q6</f>
        <v>16999</v>
      </c>
      <c r="S6" s="3"/>
      <c r="T6" s="2">
        <f t="shared" si="1"/>
        <v>19999</v>
      </c>
      <c r="U6" s="2">
        <f t="shared" si="1"/>
        <v>16999</v>
      </c>
      <c r="V6" s="2">
        <f>(L6*2+M6)/3</f>
        <v>16332.333333333334</v>
      </c>
      <c r="W6" s="2">
        <f t="shared" si="5"/>
        <v>16332.333333333334</v>
      </c>
      <c r="Y6" s="4">
        <f>ROUNDUP(O6/6.1,0)</f>
        <v>3443</v>
      </c>
      <c r="Z6" s="4">
        <f>ROUNDUP(P6/6.1,0)</f>
        <v>2951</v>
      </c>
      <c r="AA6" s="4">
        <f>ROUNDUP(Q6/6.1,0)</f>
        <v>2787</v>
      </c>
      <c r="AB6" s="4">
        <f>ROUNDUP(R6/6.1,0)</f>
        <v>2787</v>
      </c>
      <c r="AD6" s="5">
        <f t="shared" si="6"/>
        <v>3278.5245901639346</v>
      </c>
      <c r="AE6" s="5">
        <f t="shared" si="7"/>
        <v>2786.7213114754099</v>
      </c>
      <c r="AF6" s="5">
        <f t="shared" si="8"/>
        <v>2677.4316939890714</v>
      </c>
      <c r="AG6" s="5">
        <f t="shared" si="9"/>
        <v>2677.4316939890714</v>
      </c>
    </row>
    <row r="7" spans="1:33">
      <c r="C7" s="1"/>
      <c r="G7" s="3"/>
      <c r="H7" s="3"/>
      <c r="I7" s="3"/>
      <c r="J7" s="3"/>
      <c r="K7" s="2"/>
      <c r="L7" s="3"/>
      <c r="M7" s="3"/>
      <c r="N7" s="3"/>
      <c r="O7" s="2"/>
      <c r="P7" s="3"/>
      <c r="Q7" s="3"/>
      <c r="R7" s="2"/>
      <c r="S7" s="3"/>
      <c r="T7" s="2"/>
      <c r="U7" s="2"/>
      <c r="V7" s="2"/>
      <c r="W7" s="2"/>
    </row>
    <row r="8" spans="1:33">
      <c r="B8" s="9" t="s">
        <v>23</v>
      </c>
      <c r="C8" s="1"/>
      <c r="E8" s="1">
        <v>1150</v>
      </c>
      <c r="F8" s="1"/>
      <c r="G8" s="2">
        <f t="shared" ref="G8:G14" si="10">H8+E8</f>
        <v>13149</v>
      </c>
      <c r="H8" s="2">
        <v>11999</v>
      </c>
      <c r="I8" s="2">
        <v>11150</v>
      </c>
      <c r="J8" s="2"/>
      <c r="K8" s="2">
        <f t="shared" ref="K8:L14" si="11">G8-1000</f>
        <v>12149</v>
      </c>
      <c r="L8" s="2">
        <f t="shared" si="11"/>
        <v>10999</v>
      </c>
      <c r="M8" s="2">
        <f t="shared" ref="M8:M14" si="12">I8</f>
        <v>11150</v>
      </c>
      <c r="N8" s="2"/>
      <c r="O8" s="2">
        <f t="shared" ref="O8" si="13">G8</f>
        <v>13149</v>
      </c>
      <c r="P8" s="2">
        <f t="shared" ref="P8" si="14">H8</f>
        <v>11999</v>
      </c>
      <c r="Q8" s="2">
        <f t="shared" ref="Q8:Q14" si="15">ROUNDUP((H8*2+I8)/3,0)</f>
        <v>11716</v>
      </c>
      <c r="R8" s="2">
        <f t="shared" ref="R8:R14" si="16">Q8</f>
        <v>11716</v>
      </c>
      <c r="S8" s="2"/>
      <c r="T8" s="2">
        <f t="shared" ref="T8" si="17">K8</f>
        <v>12149</v>
      </c>
      <c r="U8" s="2">
        <f t="shared" ref="U8" si="18">L8</f>
        <v>10999</v>
      </c>
      <c r="V8" s="2">
        <f t="shared" ref="V8:V14" si="19">(L8*2+M8)/3</f>
        <v>11049.333333333334</v>
      </c>
      <c r="W8" s="2">
        <f t="shared" ref="W8" si="20">V8</f>
        <v>11049.333333333334</v>
      </c>
      <c r="X8" s="1"/>
      <c r="Y8" s="4">
        <f>ROUNDUP(O8/6.1,0)</f>
        <v>2156</v>
      </c>
      <c r="Z8" s="4">
        <f>ROUNDUP(P8/6.1,0)</f>
        <v>1968</v>
      </c>
      <c r="AA8" s="4">
        <f>ROUNDUP(Q8/6.1,0)</f>
        <v>1921</v>
      </c>
      <c r="AB8" s="4">
        <f>ROUNDUP(R8/6.1,0)</f>
        <v>1921</v>
      </c>
      <c r="AC8" s="1"/>
      <c r="AD8" s="5">
        <f t="shared" ref="AD8" si="21">T8/6.1</f>
        <v>1991.6393442622953</v>
      </c>
      <c r="AE8" s="5">
        <f t="shared" ref="AE8" si="22">U8/6.1</f>
        <v>1803.1147540983607</v>
      </c>
      <c r="AF8" s="5">
        <f t="shared" ref="AF8" si="23">V8/6.1</f>
        <v>1811.3661202185795</v>
      </c>
      <c r="AG8" s="5">
        <f t="shared" ref="AG8" si="24">W8/6.1</f>
        <v>1811.3661202185795</v>
      </c>
    </row>
    <row r="9" spans="1:33">
      <c r="B9" s="9" t="s">
        <v>24</v>
      </c>
      <c r="C9" s="1"/>
      <c r="E9" s="1">
        <v>1150</v>
      </c>
      <c r="F9" s="1"/>
      <c r="G9" s="2">
        <f t="shared" si="10"/>
        <v>13149</v>
      </c>
      <c r="H9" s="2">
        <v>11999</v>
      </c>
      <c r="I9" s="2">
        <v>11150</v>
      </c>
      <c r="J9" s="2"/>
      <c r="K9" s="2">
        <f t="shared" si="11"/>
        <v>12149</v>
      </c>
      <c r="L9" s="2">
        <f t="shared" si="11"/>
        <v>10999</v>
      </c>
      <c r="M9" s="2">
        <f t="shared" si="12"/>
        <v>11150</v>
      </c>
      <c r="N9" s="2"/>
      <c r="O9" s="2">
        <f t="shared" ref="O9" si="25">G9</f>
        <v>13149</v>
      </c>
      <c r="P9" s="2">
        <f t="shared" ref="P9" si="26">H9</f>
        <v>11999</v>
      </c>
      <c r="Q9" s="2">
        <f t="shared" si="15"/>
        <v>11716</v>
      </c>
      <c r="R9" s="2">
        <f t="shared" si="16"/>
        <v>11716</v>
      </c>
      <c r="S9" s="2"/>
      <c r="T9" s="2">
        <f t="shared" ref="T9" si="27">K9</f>
        <v>12149</v>
      </c>
      <c r="U9" s="2">
        <f t="shared" ref="U9" si="28">L9</f>
        <v>10999</v>
      </c>
      <c r="V9" s="2">
        <f>(L9*2+M9)/3</f>
        <v>11049.333333333334</v>
      </c>
      <c r="W9" s="2">
        <f t="shared" ref="W9" si="29">V9</f>
        <v>11049.333333333334</v>
      </c>
      <c r="X9" s="1"/>
      <c r="Y9" s="4">
        <f>ROUNDUP(O9/6.1,0)</f>
        <v>2156</v>
      </c>
      <c r="Z9" s="4">
        <f>ROUNDUP(P9/6.1,0)</f>
        <v>1968</v>
      </c>
      <c r="AA9" s="4">
        <f>ROUNDUP(Q9/6.1,0)</f>
        <v>1921</v>
      </c>
      <c r="AB9" s="4">
        <f>ROUNDUP(R9/6.1,0)</f>
        <v>1921</v>
      </c>
      <c r="AC9" s="1"/>
      <c r="AD9" s="5">
        <f t="shared" ref="AD9:AD14" si="30">T9/6.1</f>
        <v>1991.6393442622953</v>
      </c>
      <c r="AE9" s="5">
        <f t="shared" ref="AE9:AE14" si="31">U9/6.1</f>
        <v>1803.1147540983607</v>
      </c>
      <c r="AF9" s="5">
        <f t="shared" ref="AF9:AF14" si="32">V9/6.1</f>
        <v>1811.3661202185795</v>
      </c>
      <c r="AG9" s="5">
        <f t="shared" ref="AG9:AG14" si="33">W9/6.1</f>
        <v>1811.3661202185795</v>
      </c>
    </row>
    <row r="10" spans="1:33">
      <c r="B10" s="9" t="s">
        <v>22</v>
      </c>
      <c r="C10" s="1"/>
      <c r="E10" s="1">
        <v>1150</v>
      </c>
      <c r="F10" s="1"/>
      <c r="G10" s="2">
        <f t="shared" si="10"/>
        <v>13149</v>
      </c>
      <c r="H10" s="2">
        <v>11999</v>
      </c>
      <c r="I10" s="2">
        <v>11150</v>
      </c>
      <c r="J10" s="2"/>
      <c r="K10" s="2">
        <f t="shared" si="11"/>
        <v>12149</v>
      </c>
      <c r="L10" s="2">
        <f t="shared" si="11"/>
        <v>10999</v>
      </c>
      <c r="M10" s="2">
        <f t="shared" si="12"/>
        <v>11150</v>
      </c>
      <c r="N10" s="2"/>
      <c r="O10" s="2">
        <f t="shared" ref="O10:O14" si="34">G10</f>
        <v>13149</v>
      </c>
      <c r="P10" s="2">
        <f t="shared" ref="P10:P14" si="35">H10</f>
        <v>11999</v>
      </c>
      <c r="Q10" s="2">
        <f t="shared" si="15"/>
        <v>11716</v>
      </c>
      <c r="R10" s="2">
        <f t="shared" si="16"/>
        <v>11716</v>
      </c>
      <c r="S10" s="2"/>
      <c r="T10" s="2">
        <f t="shared" ref="T10:T14" si="36">K10</f>
        <v>12149</v>
      </c>
      <c r="U10" s="2">
        <f t="shared" ref="U10:U14" si="37">L10</f>
        <v>10999</v>
      </c>
      <c r="V10" s="2">
        <f>(L10*2+M10)/3</f>
        <v>11049.333333333334</v>
      </c>
      <c r="W10" s="2">
        <f>V10</f>
        <v>11049.333333333334</v>
      </c>
      <c r="X10" s="1"/>
      <c r="Y10" s="4">
        <f>ROUNDUP(O10/6.1,0)</f>
        <v>2156</v>
      </c>
      <c r="Z10" s="4">
        <f>ROUNDUP(P10/6.1,0)</f>
        <v>1968</v>
      </c>
      <c r="AA10" s="4">
        <f>ROUNDUP(Q10/6.1,0)</f>
        <v>1921</v>
      </c>
      <c r="AB10" s="4">
        <f>ROUNDUP(R10/6.1,0)</f>
        <v>1921</v>
      </c>
      <c r="AC10" s="1"/>
      <c r="AD10" s="5">
        <f t="shared" si="30"/>
        <v>1991.6393442622953</v>
      </c>
      <c r="AE10" s="5">
        <f t="shared" si="31"/>
        <v>1803.1147540983607</v>
      </c>
      <c r="AF10" s="5">
        <f t="shared" si="32"/>
        <v>1811.3661202185795</v>
      </c>
      <c r="AG10" s="5">
        <f t="shared" si="33"/>
        <v>1811.3661202185795</v>
      </c>
    </row>
    <row r="11" spans="1:33">
      <c r="B11" s="9" t="s">
        <v>25</v>
      </c>
      <c r="C11" s="1"/>
      <c r="E11" s="1">
        <v>1150</v>
      </c>
      <c r="F11" s="1"/>
      <c r="G11" s="2">
        <f t="shared" si="10"/>
        <v>13149</v>
      </c>
      <c r="H11" s="2">
        <v>11999</v>
      </c>
      <c r="I11" s="2">
        <v>11150</v>
      </c>
      <c r="J11" s="2"/>
      <c r="K11" s="2">
        <f t="shared" si="11"/>
        <v>12149</v>
      </c>
      <c r="L11" s="2">
        <f t="shared" si="11"/>
        <v>10999</v>
      </c>
      <c r="M11" s="2">
        <f t="shared" si="12"/>
        <v>11150</v>
      </c>
      <c r="N11" s="2"/>
      <c r="O11" s="2">
        <f t="shared" si="34"/>
        <v>13149</v>
      </c>
      <c r="P11" s="2">
        <f t="shared" si="35"/>
        <v>11999</v>
      </c>
      <c r="Q11" s="2">
        <f>ROUNDUP((H11*2+I11)/3,0)</f>
        <v>11716</v>
      </c>
      <c r="R11" s="2">
        <f t="shared" si="16"/>
        <v>11716</v>
      </c>
      <c r="S11" s="2"/>
      <c r="T11" s="2">
        <f t="shared" si="36"/>
        <v>12149</v>
      </c>
      <c r="U11" s="2">
        <f t="shared" si="37"/>
        <v>10999</v>
      </c>
      <c r="V11" s="2">
        <f t="shared" si="19"/>
        <v>11049.333333333334</v>
      </c>
      <c r="W11" s="2">
        <f t="shared" ref="W11:W14" si="38">V11</f>
        <v>11049.333333333334</v>
      </c>
      <c r="X11" s="1"/>
      <c r="Y11" s="4">
        <f>ROUNDUP(O11/6.1,0)</f>
        <v>2156</v>
      </c>
      <c r="Z11" s="4">
        <f>ROUNDUP(P11/6.1,0)</f>
        <v>1968</v>
      </c>
      <c r="AA11" s="4">
        <f>ROUNDUP(Q11/6.1,0)</f>
        <v>1921</v>
      </c>
      <c r="AB11" s="4">
        <f>ROUNDUP(R11/6.1,0)</f>
        <v>1921</v>
      </c>
      <c r="AC11" s="1"/>
      <c r="AD11" s="5">
        <f t="shared" si="30"/>
        <v>1991.6393442622953</v>
      </c>
      <c r="AE11" s="5">
        <f t="shared" si="31"/>
        <v>1803.1147540983607</v>
      </c>
      <c r="AF11" s="5">
        <f t="shared" si="32"/>
        <v>1811.3661202185795</v>
      </c>
      <c r="AG11" s="5">
        <f t="shared" si="33"/>
        <v>1811.3661202185795</v>
      </c>
    </row>
    <row r="12" spans="1:33">
      <c r="B12" s="9" t="s">
        <v>26</v>
      </c>
      <c r="C12" s="1"/>
      <c r="E12" s="1">
        <v>1150</v>
      </c>
      <c r="F12" s="1"/>
      <c r="G12" s="2">
        <f t="shared" si="10"/>
        <v>13149</v>
      </c>
      <c r="H12" s="2">
        <v>11999</v>
      </c>
      <c r="I12" s="2">
        <v>11150</v>
      </c>
      <c r="J12" s="2"/>
      <c r="K12" s="2">
        <f t="shared" si="11"/>
        <v>12149</v>
      </c>
      <c r="L12" s="2">
        <f t="shared" si="11"/>
        <v>10999</v>
      </c>
      <c r="M12" s="2">
        <f t="shared" si="12"/>
        <v>11150</v>
      </c>
      <c r="N12" s="2"/>
      <c r="O12" s="2">
        <f t="shared" si="34"/>
        <v>13149</v>
      </c>
      <c r="P12" s="2">
        <f t="shared" si="35"/>
        <v>11999</v>
      </c>
      <c r="Q12" s="2">
        <f t="shared" si="15"/>
        <v>11716</v>
      </c>
      <c r="R12" s="2">
        <f t="shared" si="16"/>
        <v>11716</v>
      </c>
      <c r="S12" s="2"/>
      <c r="T12" s="2">
        <f t="shared" si="36"/>
        <v>12149</v>
      </c>
      <c r="U12" s="2">
        <f t="shared" si="37"/>
        <v>10999</v>
      </c>
      <c r="V12" s="2">
        <f t="shared" si="19"/>
        <v>11049.333333333334</v>
      </c>
      <c r="W12" s="2">
        <f t="shared" si="38"/>
        <v>11049.333333333334</v>
      </c>
      <c r="X12" s="1"/>
      <c r="Y12" s="4">
        <f>ROUNDUP(O12/6.1,0)</f>
        <v>2156</v>
      </c>
      <c r="Z12" s="4">
        <f>ROUNDUP(P12/6.1,0)</f>
        <v>1968</v>
      </c>
      <c r="AA12" s="4">
        <f>ROUNDUP(Q12/6.1,0)</f>
        <v>1921</v>
      </c>
      <c r="AB12" s="4">
        <f>ROUNDUP(R12/6.1,0)</f>
        <v>1921</v>
      </c>
      <c r="AC12" s="1"/>
      <c r="AD12" s="5">
        <f t="shared" si="30"/>
        <v>1991.6393442622953</v>
      </c>
      <c r="AE12" s="5">
        <f t="shared" si="31"/>
        <v>1803.1147540983607</v>
      </c>
      <c r="AF12" s="5">
        <f t="shared" si="32"/>
        <v>1811.3661202185795</v>
      </c>
      <c r="AG12" s="5">
        <f t="shared" si="33"/>
        <v>1811.3661202185795</v>
      </c>
    </row>
    <row r="13" spans="1:33">
      <c r="B13" s="9" t="s">
        <v>27</v>
      </c>
      <c r="C13" s="1"/>
      <c r="E13" s="1">
        <v>3000</v>
      </c>
      <c r="F13" s="1"/>
      <c r="G13" s="2">
        <f t="shared" si="10"/>
        <v>22599</v>
      </c>
      <c r="H13" s="2">
        <v>19599</v>
      </c>
      <c r="I13" s="2">
        <v>16599</v>
      </c>
      <c r="J13" s="2"/>
      <c r="K13" s="2">
        <f t="shared" si="11"/>
        <v>21599</v>
      </c>
      <c r="L13" s="2">
        <f t="shared" si="11"/>
        <v>18599</v>
      </c>
      <c r="M13" s="2">
        <f t="shared" si="12"/>
        <v>16599</v>
      </c>
      <c r="N13" s="2"/>
      <c r="O13" s="2">
        <f t="shared" si="34"/>
        <v>22599</v>
      </c>
      <c r="P13" s="2">
        <f t="shared" si="35"/>
        <v>19599</v>
      </c>
      <c r="Q13" s="2">
        <f t="shared" si="15"/>
        <v>18599</v>
      </c>
      <c r="R13" s="2">
        <f t="shared" si="16"/>
        <v>18599</v>
      </c>
      <c r="S13" s="2"/>
      <c r="T13" s="2">
        <f t="shared" si="36"/>
        <v>21599</v>
      </c>
      <c r="U13" s="2">
        <f t="shared" si="37"/>
        <v>18599</v>
      </c>
      <c r="V13" s="2">
        <f t="shared" si="19"/>
        <v>17932.333333333332</v>
      </c>
      <c r="W13" s="2">
        <f t="shared" si="38"/>
        <v>17932.333333333332</v>
      </c>
      <c r="X13" s="1"/>
      <c r="Y13" s="4">
        <f>ROUNDUP(O13/6.1,0)</f>
        <v>3705</v>
      </c>
      <c r="Z13" s="4">
        <f>ROUNDUP(P13/6.1,0)</f>
        <v>3213</v>
      </c>
      <c r="AA13" s="4">
        <f>ROUNDUP(Q13/6.1,0)</f>
        <v>3050</v>
      </c>
      <c r="AB13" s="4">
        <f>ROUNDUP(R13/6.1,0)</f>
        <v>3050</v>
      </c>
      <c r="AC13" s="1"/>
      <c r="AD13" s="5">
        <f t="shared" si="30"/>
        <v>3540.8196721311479</v>
      </c>
      <c r="AE13" s="5">
        <f t="shared" si="31"/>
        <v>3049.0163934426232</v>
      </c>
      <c r="AF13" s="5">
        <f t="shared" si="32"/>
        <v>2939.7267759562842</v>
      </c>
      <c r="AG13" s="5">
        <f t="shared" si="33"/>
        <v>2939.7267759562842</v>
      </c>
    </row>
    <row r="14" spans="1:33">
      <c r="B14" s="9" t="s">
        <v>28</v>
      </c>
      <c r="E14" s="1">
        <v>1500</v>
      </c>
      <c r="F14" s="1"/>
      <c r="G14" s="2">
        <f t="shared" si="10"/>
        <v>14499</v>
      </c>
      <c r="H14" s="2">
        <v>12999</v>
      </c>
      <c r="I14" s="10">
        <v>10499</v>
      </c>
      <c r="J14" s="1"/>
      <c r="K14" s="2">
        <f t="shared" si="11"/>
        <v>13499</v>
      </c>
      <c r="L14" s="2">
        <f>H14-1000</f>
        <v>11999</v>
      </c>
      <c r="M14" s="10">
        <f t="shared" si="12"/>
        <v>10499</v>
      </c>
      <c r="N14" s="1"/>
      <c r="O14" s="2">
        <f t="shared" si="34"/>
        <v>14499</v>
      </c>
      <c r="P14" s="2">
        <f t="shared" si="35"/>
        <v>12999</v>
      </c>
      <c r="Q14" s="10">
        <f t="shared" si="15"/>
        <v>12166</v>
      </c>
      <c r="R14" s="2">
        <f t="shared" si="16"/>
        <v>12166</v>
      </c>
      <c r="S14" s="1"/>
      <c r="T14" s="2">
        <f t="shared" si="36"/>
        <v>13499</v>
      </c>
      <c r="U14" s="2">
        <f t="shared" si="37"/>
        <v>11999</v>
      </c>
      <c r="V14" s="10">
        <f t="shared" si="19"/>
        <v>11499</v>
      </c>
      <c r="W14" s="2">
        <f t="shared" si="38"/>
        <v>11499</v>
      </c>
      <c r="X14" s="1"/>
      <c r="Y14" s="4">
        <f>ROUNDUP(O14/6.1,0)</f>
        <v>2377</v>
      </c>
      <c r="Z14" s="4">
        <f>ROUNDUP(P14/6.1,0)</f>
        <v>2131</v>
      </c>
      <c r="AA14" s="20">
        <f>ROUNDUP(Q14/6.1,0)</f>
        <v>1995</v>
      </c>
      <c r="AB14" s="4">
        <f>ROUNDUP(R14/6.1,0)</f>
        <v>1995</v>
      </c>
      <c r="AC14" s="1"/>
      <c r="AD14" s="5">
        <f t="shared" si="30"/>
        <v>2212.9508196721313</v>
      </c>
      <c r="AE14" s="5">
        <f t="shared" si="31"/>
        <v>1967.049180327869</v>
      </c>
      <c r="AF14" s="21">
        <f t="shared" si="32"/>
        <v>1885.0819672131149</v>
      </c>
      <c r="AG14" s="5">
        <f t="shared" si="33"/>
        <v>1885.0819672131149</v>
      </c>
    </row>
    <row r="15" spans="1:33">
      <c r="A15" s="6"/>
      <c r="B15" s="6"/>
      <c r="C15" s="6"/>
      <c r="D15" s="16" t="s">
        <v>43</v>
      </c>
      <c r="E15" s="6" t="s">
        <v>44</v>
      </c>
      <c r="F15" s="6"/>
      <c r="G15" s="7"/>
      <c r="H15" s="7"/>
      <c r="I15" s="7"/>
      <c r="J15" s="7"/>
    </row>
    <row r="16" spans="1:33">
      <c r="A16" s="6"/>
      <c r="B16" s="6"/>
      <c r="C16" s="6"/>
      <c r="D16" s="6"/>
      <c r="E16" s="6"/>
      <c r="F16" s="6"/>
      <c r="G16" s="7"/>
      <c r="H16" s="7"/>
      <c r="I16" s="7"/>
      <c r="J16" s="7"/>
    </row>
    <row r="17" spans="1:33">
      <c r="A17" s="11" t="s">
        <v>29</v>
      </c>
      <c r="B17" s="14" t="s">
        <v>36</v>
      </c>
      <c r="C17" s="7">
        <v>8</v>
      </c>
      <c r="D17" s="6" t="s">
        <v>45</v>
      </c>
      <c r="E17" s="7">
        <v>2300</v>
      </c>
      <c r="F17" s="6"/>
      <c r="G17" s="18">
        <f>H17+E17</f>
        <v>41100</v>
      </c>
      <c r="H17" s="8">
        <v>38800</v>
      </c>
      <c r="I17" s="8">
        <v>36800</v>
      </c>
      <c r="J17" s="8"/>
      <c r="K17">
        <f>G17-5000</f>
        <v>36100</v>
      </c>
      <c r="L17" s="17">
        <f>H17-5000</f>
        <v>33800</v>
      </c>
      <c r="M17" s="8">
        <v>36800</v>
      </c>
      <c r="O17" s="18">
        <f t="shared" ref="O17:O23" si="39">G17</f>
        <v>41100</v>
      </c>
      <c r="P17" s="18">
        <f t="shared" ref="P17:P23" si="40">H17</f>
        <v>38800</v>
      </c>
      <c r="Q17" s="18">
        <f t="shared" ref="Q17:Q23" si="41">ROUNDUP((H17*2+I17)/3,0)</f>
        <v>38134</v>
      </c>
      <c r="R17">
        <v>30800</v>
      </c>
      <c r="T17" s="18">
        <f t="shared" ref="T17:T23" si="42">K17</f>
        <v>36100</v>
      </c>
      <c r="U17" s="18">
        <f t="shared" ref="U17:U23" si="43">L17</f>
        <v>33800</v>
      </c>
      <c r="V17" s="18">
        <f t="shared" ref="V17:V23" si="44">(L17*2+M17)/3</f>
        <v>34800</v>
      </c>
      <c r="W17">
        <f t="shared" ref="W17:W23" si="45">R17</f>
        <v>30800</v>
      </c>
      <c r="Y17" s="4">
        <f>ROUNDUP(O17/6.1,0)</f>
        <v>6738</v>
      </c>
      <c r="Z17" s="4">
        <f>ROUNDUP(P17/6.1,0)</f>
        <v>6361</v>
      </c>
      <c r="AA17" s="4">
        <f>ROUNDUP(Q17/6.1,0)</f>
        <v>6252</v>
      </c>
      <c r="AB17" s="4">
        <f>ROUNDUP(R17/6.1,0)</f>
        <v>5050</v>
      </c>
      <c r="AD17" s="5">
        <f t="shared" ref="AD17:AD23" si="46">T17/6.1</f>
        <v>5918.0327868852464</v>
      </c>
      <c r="AE17" s="5">
        <f t="shared" ref="AE17:AE23" si="47">U17/6.1</f>
        <v>5540.9836065573772</v>
      </c>
      <c r="AF17" s="5">
        <f t="shared" ref="AF17:AF23" si="48">V17/6.1</f>
        <v>5704.9180327868853</v>
      </c>
      <c r="AG17" s="5">
        <f t="shared" ref="AG17:AG23" si="49">W17/6.1</f>
        <v>5049.1803278688531</v>
      </c>
    </row>
    <row r="18" spans="1:33">
      <c r="A18" s="12" t="s">
        <v>30</v>
      </c>
      <c r="B18" s="15" t="s">
        <v>37</v>
      </c>
      <c r="C18" s="7">
        <v>11</v>
      </c>
      <c r="D18" s="19">
        <v>41306</v>
      </c>
      <c r="E18" s="8">
        <v>1800</v>
      </c>
      <c r="F18" s="6"/>
      <c r="G18" s="18">
        <f>H18+E18</f>
        <v>18799</v>
      </c>
      <c r="H18" s="8">
        <v>16999</v>
      </c>
      <c r="I18" s="8">
        <v>15399</v>
      </c>
      <c r="J18" s="8"/>
      <c r="K18">
        <f>G18-1500</f>
        <v>17299</v>
      </c>
      <c r="L18" s="17">
        <f>H18-1500</f>
        <v>15499</v>
      </c>
      <c r="M18" s="8">
        <v>15399</v>
      </c>
      <c r="O18" s="18">
        <f t="shared" si="39"/>
        <v>18799</v>
      </c>
      <c r="P18" s="18">
        <f t="shared" si="40"/>
        <v>16999</v>
      </c>
      <c r="Q18" s="18">
        <f t="shared" si="41"/>
        <v>16466</v>
      </c>
      <c r="R18">
        <v>13999</v>
      </c>
      <c r="T18" s="18">
        <f t="shared" si="42"/>
        <v>17299</v>
      </c>
      <c r="U18" s="18">
        <f t="shared" si="43"/>
        <v>15499</v>
      </c>
      <c r="V18" s="18">
        <f t="shared" si="44"/>
        <v>15465.666666666666</v>
      </c>
      <c r="W18" s="17">
        <f t="shared" si="45"/>
        <v>13999</v>
      </c>
      <c r="Y18" s="4">
        <f>ROUNDUP(O18/6.1,0)</f>
        <v>3082</v>
      </c>
      <c r="Z18" s="4">
        <f>ROUNDUP(P18/6.1,0)</f>
        <v>2787</v>
      </c>
      <c r="AA18" s="4">
        <f>ROUNDUP(Q18/6.1,0)</f>
        <v>2700</v>
      </c>
      <c r="AB18" s="4">
        <f>ROUNDUP(R18/6.1,0)</f>
        <v>2295</v>
      </c>
      <c r="AD18" s="5">
        <f t="shared" si="46"/>
        <v>2835.9016393442625</v>
      </c>
      <c r="AE18" s="5">
        <f t="shared" si="47"/>
        <v>2540.8196721311479</v>
      </c>
      <c r="AF18" s="5">
        <f t="shared" si="48"/>
        <v>2535.3551912568305</v>
      </c>
      <c r="AG18" s="5">
        <f t="shared" si="49"/>
        <v>2294.9180327868853</v>
      </c>
    </row>
    <row r="19" spans="1:33">
      <c r="A19" s="12" t="s">
        <v>31</v>
      </c>
      <c r="B19" s="15" t="s">
        <v>38</v>
      </c>
      <c r="C19" s="7">
        <v>11</v>
      </c>
      <c r="D19" s="19">
        <v>41307</v>
      </c>
      <c r="E19" s="8">
        <v>1800</v>
      </c>
      <c r="F19" s="6"/>
      <c r="G19" s="18">
        <f t="shared" ref="G19:G23" si="50">H19+E19</f>
        <v>18799</v>
      </c>
      <c r="H19" s="8">
        <v>16999</v>
      </c>
      <c r="I19" s="8">
        <v>15399</v>
      </c>
      <c r="J19" s="8"/>
      <c r="K19" s="17">
        <f t="shared" ref="K19:K23" si="51">G19-1500</f>
        <v>17299</v>
      </c>
      <c r="L19" s="17">
        <f t="shared" ref="L19:L23" si="52">H19-1500</f>
        <v>15499</v>
      </c>
      <c r="M19" s="8">
        <v>15399</v>
      </c>
      <c r="O19" s="18">
        <f t="shared" si="39"/>
        <v>18799</v>
      </c>
      <c r="P19" s="18">
        <f t="shared" si="40"/>
        <v>16999</v>
      </c>
      <c r="Q19" s="18">
        <f t="shared" si="41"/>
        <v>16466</v>
      </c>
      <c r="R19" s="17">
        <v>13999</v>
      </c>
      <c r="T19" s="18">
        <f t="shared" si="42"/>
        <v>17299</v>
      </c>
      <c r="U19" s="18">
        <f t="shared" si="43"/>
        <v>15499</v>
      </c>
      <c r="V19" s="18">
        <f t="shared" si="44"/>
        <v>15465.666666666666</v>
      </c>
      <c r="W19" s="17">
        <f t="shared" si="45"/>
        <v>13999</v>
      </c>
      <c r="Y19" s="4">
        <f>ROUNDUP(O19/6.1,0)</f>
        <v>3082</v>
      </c>
      <c r="Z19" s="4">
        <f>ROUNDUP(P19/6.1,0)</f>
        <v>2787</v>
      </c>
      <c r="AA19" s="4">
        <f>ROUNDUP(Q19/6.1,0)</f>
        <v>2700</v>
      </c>
      <c r="AB19" s="4">
        <f>ROUNDUP(R19/6.1,0)</f>
        <v>2295</v>
      </c>
      <c r="AD19" s="5">
        <f t="shared" si="46"/>
        <v>2835.9016393442625</v>
      </c>
      <c r="AE19" s="5">
        <f t="shared" si="47"/>
        <v>2540.8196721311479</v>
      </c>
      <c r="AF19" s="5">
        <f t="shared" si="48"/>
        <v>2535.3551912568305</v>
      </c>
      <c r="AG19" s="5">
        <f t="shared" si="49"/>
        <v>2294.9180327868853</v>
      </c>
    </row>
    <row r="20" spans="1:33">
      <c r="A20" s="12" t="s">
        <v>32</v>
      </c>
      <c r="B20" s="15" t="s">
        <v>39</v>
      </c>
      <c r="C20" s="7">
        <v>11</v>
      </c>
      <c r="D20" s="19">
        <v>41302</v>
      </c>
      <c r="E20" s="8">
        <v>1800</v>
      </c>
      <c r="F20" s="6"/>
      <c r="G20" s="18">
        <f>H20+E20</f>
        <v>18799</v>
      </c>
      <c r="H20" s="8">
        <v>16999</v>
      </c>
      <c r="I20" s="8">
        <v>15399</v>
      </c>
      <c r="J20" s="8"/>
      <c r="K20" s="17">
        <f t="shared" si="51"/>
        <v>17299</v>
      </c>
      <c r="L20" s="17">
        <f t="shared" si="52"/>
        <v>15499</v>
      </c>
      <c r="M20" s="8">
        <v>15399</v>
      </c>
      <c r="O20" s="18">
        <f t="shared" si="39"/>
        <v>18799</v>
      </c>
      <c r="P20" s="18">
        <f t="shared" si="40"/>
        <v>16999</v>
      </c>
      <c r="Q20" s="18">
        <f t="shared" si="41"/>
        <v>16466</v>
      </c>
      <c r="R20" s="17">
        <v>13999</v>
      </c>
      <c r="T20" s="18">
        <f t="shared" si="42"/>
        <v>17299</v>
      </c>
      <c r="U20" s="18">
        <f t="shared" si="43"/>
        <v>15499</v>
      </c>
      <c r="V20" s="18">
        <f t="shared" si="44"/>
        <v>15465.666666666666</v>
      </c>
      <c r="W20" s="17">
        <f t="shared" si="45"/>
        <v>13999</v>
      </c>
      <c r="Y20" s="4">
        <f>ROUNDUP(O20/6.1,0)</f>
        <v>3082</v>
      </c>
      <c r="Z20" s="4">
        <f>ROUNDUP(P20/6.1,0)</f>
        <v>2787</v>
      </c>
      <c r="AA20" s="4">
        <f>ROUNDUP(Q20/6.1,0)</f>
        <v>2700</v>
      </c>
      <c r="AB20" s="4">
        <f>ROUNDUP(R20/6.1,0)</f>
        <v>2295</v>
      </c>
      <c r="AD20" s="5">
        <f t="shared" si="46"/>
        <v>2835.9016393442625</v>
      </c>
      <c r="AE20" s="5">
        <f t="shared" si="47"/>
        <v>2540.8196721311479</v>
      </c>
      <c r="AF20" s="5">
        <f t="shared" si="48"/>
        <v>2535.3551912568305</v>
      </c>
      <c r="AG20" s="5">
        <f t="shared" si="49"/>
        <v>2294.9180327868853</v>
      </c>
    </row>
    <row r="21" spans="1:33">
      <c r="A21" s="12" t="s">
        <v>33</v>
      </c>
      <c r="B21" s="15" t="s">
        <v>40</v>
      </c>
      <c r="C21" s="7">
        <v>11</v>
      </c>
      <c r="D21" s="19">
        <v>41303</v>
      </c>
      <c r="E21" s="8">
        <v>1800</v>
      </c>
      <c r="F21" s="6"/>
      <c r="G21" s="18">
        <f t="shared" si="50"/>
        <v>18799</v>
      </c>
      <c r="H21" s="8">
        <v>16999</v>
      </c>
      <c r="I21" s="8">
        <v>15399</v>
      </c>
      <c r="J21" s="8"/>
      <c r="K21" s="17">
        <f t="shared" si="51"/>
        <v>17299</v>
      </c>
      <c r="L21" s="17">
        <f t="shared" si="52"/>
        <v>15499</v>
      </c>
      <c r="M21" s="8">
        <v>15399</v>
      </c>
      <c r="O21" s="18">
        <f t="shared" si="39"/>
        <v>18799</v>
      </c>
      <c r="P21" s="18">
        <f t="shared" si="40"/>
        <v>16999</v>
      </c>
      <c r="Q21" s="18">
        <f t="shared" si="41"/>
        <v>16466</v>
      </c>
      <c r="R21" s="17">
        <v>13999</v>
      </c>
      <c r="T21" s="18">
        <f t="shared" si="42"/>
        <v>17299</v>
      </c>
      <c r="U21" s="18">
        <f t="shared" si="43"/>
        <v>15499</v>
      </c>
      <c r="V21" s="18">
        <f t="shared" si="44"/>
        <v>15465.666666666666</v>
      </c>
      <c r="W21" s="17">
        <f t="shared" si="45"/>
        <v>13999</v>
      </c>
      <c r="Y21" s="4">
        <f>ROUNDUP(O21/6.1,0)</f>
        <v>3082</v>
      </c>
      <c r="Z21" s="4">
        <f>ROUNDUP(P21/6.1,0)</f>
        <v>2787</v>
      </c>
      <c r="AA21" s="4">
        <f>ROUNDUP(Q21/6.1,0)</f>
        <v>2700</v>
      </c>
      <c r="AB21" s="4">
        <f>ROUNDUP(R21/6.1,0)</f>
        <v>2295</v>
      </c>
      <c r="AD21" s="5">
        <f t="shared" si="46"/>
        <v>2835.9016393442625</v>
      </c>
      <c r="AE21" s="5">
        <f t="shared" si="47"/>
        <v>2540.8196721311479</v>
      </c>
      <c r="AF21" s="5">
        <f t="shared" si="48"/>
        <v>2535.3551912568305</v>
      </c>
      <c r="AG21" s="5">
        <f t="shared" si="49"/>
        <v>2294.9180327868853</v>
      </c>
    </row>
    <row r="22" spans="1:33">
      <c r="A22" s="12" t="s">
        <v>34</v>
      </c>
      <c r="B22" s="15" t="s">
        <v>41</v>
      </c>
      <c r="C22" s="7">
        <v>11</v>
      </c>
      <c r="D22" s="19">
        <v>41304</v>
      </c>
      <c r="E22" s="8">
        <v>1800</v>
      </c>
      <c r="F22" s="6"/>
      <c r="G22" s="18">
        <f t="shared" si="50"/>
        <v>18799</v>
      </c>
      <c r="H22" s="8">
        <v>16999</v>
      </c>
      <c r="I22" s="8">
        <v>15399</v>
      </c>
      <c r="J22" s="8"/>
      <c r="K22" s="17">
        <f t="shared" si="51"/>
        <v>17299</v>
      </c>
      <c r="L22" s="17">
        <f t="shared" si="52"/>
        <v>15499</v>
      </c>
      <c r="M22" s="8">
        <v>15399</v>
      </c>
      <c r="O22" s="18">
        <f t="shared" si="39"/>
        <v>18799</v>
      </c>
      <c r="P22" s="18">
        <f t="shared" si="40"/>
        <v>16999</v>
      </c>
      <c r="Q22" s="18">
        <f t="shared" si="41"/>
        <v>16466</v>
      </c>
      <c r="R22" s="17">
        <v>13999</v>
      </c>
      <c r="T22" s="18">
        <f t="shared" si="42"/>
        <v>17299</v>
      </c>
      <c r="U22" s="18">
        <f t="shared" si="43"/>
        <v>15499</v>
      </c>
      <c r="V22" s="18">
        <f t="shared" si="44"/>
        <v>15465.666666666666</v>
      </c>
      <c r="W22" s="17">
        <f t="shared" si="45"/>
        <v>13999</v>
      </c>
      <c r="Y22" s="4">
        <f>ROUNDUP(O22/6.1,0)</f>
        <v>3082</v>
      </c>
      <c r="Z22" s="4">
        <f>ROUNDUP(P22/6.1,0)</f>
        <v>2787</v>
      </c>
      <c r="AA22" s="4">
        <f>ROUNDUP(Q22/6.1,0)</f>
        <v>2700</v>
      </c>
      <c r="AB22" s="4">
        <f>ROUNDUP(R22/6.1,0)</f>
        <v>2295</v>
      </c>
      <c r="AD22" s="5">
        <f t="shared" si="46"/>
        <v>2835.9016393442625</v>
      </c>
      <c r="AE22" s="5">
        <f t="shared" si="47"/>
        <v>2540.8196721311479</v>
      </c>
      <c r="AF22" s="5">
        <f t="shared" si="48"/>
        <v>2535.3551912568305</v>
      </c>
      <c r="AG22" s="5">
        <f t="shared" si="49"/>
        <v>2294.9180327868853</v>
      </c>
    </row>
    <row r="23" spans="1:33" ht="15.75">
      <c r="A23" s="13" t="s">
        <v>35</v>
      </c>
      <c r="B23" s="15" t="s">
        <v>42</v>
      </c>
      <c r="C23" s="7">
        <v>11</v>
      </c>
      <c r="D23" s="19">
        <v>41305</v>
      </c>
      <c r="E23" s="8">
        <v>1800</v>
      </c>
      <c r="G23" s="18">
        <f t="shared" si="50"/>
        <v>18799</v>
      </c>
      <c r="H23" s="8">
        <v>16999</v>
      </c>
      <c r="I23" s="8">
        <v>15399</v>
      </c>
      <c r="K23" s="17">
        <f t="shared" si="51"/>
        <v>17299</v>
      </c>
      <c r="L23" s="17">
        <f t="shared" si="52"/>
        <v>15499</v>
      </c>
      <c r="M23" s="8">
        <v>15399</v>
      </c>
      <c r="O23" s="18">
        <f t="shared" si="39"/>
        <v>18799</v>
      </c>
      <c r="P23" s="18">
        <f t="shared" si="40"/>
        <v>16999</v>
      </c>
      <c r="Q23" s="18">
        <f t="shared" si="41"/>
        <v>16466</v>
      </c>
      <c r="R23" s="17">
        <v>13999</v>
      </c>
      <c r="T23" s="18">
        <f t="shared" si="42"/>
        <v>17299</v>
      </c>
      <c r="U23" s="18">
        <f t="shared" si="43"/>
        <v>15499</v>
      </c>
      <c r="V23" s="18">
        <f t="shared" si="44"/>
        <v>15465.666666666666</v>
      </c>
      <c r="W23" s="17">
        <f t="shared" si="45"/>
        <v>13999</v>
      </c>
      <c r="Y23" s="4">
        <f>ROUNDUP(O23/6.1,0)</f>
        <v>3082</v>
      </c>
      <c r="Z23" s="4">
        <f>ROUNDUP(P23/6.1,0)</f>
        <v>2787</v>
      </c>
      <c r="AA23" s="4">
        <f>ROUNDUP(Q23/6.1,0)</f>
        <v>2700</v>
      </c>
      <c r="AB23" s="4">
        <f>ROUNDUP(R23/6.1,0)</f>
        <v>2295</v>
      </c>
      <c r="AD23" s="5">
        <f t="shared" si="46"/>
        <v>2835.9016393442625</v>
      </c>
      <c r="AE23" s="5">
        <f t="shared" si="47"/>
        <v>2540.8196721311479</v>
      </c>
      <c r="AF23" s="5">
        <f t="shared" si="48"/>
        <v>2535.3551912568305</v>
      </c>
      <c r="AG23" s="5">
        <f t="shared" si="49"/>
        <v>2294.9180327868853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2013-10-15T18:24:10Z</dcterms:modified>
</cp:coreProperties>
</file>