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2491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1" i="1" l="1"/>
  <c r="M11" i="1"/>
  <c r="L11" i="1"/>
  <c r="K11" i="1"/>
  <c r="I11" i="1"/>
  <c r="G11" i="1"/>
  <c r="F11" i="1"/>
  <c r="E11" i="1"/>
  <c r="O9" i="1"/>
  <c r="K9" i="1"/>
  <c r="L9" i="1"/>
  <c r="M9" i="1"/>
  <c r="I9" i="1"/>
  <c r="G9" i="1"/>
  <c r="F9" i="1"/>
  <c r="E9" i="1"/>
  <c r="N7" i="1"/>
  <c r="M7" i="1"/>
  <c r="L7" i="1"/>
  <c r="I7" i="1"/>
  <c r="O7" i="1" s="1"/>
  <c r="H7" i="1"/>
  <c r="G7" i="1"/>
  <c r="F7" i="1"/>
  <c r="E7" i="1"/>
  <c r="K7" i="1" s="1"/>
  <c r="O5" i="1"/>
  <c r="N5" i="1"/>
  <c r="M5" i="1"/>
  <c r="L5" i="1"/>
  <c r="K5" i="1"/>
  <c r="I5" i="1"/>
  <c r="H5" i="1"/>
  <c r="G5" i="1"/>
  <c r="F5" i="1"/>
  <c r="E5" i="1"/>
  <c r="K4" i="1"/>
  <c r="I21" i="1" l="1"/>
  <c r="H21" i="1"/>
  <c r="G21" i="1"/>
  <c r="F21" i="1"/>
  <c r="N21" i="1"/>
  <c r="M21" i="1"/>
  <c r="L21" i="1"/>
  <c r="I20" i="1"/>
  <c r="G20" i="1"/>
  <c r="H20" i="1"/>
  <c r="F20" i="1"/>
  <c r="N20" i="1"/>
  <c r="M20" i="1"/>
  <c r="L20" i="1"/>
  <c r="L6" i="1" l="1"/>
  <c r="M6" i="1"/>
  <c r="N6" i="1"/>
  <c r="K6" i="1"/>
  <c r="O6" i="1"/>
  <c r="L8" i="1"/>
  <c r="M8" i="1"/>
  <c r="K8" i="1"/>
  <c r="O8" i="1"/>
  <c r="L10" i="1"/>
  <c r="M10" i="1"/>
  <c r="K10" i="1"/>
  <c r="O10" i="1"/>
  <c r="M4" i="1"/>
  <c r="N4" i="1"/>
  <c r="O4" i="1"/>
  <c r="L4" i="1"/>
</calcChain>
</file>

<file path=xl/sharedStrings.xml><?xml version="1.0" encoding="utf-8"?>
<sst xmlns="http://schemas.openxmlformats.org/spreadsheetml/2006/main" count="66" uniqueCount="45">
  <si>
    <t xml:space="preserve">ID </t>
  </si>
  <si>
    <t>线路名称</t>
  </si>
  <si>
    <t>墨西哥城, 特奥蒂瓦坎, 银城塔斯科, 度假胜地库埃纳瓦卡四日游</t>
  </si>
  <si>
    <t>天数</t>
  </si>
  <si>
    <t>卖价</t>
  </si>
  <si>
    <t>双人一房</t>
  </si>
  <si>
    <t>三人一房</t>
  </si>
  <si>
    <t>四人一房</t>
  </si>
  <si>
    <t>单人一房</t>
  </si>
  <si>
    <t>小孩（2-9岁）</t>
  </si>
  <si>
    <t>每人$20</t>
  </si>
  <si>
    <t>地接底价</t>
  </si>
  <si>
    <t>92/每晚每间房</t>
  </si>
  <si>
    <t>墨西哥城, 特奥蒂瓦坎, 美洲最大金字塔乔鲁拉和教堂之城普埃布拉市四日游</t>
  </si>
  <si>
    <t>无</t>
  </si>
  <si>
    <t>行程前加订酒店</t>
  </si>
  <si>
    <t xml:space="preserve">Galerla Plaza REFORMA </t>
  </si>
  <si>
    <r>
      <t xml:space="preserve">付费接机收费  </t>
    </r>
    <r>
      <rPr>
        <b/>
        <sz val="9"/>
        <color theme="1"/>
        <rFont val="Calibri"/>
        <family val="2"/>
        <scheme val="minor"/>
      </rPr>
      <t>墨西哥城国际机场（MEX）</t>
    </r>
  </si>
  <si>
    <t xml:space="preserve">  启程供应商--232 Mexico</t>
  </si>
  <si>
    <t>墨西哥城, 特奥蒂瓦坎, 银城塔斯科, 度假胜地库埃纳瓦卡 , 奇琴伊察, 坎昆七日游</t>
  </si>
  <si>
    <t>墨西哥城, 特奥蒂瓦坎,乔鲁拉，普埃布拉市, 奇琴伊察, 坎昆
七日游</t>
  </si>
  <si>
    <t>底价</t>
  </si>
  <si>
    <t>8:00am-08:00pm，该时间段外的接机服务需多收USD20.00</t>
  </si>
  <si>
    <t>每人$30</t>
  </si>
  <si>
    <t>NO</t>
  </si>
  <si>
    <t>MEX232-2886</t>
  </si>
  <si>
    <t>MEX232-2885</t>
  </si>
  <si>
    <t>MEX232-2884</t>
  </si>
  <si>
    <t>MEX232-2852</t>
  </si>
  <si>
    <t>MEX232-2883</t>
  </si>
  <si>
    <t>底价计算公式：</t>
  </si>
  <si>
    <t>单人房</t>
  </si>
  <si>
    <t>双人房</t>
  </si>
  <si>
    <t>三人房</t>
  </si>
  <si>
    <t>四人房</t>
  </si>
  <si>
    <t>小孩</t>
  </si>
  <si>
    <t>单人房卖价*0.8</t>
  </si>
  <si>
    <t>双人房卖价*0.8</t>
  </si>
  <si>
    <t>三人房卖价*0.8</t>
  </si>
  <si>
    <t>四人房卖价*0.8</t>
  </si>
  <si>
    <t>小孩卖价*0.8</t>
  </si>
  <si>
    <t>Krystal Cancun</t>
  </si>
  <si>
    <t>卖价 (乘以1.4）</t>
  </si>
  <si>
    <t>134/每晚每间房</t>
  </si>
  <si>
    <t>12/19 to 01/05/14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</si>
</sst>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FF8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justify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3" borderId="0" xfId="0" applyFill="1" applyAlignment="1">
      <alignment wrapText="1"/>
    </xf>
    <xf numFmtId="0" fontId="1" fillId="3" borderId="0" xfId="0" applyFont="1" applyFill="1"/>
    <xf numFmtId="0" fontId="1" fillId="0" borderId="0" xfId="0" applyFont="1"/>
    <xf numFmtId="0" fontId="1" fillId="3" borderId="0" xfId="0" applyFont="1" applyFill="1" applyAlignment="1">
      <alignment wrapText="1"/>
    </xf>
    <xf numFmtId="0" fontId="5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2" fontId="0" fillId="0" borderId="1" xfId="0" applyNumberFormat="1" applyBorder="1" applyAlignment="1">
      <alignment horizontal="center" wrapText="1"/>
    </xf>
    <xf numFmtId="0" fontId="0" fillId="4" borderId="0" xfId="0" applyFill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2" fontId="0" fillId="5" borderId="1" xfId="0" applyNumberFormat="1" applyFill="1" applyBorder="1" applyAlignment="1">
      <alignment horizontal="center" wrapText="1"/>
    </xf>
    <xf numFmtId="0" fontId="0" fillId="5" borderId="0" xfId="0" applyFill="1" applyAlignment="1">
      <alignment horizontal="center" wrapText="1"/>
    </xf>
    <xf numFmtId="2" fontId="0" fillId="5" borderId="0" xfId="0" applyNumberFormat="1" applyFill="1" applyAlignment="1">
      <alignment horizontal="center" wrapText="1"/>
    </xf>
    <xf numFmtId="0" fontId="3" fillId="0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0" fillId="6" borderId="0" xfId="0" applyFill="1"/>
    <xf numFmtId="2" fontId="0" fillId="6" borderId="1" xfId="0" applyNumberForma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0" fillId="6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33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V7" sqref="V7"/>
    </sheetView>
  </sheetViews>
  <sheetFormatPr defaultRowHeight="15" x14ac:dyDescent="0.25"/>
  <cols>
    <col min="2" max="2" width="15.85546875" customWidth="1"/>
    <col min="3" max="3" width="57.140625" customWidth="1"/>
    <col min="4" max="4" width="22.7109375" customWidth="1"/>
    <col min="6" max="6" width="12.7109375" customWidth="1"/>
    <col min="10" max="10" width="3" customWidth="1"/>
    <col min="11" max="11" width="8.28515625" customWidth="1"/>
    <col min="13" max="13" width="11.5703125" bestFit="1" customWidth="1"/>
  </cols>
  <sheetData>
    <row r="1" spans="1:15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0.25" customHeight="1" x14ac:dyDescent="0.25">
      <c r="B2" s="12" t="s">
        <v>18</v>
      </c>
      <c r="C2" s="1"/>
      <c r="D2" s="1"/>
      <c r="E2" s="1" t="s">
        <v>4</v>
      </c>
      <c r="G2" s="1"/>
      <c r="H2" s="1"/>
      <c r="I2" s="1"/>
      <c r="J2" s="1"/>
      <c r="K2" s="1" t="s">
        <v>21</v>
      </c>
      <c r="M2" s="1"/>
      <c r="N2" s="1"/>
      <c r="O2" s="1"/>
    </row>
    <row r="3" spans="1:15" ht="27" customHeight="1" x14ac:dyDescent="0.25">
      <c r="B3" s="4" t="s">
        <v>0</v>
      </c>
      <c r="C3" s="5" t="s">
        <v>1</v>
      </c>
      <c r="D3" s="5" t="s">
        <v>3</v>
      </c>
      <c r="E3" s="6" t="s">
        <v>8</v>
      </c>
      <c r="F3" s="6" t="s">
        <v>5</v>
      </c>
      <c r="G3" s="6" t="s">
        <v>6</v>
      </c>
      <c r="H3" s="6" t="s">
        <v>7</v>
      </c>
      <c r="I3" s="6" t="s">
        <v>9</v>
      </c>
      <c r="K3" s="6" t="s">
        <v>8</v>
      </c>
      <c r="L3" s="6" t="s">
        <v>5</v>
      </c>
      <c r="M3" s="6" t="s">
        <v>6</v>
      </c>
      <c r="N3" s="6" t="s">
        <v>7</v>
      </c>
      <c r="O3" s="6" t="s">
        <v>9</v>
      </c>
    </row>
    <row r="4" spans="1:15" ht="37.5" customHeight="1" x14ac:dyDescent="0.25">
      <c r="A4">
        <v>1</v>
      </c>
      <c r="B4" s="8" t="s">
        <v>27</v>
      </c>
      <c r="C4" s="7" t="s">
        <v>2</v>
      </c>
      <c r="D4" s="9">
        <v>4</v>
      </c>
      <c r="E4" s="14">
        <v>795</v>
      </c>
      <c r="F4" s="14">
        <v>559</v>
      </c>
      <c r="G4" s="14">
        <v>539</v>
      </c>
      <c r="H4" s="14">
        <v>519</v>
      </c>
      <c r="I4" s="14">
        <v>499</v>
      </c>
      <c r="K4" s="17">
        <f>E4*0.8</f>
        <v>636</v>
      </c>
      <c r="L4" s="17">
        <f>F4*0.8</f>
        <v>447.20000000000005</v>
      </c>
      <c r="M4" s="17">
        <f t="shared" ref="M4:N5" si="0">G4*0.8</f>
        <v>431.20000000000005</v>
      </c>
      <c r="N4" s="17">
        <f t="shared" si="0"/>
        <v>415.20000000000005</v>
      </c>
      <c r="O4" s="17">
        <f>I4*0.8</f>
        <v>399.20000000000005</v>
      </c>
    </row>
    <row r="5" spans="1:15" ht="37.5" customHeight="1" x14ac:dyDescent="0.25">
      <c r="B5" s="8"/>
      <c r="C5" s="7"/>
      <c r="D5" s="25" t="s">
        <v>44</v>
      </c>
      <c r="E5" s="26">
        <f>E4+210</f>
        <v>1005</v>
      </c>
      <c r="F5" s="26">
        <f>F4+158</f>
        <v>717</v>
      </c>
      <c r="G5" s="26">
        <f>G4+122</f>
        <v>661</v>
      </c>
      <c r="H5" s="26">
        <f>H4+96</f>
        <v>615</v>
      </c>
      <c r="I5" s="26">
        <f>I4+96</f>
        <v>595</v>
      </c>
      <c r="J5" s="27"/>
      <c r="K5" s="28">
        <f>E5*0.8</f>
        <v>804</v>
      </c>
      <c r="L5" s="28">
        <f>F5*0.8</f>
        <v>573.6</v>
      </c>
      <c r="M5" s="28">
        <f t="shared" si="0"/>
        <v>528.80000000000007</v>
      </c>
      <c r="N5" s="28">
        <f t="shared" si="0"/>
        <v>492</v>
      </c>
      <c r="O5" s="28">
        <f>I5*0.8</f>
        <v>476</v>
      </c>
    </row>
    <row r="6" spans="1:15" ht="36.6" customHeight="1" x14ac:dyDescent="0.25">
      <c r="A6">
        <v>2</v>
      </c>
      <c r="B6" s="8" t="s">
        <v>26</v>
      </c>
      <c r="C6" s="7" t="s">
        <v>13</v>
      </c>
      <c r="D6" s="9">
        <v>4</v>
      </c>
      <c r="E6" s="14">
        <v>795</v>
      </c>
      <c r="F6" s="14">
        <v>559</v>
      </c>
      <c r="G6" s="14">
        <v>539</v>
      </c>
      <c r="H6" s="14">
        <v>519</v>
      </c>
      <c r="I6" s="14">
        <v>499</v>
      </c>
      <c r="K6" s="17">
        <f>E6*0.8</f>
        <v>636</v>
      </c>
      <c r="L6" s="17">
        <f t="shared" ref="L6:L11" si="1">F6*0.8</f>
        <v>447.20000000000005</v>
      </c>
      <c r="M6" s="17">
        <f t="shared" ref="M6:M11" si="2">G6*0.8</f>
        <v>431.20000000000005</v>
      </c>
      <c r="N6" s="17">
        <f t="shared" ref="N6:N7" si="3">H6*0.8</f>
        <v>415.20000000000005</v>
      </c>
      <c r="O6" s="17">
        <f>I6*0.8</f>
        <v>399.20000000000005</v>
      </c>
    </row>
    <row r="7" spans="1:15" ht="36.6" customHeight="1" x14ac:dyDescent="0.25">
      <c r="B7" s="8"/>
      <c r="C7" s="7"/>
      <c r="D7" s="25" t="s">
        <v>44</v>
      </c>
      <c r="E7" s="26">
        <f>E6+210</f>
        <v>1005</v>
      </c>
      <c r="F7" s="26">
        <f>F6+158</f>
        <v>717</v>
      </c>
      <c r="G7" s="26">
        <f>G6+122</f>
        <v>661</v>
      </c>
      <c r="H7" s="26">
        <f>H6+96</f>
        <v>615</v>
      </c>
      <c r="I7" s="26">
        <f>I6+96</f>
        <v>595</v>
      </c>
      <c r="J7" s="27"/>
      <c r="K7" s="28">
        <f>E7*0.8</f>
        <v>804</v>
      </c>
      <c r="L7" s="28">
        <f>F7*0.8</f>
        <v>573.6</v>
      </c>
      <c r="M7" s="28">
        <f t="shared" si="2"/>
        <v>528.80000000000007</v>
      </c>
      <c r="N7" s="28">
        <f t="shared" si="3"/>
        <v>492</v>
      </c>
      <c r="O7" s="28">
        <f>I7*0.8</f>
        <v>476</v>
      </c>
    </row>
    <row r="8" spans="1:15" ht="35.450000000000003" customHeight="1" x14ac:dyDescent="0.25">
      <c r="A8">
        <v>3</v>
      </c>
      <c r="B8" s="8" t="s">
        <v>29</v>
      </c>
      <c r="C8" s="7" t="s">
        <v>19</v>
      </c>
      <c r="D8" s="9">
        <v>7</v>
      </c>
      <c r="E8" s="14">
        <v>1281</v>
      </c>
      <c r="F8" s="14">
        <v>866</v>
      </c>
      <c r="G8" s="14">
        <v>814</v>
      </c>
      <c r="H8" s="14" t="s">
        <v>14</v>
      </c>
      <c r="I8" s="15">
        <v>829</v>
      </c>
      <c r="K8" s="17">
        <f>E8*0.8</f>
        <v>1024.8</v>
      </c>
      <c r="L8" s="17">
        <f t="shared" si="1"/>
        <v>692.80000000000007</v>
      </c>
      <c r="M8" s="17">
        <f t="shared" si="2"/>
        <v>651.20000000000005</v>
      </c>
      <c r="N8" s="17" t="s">
        <v>24</v>
      </c>
      <c r="O8" s="17">
        <f>I8*0.8</f>
        <v>663.2</v>
      </c>
    </row>
    <row r="9" spans="1:15" ht="35.450000000000003" customHeight="1" x14ac:dyDescent="0.25">
      <c r="B9" s="8"/>
      <c r="C9" s="7"/>
      <c r="D9" s="25" t="s">
        <v>44</v>
      </c>
      <c r="E9" s="26">
        <f>E8+420</f>
        <v>1701</v>
      </c>
      <c r="F9" s="26">
        <f>F8+315</f>
        <v>1181</v>
      </c>
      <c r="G9" s="26">
        <f>G8+243</f>
        <v>1057</v>
      </c>
      <c r="H9" s="26"/>
      <c r="I9" s="29">
        <f>I8+243</f>
        <v>1072</v>
      </c>
      <c r="J9" s="27"/>
      <c r="K9" s="28">
        <f>E9*0.8</f>
        <v>1360.8000000000002</v>
      </c>
      <c r="L9" s="28">
        <f t="shared" ref="L9" si="4">F9*0.8</f>
        <v>944.80000000000007</v>
      </c>
      <c r="M9" s="28">
        <f t="shared" ref="M9" si="5">G9*0.8</f>
        <v>845.6</v>
      </c>
      <c r="N9" s="28"/>
      <c r="O9" s="28">
        <f>I9*0.8</f>
        <v>857.6</v>
      </c>
    </row>
    <row r="10" spans="1:15" ht="45" x14ac:dyDescent="0.25">
      <c r="A10">
        <v>4</v>
      </c>
      <c r="B10" s="8" t="s">
        <v>28</v>
      </c>
      <c r="C10" s="7" t="s">
        <v>20</v>
      </c>
      <c r="D10" s="9">
        <v>7</v>
      </c>
      <c r="E10" s="15">
        <v>1281</v>
      </c>
      <c r="F10" s="14">
        <v>866</v>
      </c>
      <c r="G10" s="14">
        <v>814</v>
      </c>
      <c r="H10" s="14" t="s">
        <v>14</v>
      </c>
      <c r="I10" s="15">
        <v>829</v>
      </c>
      <c r="K10" s="17">
        <f>E10*0.8</f>
        <v>1024.8</v>
      </c>
      <c r="L10" s="17">
        <f t="shared" si="1"/>
        <v>692.80000000000007</v>
      </c>
      <c r="M10" s="17">
        <f t="shared" si="2"/>
        <v>651.20000000000005</v>
      </c>
      <c r="N10" s="17" t="s">
        <v>24</v>
      </c>
      <c r="O10" s="17">
        <f>I10*0.8</f>
        <v>663.2</v>
      </c>
    </row>
    <row r="11" spans="1:15" x14ac:dyDescent="0.25">
      <c r="C11" s="1"/>
      <c r="D11" s="25" t="s">
        <v>44</v>
      </c>
      <c r="E11" s="26">
        <f>E10+420</f>
        <v>1701</v>
      </c>
      <c r="F11" s="26">
        <f>F10+315</f>
        <v>1181</v>
      </c>
      <c r="G11" s="26">
        <f>G10+243</f>
        <v>1057</v>
      </c>
      <c r="H11" s="26"/>
      <c r="I11" s="29">
        <f>I10+243</f>
        <v>1072</v>
      </c>
      <c r="J11" s="30"/>
      <c r="K11" s="28">
        <f>E11*0.8</f>
        <v>1360.8000000000002</v>
      </c>
      <c r="L11" s="28">
        <f t="shared" si="1"/>
        <v>944.80000000000007</v>
      </c>
      <c r="M11" s="28">
        <f t="shared" si="2"/>
        <v>845.6</v>
      </c>
      <c r="N11" s="28"/>
      <c r="O11" s="28">
        <f>I11*0.8</f>
        <v>857.6</v>
      </c>
    </row>
    <row r="12" spans="1:15" x14ac:dyDescent="0.25">
      <c r="C12" s="1"/>
      <c r="D12" s="2"/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C13" s="1"/>
      <c r="D13" s="2"/>
      <c r="E13" s="2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B14" s="11" t="s">
        <v>17</v>
      </c>
      <c r="C14" s="13"/>
      <c r="D14" s="2" t="s">
        <v>11</v>
      </c>
      <c r="E14" s="2"/>
      <c r="F14" s="1" t="s">
        <v>4</v>
      </c>
      <c r="H14" s="1"/>
      <c r="I14" s="1"/>
      <c r="J14" s="1"/>
      <c r="K14" s="1"/>
      <c r="L14" s="1"/>
      <c r="M14" s="1"/>
      <c r="N14" s="1"/>
      <c r="O14" s="1"/>
    </row>
    <row r="15" spans="1:15" x14ac:dyDescent="0.25">
      <c r="C15" s="3" t="s">
        <v>22</v>
      </c>
      <c r="D15" s="2" t="s">
        <v>10</v>
      </c>
      <c r="E15" s="2"/>
      <c r="F15" s="2" t="s">
        <v>23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C16" s="1"/>
      <c r="D16" s="2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5">
      <c r="C17" s="1"/>
      <c r="D17" s="2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ht="30" x14ac:dyDescent="0.25">
      <c r="C18" s="1"/>
      <c r="D18" s="1"/>
      <c r="E18" s="1"/>
      <c r="F18" s="1" t="s">
        <v>42</v>
      </c>
      <c r="G18" s="1"/>
      <c r="H18" s="1"/>
      <c r="I18" s="1"/>
      <c r="J18" s="1"/>
      <c r="K18" s="1" t="s">
        <v>21</v>
      </c>
      <c r="M18" s="1"/>
      <c r="N18" s="1"/>
      <c r="O18" s="1"/>
    </row>
    <row r="19" spans="2:15" x14ac:dyDescent="0.25">
      <c r="B19" s="11" t="s">
        <v>15</v>
      </c>
      <c r="C19" s="10"/>
      <c r="D19" s="7" t="s">
        <v>11</v>
      </c>
      <c r="E19" s="7"/>
      <c r="F19" s="24" t="s">
        <v>8</v>
      </c>
      <c r="G19" s="24" t="s">
        <v>5</v>
      </c>
      <c r="H19" s="24" t="s">
        <v>6</v>
      </c>
      <c r="I19" s="24" t="s">
        <v>7</v>
      </c>
      <c r="J19" s="16"/>
      <c r="K19" s="24" t="s">
        <v>8</v>
      </c>
      <c r="L19" s="24" t="s">
        <v>5</v>
      </c>
      <c r="M19" s="24" t="s">
        <v>6</v>
      </c>
      <c r="N19" s="24" t="s">
        <v>7</v>
      </c>
      <c r="O19" s="1"/>
    </row>
    <row r="20" spans="2:15" ht="37.5" customHeight="1" x14ac:dyDescent="0.25">
      <c r="B20" s="8" t="s">
        <v>25</v>
      </c>
      <c r="C20" s="7" t="s">
        <v>16</v>
      </c>
      <c r="D20" s="7" t="s">
        <v>12</v>
      </c>
      <c r="E20" s="7"/>
      <c r="F20" s="19">
        <f>ROUNDUP(K20*1.4,0)</f>
        <v>129</v>
      </c>
      <c r="G20" s="19">
        <f t="shared" ref="G20:H20" si="6">ROUNDUP(L20*1.4,0)</f>
        <v>65</v>
      </c>
      <c r="H20" s="19">
        <f t="shared" si="6"/>
        <v>43</v>
      </c>
      <c r="I20" s="19">
        <f>ROUNDUP(N20*1.4,0)</f>
        <v>33</v>
      </c>
      <c r="J20" s="20"/>
      <c r="K20" s="21">
        <v>92</v>
      </c>
      <c r="L20" s="21">
        <f>K20/2</f>
        <v>46</v>
      </c>
      <c r="M20" s="21">
        <f>K20/3</f>
        <v>30.666666666666668</v>
      </c>
      <c r="N20" s="21">
        <f>K20/4</f>
        <v>23</v>
      </c>
      <c r="O20" s="1"/>
    </row>
    <row r="21" spans="2:15" x14ac:dyDescent="0.25">
      <c r="C21" s="2" t="s">
        <v>41</v>
      </c>
      <c r="D21" s="2" t="s">
        <v>43</v>
      </c>
      <c r="E21" s="2"/>
      <c r="F21" s="22">
        <f>ROUNDUP(K21*1.4,0)</f>
        <v>188</v>
      </c>
      <c r="G21" s="22">
        <f>ROUNDUP(L21*1.4,0)</f>
        <v>94</v>
      </c>
      <c r="H21" s="22">
        <f>ROUNDUP(M21*1.4,0)</f>
        <v>63</v>
      </c>
      <c r="I21" s="22">
        <f>ROUNDUP(N21*1.4,0)</f>
        <v>47</v>
      </c>
      <c r="J21" s="22"/>
      <c r="K21" s="22">
        <v>134</v>
      </c>
      <c r="L21" s="22">
        <f>K21/2</f>
        <v>67</v>
      </c>
      <c r="M21" s="23">
        <f>K21/3</f>
        <v>44.666666666666664</v>
      </c>
      <c r="N21" s="22">
        <f>K21/4</f>
        <v>33.5</v>
      </c>
      <c r="O21" s="1"/>
    </row>
    <row r="22" spans="2:15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ht="27.75" customHeight="1" x14ac:dyDescent="0.25">
      <c r="C24" s="18" t="s">
        <v>30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ht="34.5" customHeight="1" x14ac:dyDescent="0.25">
      <c r="C25" t="s">
        <v>31</v>
      </c>
      <c r="D25" t="s">
        <v>36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ht="27" customHeight="1" x14ac:dyDescent="0.25">
      <c r="C26" t="s">
        <v>32</v>
      </c>
      <c r="D26" t="s">
        <v>37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ht="27.75" customHeight="1" x14ac:dyDescent="0.25">
      <c r="C27" t="s">
        <v>33</v>
      </c>
      <c r="D27" t="s">
        <v>38</v>
      </c>
    </row>
    <row r="28" spans="2:15" ht="26.25" customHeight="1" x14ac:dyDescent="0.25">
      <c r="C28" t="s">
        <v>34</v>
      </c>
      <c r="D28" t="s">
        <v>39</v>
      </c>
    </row>
    <row r="29" spans="2:15" ht="24" customHeight="1" x14ac:dyDescent="0.25">
      <c r="C29" t="s">
        <v>35</v>
      </c>
      <c r="D29" t="s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QinQu</dc:creator>
  <cp:lastModifiedBy>Sisi-Huang</cp:lastModifiedBy>
  <dcterms:created xsi:type="dcterms:W3CDTF">2013-03-06T18:54:38Z</dcterms:created>
  <dcterms:modified xsi:type="dcterms:W3CDTF">2013-10-30T18:42:43Z</dcterms:modified>
</cp:coreProperties>
</file>