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720" windowHeight="11700"/>
  </bookViews>
  <sheets>
    <sheet name="组合团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52" i="1" l="1"/>
  <c r="X52" i="1"/>
  <c r="T36" i="1"/>
  <c r="U36" i="1"/>
  <c r="V36" i="1"/>
  <c r="W36" i="1"/>
  <c r="AF44" i="1" l="1"/>
  <c r="AF36" i="1"/>
  <c r="AF28" i="1"/>
  <c r="AF21" i="1"/>
  <c r="Y52" i="1"/>
  <c r="Y44" i="1"/>
  <c r="Y36" i="1"/>
  <c r="Y28" i="1"/>
  <c r="AE52" i="1"/>
  <c r="AE44" i="1"/>
  <c r="AE36" i="1"/>
  <c r="AE28" i="1"/>
  <c r="AD52" i="1"/>
  <c r="AD44" i="1"/>
  <c r="AD36" i="1"/>
  <c r="AD28" i="1"/>
  <c r="AC52" i="1"/>
  <c r="AC44" i="1"/>
  <c r="AC36" i="1"/>
  <c r="AC28" i="1"/>
  <c r="AB52" i="1"/>
  <c r="AB44" i="1"/>
  <c r="AB36" i="1"/>
  <c r="AB28" i="1"/>
  <c r="AA52" i="1"/>
  <c r="AA44" i="1"/>
  <c r="AA36" i="1"/>
  <c r="AA28" i="1"/>
  <c r="X44" i="1"/>
  <c r="X36" i="1"/>
  <c r="X28" i="1"/>
  <c r="X6" i="1"/>
  <c r="X16" i="1"/>
  <c r="X21" i="1"/>
  <c r="W52" i="1"/>
  <c r="W44" i="1"/>
  <c r="W28" i="1"/>
  <c r="V52" i="1"/>
  <c r="V44" i="1"/>
  <c r="V28" i="1"/>
  <c r="U28" i="1"/>
  <c r="U52" i="1"/>
  <c r="U44" i="1"/>
  <c r="T52" i="1"/>
  <c r="T44" i="1"/>
  <c r="T28" i="1"/>
  <c r="AF6" i="1" l="1"/>
  <c r="AF11" i="1"/>
  <c r="AF16" i="1"/>
  <c r="Y21" i="1"/>
  <c r="Y16" i="1"/>
  <c r="Y11" i="1"/>
  <c r="Y6" i="1"/>
  <c r="AE48" i="1" l="1"/>
  <c r="AB48" i="1"/>
  <c r="AA48" i="1"/>
  <c r="U48" i="1"/>
  <c r="T48" i="1"/>
  <c r="AE40" i="1"/>
  <c r="AB40" i="1"/>
  <c r="AA40" i="1"/>
  <c r="U40" i="1"/>
  <c r="T40" i="1"/>
  <c r="W21" i="1" l="1"/>
  <c r="X11" i="1"/>
  <c r="V21" i="1"/>
  <c r="V16" i="1"/>
  <c r="V11" i="1"/>
  <c r="V6" i="1"/>
  <c r="U6" i="1"/>
  <c r="U11" i="1"/>
  <c r="U16" i="1"/>
  <c r="T21" i="1"/>
  <c r="U21" i="1"/>
  <c r="W16" i="1"/>
  <c r="T16" i="1"/>
  <c r="W11" i="1"/>
  <c r="T11" i="1"/>
  <c r="W6" i="1"/>
  <c r="T6" i="1"/>
  <c r="AC21" i="1"/>
  <c r="AD21" i="1"/>
  <c r="AA21" i="1"/>
  <c r="AE19" i="1"/>
  <c r="AE14" i="1"/>
  <c r="AE9" i="1"/>
  <c r="AE4" i="1"/>
  <c r="AE21" i="1" l="1"/>
  <c r="AB21" i="1"/>
  <c r="AE16" i="1"/>
  <c r="AD16" i="1"/>
  <c r="AC16" i="1"/>
  <c r="AB16" i="1"/>
  <c r="AA16" i="1"/>
  <c r="AE11" i="1"/>
  <c r="AD11" i="1"/>
  <c r="AC11" i="1"/>
  <c r="AB11" i="1"/>
  <c r="AA11" i="1"/>
  <c r="AA6" i="1"/>
  <c r="AB6" i="1"/>
  <c r="AC6" i="1"/>
  <c r="AD6" i="1"/>
  <c r="AE6" i="1"/>
  <c r="AD5" i="1"/>
  <c r="AC5" i="1"/>
  <c r="AA5" i="1"/>
  <c r="AA4" i="1"/>
  <c r="W5" i="1"/>
  <c r="V5" i="1"/>
  <c r="AB5" i="1" l="1"/>
  <c r="AE5" i="1"/>
  <c r="AA9" i="1"/>
  <c r="AB9" i="1"/>
  <c r="AA10" i="1"/>
  <c r="AB10" i="1"/>
  <c r="AC10" i="1"/>
  <c r="AD10" i="1"/>
  <c r="AE10" i="1"/>
  <c r="AA14" i="1"/>
  <c r="AB14" i="1"/>
  <c r="T5" i="1"/>
  <c r="U5" i="1"/>
  <c r="X5" i="1"/>
  <c r="T9" i="1"/>
  <c r="U9" i="1"/>
  <c r="T10" i="1"/>
  <c r="U10" i="1"/>
  <c r="V10" i="1"/>
  <c r="W10" i="1"/>
  <c r="X10" i="1"/>
  <c r="T14" i="1"/>
  <c r="U14" i="1"/>
  <c r="AB4" i="1" l="1"/>
  <c r="U4" i="1" l="1"/>
  <c r="T4" i="1" l="1"/>
</calcChain>
</file>

<file path=xl/sharedStrings.xml><?xml version="1.0" encoding="utf-8"?>
<sst xmlns="http://schemas.openxmlformats.org/spreadsheetml/2006/main" count="121" uniqueCount="64">
  <si>
    <t>单人房</t>
  </si>
  <si>
    <t>第一，二人</t>
  </si>
  <si>
    <t>第三人</t>
  </si>
  <si>
    <t>第四人</t>
  </si>
  <si>
    <t>天数</t>
  </si>
  <si>
    <t>出发日期</t>
  </si>
  <si>
    <t>单房差</t>
  </si>
  <si>
    <t>小孩</t>
  </si>
  <si>
    <t>双人</t>
  </si>
  <si>
    <t>三人</t>
  </si>
  <si>
    <t>四人</t>
  </si>
  <si>
    <t>地接卖价</t>
  </si>
  <si>
    <t>地接底价</t>
  </si>
  <si>
    <t>修要上传的价格</t>
  </si>
  <si>
    <t>ID</t>
  </si>
  <si>
    <t>底价 （没ROUNDUP的）</t>
  </si>
  <si>
    <t>地接团号</t>
  </si>
  <si>
    <t>产品名称</t>
  </si>
  <si>
    <t>NY201-459 （组合团）</t>
  </si>
  <si>
    <t>NY201-32</t>
  </si>
  <si>
    <t>LA217-476</t>
  </si>
  <si>
    <t>LLT-AP6 + SEA-S3</t>
  </si>
  <si>
    <t>AP6</t>
  </si>
  <si>
    <t>S3</t>
  </si>
  <si>
    <t>纽约,旧金山,哈佛,麻省理工,迪士尼,白宫十一日特惠游</t>
  </si>
  <si>
    <t>周三，周六</t>
  </si>
  <si>
    <t>NY201-289</t>
  </si>
  <si>
    <t>NY201-216</t>
  </si>
  <si>
    <t>AP6E</t>
  </si>
  <si>
    <t>LLT-AP6E+SEA-S3</t>
  </si>
  <si>
    <t>纽约,洛杉矶,白宫,尼亚加拉瀑布,迪士尼十一日超值游</t>
  </si>
  <si>
    <t>NY201-460</t>
  </si>
  <si>
    <t>纽约,旧金山,哈佛,斯坦福,迪士尼,白宫十一日超值之旅</t>
  </si>
  <si>
    <t>NY201-487</t>
  </si>
  <si>
    <t>NY201-325</t>
  </si>
  <si>
    <t>LA217-49</t>
  </si>
  <si>
    <t>LLT-AP8W+SEA-G4</t>
  </si>
  <si>
    <t>G4</t>
  </si>
  <si>
    <t>AP8W</t>
  </si>
  <si>
    <t> [淘往美国全境14日游]全境遍览疯狂购物|超值特惠</t>
  </si>
  <si>
    <t>周二，周五</t>
  </si>
  <si>
    <t>卖价 再加$90 (有ROUND UP的）</t>
  </si>
  <si>
    <t>单人配房</t>
  </si>
  <si>
    <t>LA209-2104</t>
  </si>
  <si>
    <t>LA209-696</t>
  </si>
  <si>
    <t>NY201-130</t>
  </si>
  <si>
    <t>BRLG6W</t>
  </si>
  <si>
    <t>BR-HotelLAX12</t>
  </si>
  <si>
    <t>[畅游全境豪华15日游]美东美西夏威夷风情|品质线路</t>
  </si>
  <si>
    <t>节日价格</t>
  </si>
  <si>
    <t>NY201-467</t>
  </si>
  <si>
    <t>纽约,夏威夷,西峡谷,海洋世界,好莱坞十五日豪华游</t>
  </si>
  <si>
    <t>NY201-281</t>
  </si>
  <si>
    <t>LG6W</t>
  </si>
  <si>
    <t>HotelLAX12</t>
  </si>
  <si>
    <t>4D3N(A)</t>
  </si>
  <si>
    <t>HOTELLAX12</t>
  </si>
  <si>
    <t>纽约,夏威夷,白宫,西峡谷,好莱坞环球影城十五日超值游</t>
  </si>
  <si>
    <t>NY201-465</t>
  </si>
  <si>
    <t>纽约,夏威夷,海洋世界,西峡谷,好莱坞十五日超值游</t>
  </si>
  <si>
    <t>HNL248-3257</t>
  </si>
  <si>
    <t>*1/6/2014-06/15/2014*</t>
  </si>
  <si>
    <t>LLT-AP6+BR-LG6W+BR-HOTELLAX12+HST-R4A</t>
  </si>
  <si>
    <t>LLT-AP6E+BR-LG6W+BR-HOTELLAX12+HST-R4A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</si>
</sst>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Verdana"/>
      <family val="2"/>
    </font>
    <font>
      <sz val="11"/>
      <color rgb="FFFF0000"/>
      <name val="Calibri"/>
      <family val="2"/>
      <scheme val="minor"/>
    </font>
    <font>
      <sz val="11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1" fillId="2" borderId="0" xfId="0" applyFont="1" applyFill="1" applyAlignment="1">
      <alignment horizontal="left" wrapText="1"/>
    </xf>
    <xf numFmtId="0" fontId="0" fillId="2" borderId="0" xfId="0" applyFill="1" applyBorder="1" applyAlignment="1">
      <alignment horizontal="center"/>
    </xf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1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B55" sqref="B55"/>
    </sheetView>
  </sheetViews>
  <sheetFormatPr defaultRowHeight="15" x14ac:dyDescent="0.25"/>
  <cols>
    <col min="1" max="1" width="24.140625" customWidth="1"/>
    <col min="2" max="2" width="46.28515625" customWidth="1"/>
    <col min="3" max="3" width="35.28515625" customWidth="1"/>
    <col min="5" max="5" width="18.42578125" bestFit="1" customWidth="1"/>
    <col min="9" max="9" width="11.7109375" bestFit="1" customWidth="1"/>
  </cols>
  <sheetData>
    <row r="1" spans="1:32" x14ac:dyDescent="0.25">
      <c r="T1" s="4"/>
      <c r="U1" t="s">
        <v>13</v>
      </c>
    </row>
    <row r="2" spans="1:32" x14ac:dyDescent="0.25">
      <c r="H2" t="s">
        <v>11</v>
      </c>
      <c r="N2" t="s">
        <v>12</v>
      </c>
      <c r="T2" t="s">
        <v>41</v>
      </c>
      <c r="AA2" t="s">
        <v>15</v>
      </c>
    </row>
    <row r="3" spans="1:32" x14ac:dyDescent="0.25">
      <c r="A3" t="s">
        <v>14</v>
      </c>
      <c r="B3" t="s">
        <v>16</v>
      </c>
      <c r="C3" s="1" t="s">
        <v>17</v>
      </c>
      <c r="D3" t="s">
        <v>4</v>
      </c>
      <c r="E3" t="s">
        <v>5</v>
      </c>
      <c r="F3" t="s">
        <v>6</v>
      </c>
      <c r="H3" t="s">
        <v>0</v>
      </c>
      <c r="I3" t="s">
        <v>1</v>
      </c>
      <c r="J3" t="s">
        <v>2</v>
      </c>
      <c r="K3" t="s">
        <v>3</v>
      </c>
      <c r="L3" t="s">
        <v>42</v>
      </c>
      <c r="N3" t="s">
        <v>0</v>
      </c>
      <c r="O3" t="s">
        <v>1</v>
      </c>
      <c r="P3" t="s">
        <v>2</v>
      </c>
      <c r="Q3" t="s">
        <v>3</v>
      </c>
      <c r="R3" t="s">
        <v>42</v>
      </c>
      <c r="T3" t="s">
        <v>0</v>
      </c>
      <c r="U3" t="s">
        <v>8</v>
      </c>
      <c r="V3" t="s">
        <v>9</v>
      </c>
      <c r="W3" t="s">
        <v>10</v>
      </c>
      <c r="X3" t="s">
        <v>7</v>
      </c>
      <c r="Y3" t="s">
        <v>42</v>
      </c>
      <c r="AA3" t="s">
        <v>0</v>
      </c>
      <c r="AB3" t="s">
        <v>8</v>
      </c>
      <c r="AC3" t="s">
        <v>9</v>
      </c>
      <c r="AD3" t="s">
        <v>10</v>
      </c>
      <c r="AE3" t="s">
        <v>7</v>
      </c>
      <c r="AF3" t="s">
        <v>42</v>
      </c>
    </row>
    <row r="4" spans="1:32" x14ac:dyDescent="0.25">
      <c r="A4" s="8" t="s">
        <v>19</v>
      </c>
      <c r="B4" s="4" t="s">
        <v>22</v>
      </c>
      <c r="C4" s="4"/>
      <c r="D4" s="3"/>
      <c r="E4" s="4"/>
      <c r="F4">
        <v>0</v>
      </c>
      <c r="H4" s="4">
        <v>720</v>
      </c>
      <c r="I4" s="4">
        <v>510</v>
      </c>
      <c r="J4" s="4">
        <v>340</v>
      </c>
      <c r="K4" s="4">
        <v>255</v>
      </c>
      <c r="L4" s="4">
        <v>575</v>
      </c>
      <c r="M4" s="4"/>
      <c r="N4" s="4">
        <v>504</v>
      </c>
      <c r="O4" s="4">
        <v>357</v>
      </c>
      <c r="P4" s="4">
        <v>238</v>
      </c>
      <c r="Q4" s="4">
        <v>178.5</v>
      </c>
      <c r="R4" s="4">
        <v>402.5</v>
      </c>
      <c r="S4" s="4"/>
      <c r="T4" s="3">
        <f>H4</f>
        <v>720</v>
      </c>
      <c r="U4" s="4">
        <f>I4</f>
        <v>510</v>
      </c>
      <c r="V4" s="4">
        <v>340</v>
      </c>
      <c r="W4" s="4">
        <v>255</v>
      </c>
      <c r="X4" s="3">
        <v>315</v>
      </c>
      <c r="Y4" s="3">
        <v>575</v>
      </c>
      <c r="Z4" s="4"/>
      <c r="AA4" s="3">
        <f>N4</f>
        <v>504</v>
      </c>
      <c r="AB4" s="3">
        <f>O4</f>
        <v>357</v>
      </c>
      <c r="AC4" s="3">
        <v>238</v>
      </c>
      <c r="AD4" s="3">
        <v>178.5</v>
      </c>
      <c r="AE4" s="3">
        <f>AC4</f>
        <v>238</v>
      </c>
      <c r="AF4">
        <v>402.5</v>
      </c>
    </row>
    <row r="5" spans="1:32" x14ac:dyDescent="0.25">
      <c r="A5" s="2" t="s">
        <v>20</v>
      </c>
      <c r="B5" t="s">
        <v>23</v>
      </c>
      <c r="D5" s="1"/>
      <c r="F5">
        <v>200</v>
      </c>
      <c r="H5" s="4">
        <v>788</v>
      </c>
      <c r="I5" s="4">
        <v>588</v>
      </c>
      <c r="J5" s="4">
        <v>240</v>
      </c>
      <c r="K5" s="4">
        <v>418</v>
      </c>
      <c r="L5" s="4"/>
      <c r="M5" s="4"/>
      <c r="N5" s="3">
        <v>611.6</v>
      </c>
      <c r="O5" s="4">
        <v>411.6</v>
      </c>
      <c r="P5" s="4">
        <v>200</v>
      </c>
      <c r="Q5" s="4">
        <v>292.60000000000002</v>
      </c>
      <c r="R5" s="4"/>
      <c r="S5" s="4"/>
      <c r="T5" s="3">
        <f t="shared" ref="T5:T14" si="0">H5</f>
        <v>788</v>
      </c>
      <c r="U5" s="4">
        <f t="shared" ref="U5:U14" si="1">I5</f>
        <v>588</v>
      </c>
      <c r="V5" s="4">
        <f>ROUNDUP((I5*2+J5)/3,0)</f>
        <v>472</v>
      </c>
      <c r="W5" s="4">
        <f>ROUNDUP((I5*2+J5+K5)/4,0)</f>
        <v>459</v>
      </c>
      <c r="X5" s="3">
        <f t="shared" ref="X5:X10" si="2">K5</f>
        <v>418</v>
      </c>
      <c r="Y5" s="3"/>
      <c r="Z5" s="4"/>
      <c r="AA5" s="3">
        <f>N5</f>
        <v>611.6</v>
      </c>
      <c r="AB5" s="3">
        <f t="shared" ref="AB5:AB14" si="3">O5</f>
        <v>411.6</v>
      </c>
      <c r="AC5" s="3">
        <f>(O5*2+P5)/3</f>
        <v>341.06666666666666</v>
      </c>
      <c r="AD5" s="3">
        <f>(O5*2+P5+Q5)/4</f>
        <v>328.95000000000005</v>
      </c>
      <c r="AE5" s="3">
        <f t="shared" ref="AE5:AE10" si="4">Q5</f>
        <v>292.60000000000002</v>
      </c>
    </row>
    <row r="6" spans="1:32" s="11" customFormat="1" ht="29.25" x14ac:dyDescent="0.25">
      <c r="A6" s="9" t="s">
        <v>18</v>
      </c>
      <c r="B6" s="11" t="s">
        <v>21</v>
      </c>
      <c r="C6" s="12" t="s">
        <v>24</v>
      </c>
      <c r="D6" s="13">
        <v>11</v>
      </c>
      <c r="E6" s="11" t="s">
        <v>25</v>
      </c>
      <c r="N6" s="13"/>
      <c r="T6" s="13">
        <f>T4+T5+90</f>
        <v>1598</v>
      </c>
      <c r="U6" s="13">
        <f>U4+U5+45</f>
        <v>1143</v>
      </c>
      <c r="V6" s="13">
        <f>V4+V5+30</f>
        <v>842</v>
      </c>
      <c r="W6" s="13">
        <f>W4+W5+23</f>
        <v>737</v>
      </c>
      <c r="X6" s="13">
        <f>X4+X5+30</f>
        <v>763</v>
      </c>
      <c r="Y6" s="13">
        <f>Y4+T5+90</f>
        <v>1453</v>
      </c>
      <c r="Z6" s="13"/>
      <c r="AA6" s="13">
        <f t="shared" ref="AA6" si="5">AA4+AA5</f>
        <v>1115.5999999999999</v>
      </c>
      <c r="AB6" s="13">
        <f t="shared" ref="AB6" si="6">AB4+AB5</f>
        <v>768.6</v>
      </c>
      <c r="AC6" s="13">
        <f t="shared" ref="AC6" si="7">AC4+AC5</f>
        <v>579.06666666666661</v>
      </c>
      <c r="AD6" s="13">
        <f t="shared" ref="AD6:AE6" si="8">AD4+AD5</f>
        <v>507.45000000000005</v>
      </c>
      <c r="AE6" s="13">
        <f t="shared" si="8"/>
        <v>530.6</v>
      </c>
      <c r="AF6" s="13">
        <f>AF4+AA5</f>
        <v>1014.1</v>
      </c>
    </row>
    <row r="7" spans="1:32" x14ac:dyDescent="0.25">
      <c r="D7" s="1"/>
      <c r="H7" s="4"/>
      <c r="I7" s="4"/>
      <c r="J7" s="4"/>
      <c r="K7" s="4"/>
      <c r="L7" s="4"/>
      <c r="M7" s="4"/>
      <c r="N7" s="3"/>
      <c r="O7" s="4"/>
      <c r="P7" s="4"/>
      <c r="Q7" s="4"/>
      <c r="R7" s="4"/>
      <c r="S7" s="4"/>
      <c r="T7" s="3"/>
      <c r="U7" s="4"/>
      <c r="V7" s="4"/>
      <c r="W7" s="4"/>
      <c r="X7" s="3"/>
      <c r="Y7" s="3"/>
      <c r="Z7" s="4"/>
      <c r="AA7" s="3"/>
      <c r="AB7" s="3"/>
      <c r="AC7" s="3"/>
      <c r="AD7" s="3"/>
      <c r="AE7" s="3"/>
    </row>
    <row r="8" spans="1:32" x14ac:dyDescent="0.25">
      <c r="D8" s="1"/>
      <c r="H8" s="4"/>
      <c r="I8" s="4"/>
      <c r="J8" s="4"/>
      <c r="K8" s="4"/>
      <c r="L8" s="4"/>
      <c r="M8" s="4"/>
      <c r="N8" s="3"/>
      <c r="O8" s="4"/>
      <c r="P8" s="4"/>
      <c r="Q8" s="4"/>
      <c r="R8" s="4"/>
      <c r="S8" s="4"/>
      <c r="T8" s="3"/>
      <c r="U8" s="4"/>
      <c r="V8" s="4"/>
      <c r="W8" s="4"/>
      <c r="X8" s="3"/>
      <c r="Y8" s="3"/>
      <c r="Z8" s="4"/>
      <c r="AA8" s="3"/>
      <c r="AB8" s="3"/>
      <c r="AC8" s="3"/>
      <c r="AD8" s="3"/>
      <c r="AE8" s="3"/>
    </row>
    <row r="9" spans="1:32" x14ac:dyDescent="0.25">
      <c r="A9" s="2" t="s">
        <v>27</v>
      </c>
      <c r="B9" t="s">
        <v>28</v>
      </c>
      <c r="D9" s="1"/>
      <c r="H9" s="4">
        <v>588</v>
      </c>
      <c r="I9" s="4">
        <v>398</v>
      </c>
      <c r="J9" s="4">
        <v>266</v>
      </c>
      <c r="K9" s="4">
        <v>199</v>
      </c>
      <c r="L9" s="4">
        <v>463</v>
      </c>
      <c r="M9" s="4"/>
      <c r="N9" s="3">
        <v>411.6</v>
      </c>
      <c r="O9" s="4">
        <v>278.60000000000002</v>
      </c>
      <c r="P9" s="4">
        <v>185.73</v>
      </c>
      <c r="Q9" s="4">
        <v>139.30000000000001</v>
      </c>
      <c r="R9" s="4">
        <v>324.10000000000002</v>
      </c>
      <c r="S9" s="4"/>
      <c r="T9" s="3">
        <f t="shared" si="0"/>
        <v>588</v>
      </c>
      <c r="U9" s="4">
        <f t="shared" si="1"/>
        <v>398</v>
      </c>
      <c r="V9" s="4">
        <v>266</v>
      </c>
      <c r="W9" s="4">
        <v>199</v>
      </c>
      <c r="X9" s="3">
        <v>298</v>
      </c>
      <c r="Y9" s="3">
        <v>463</v>
      </c>
      <c r="Z9" s="4"/>
      <c r="AA9" s="3">
        <f t="shared" ref="AA9:AA14" si="9">N9</f>
        <v>411.6</v>
      </c>
      <c r="AB9" s="3">
        <f t="shared" si="3"/>
        <v>278.60000000000002</v>
      </c>
      <c r="AC9" s="3">
        <v>185.73</v>
      </c>
      <c r="AD9" s="3">
        <v>139.30000000000001</v>
      </c>
      <c r="AE9" s="3">
        <f>AC9</f>
        <v>185.73</v>
      </c>
      <c r="AF9">
        <v>324.10000000000002</v>
      </c>
    </row>
    <row r="10" spans="1:32" x14ac:dyDescent="0.25">
      <c r="A10" s="2" t="s">
        <v>20</v>
      </c>
      <c r="B10" t="s">
        <v>23</v>
      </c>
      <c r="D10" s="1"/>
      <c r="F10">
        <v>200</v>
      </c>
      <c r="H10" s="4">
        <v>788</v>
      </c>
      <c r="I10" s="4">
        <v>588</v>
      </c>
      <c r="J10" s="4">
        <v>240</v>
      </c>
      <c r="K10" s="4">
        <v>418</v>
      </c>
      <c r="L10" s="4"/>
      <c r="M10" s="4"/>
      <c r="N10" s="3">
        <v>611.6</v>
      </c>
      <c r="O10" s="4">
        <v>411.6</v>
      </c>
      <c r="P10" s="4">
        <v>200</v>
      </c>
      <c r="Q10" s="4">
        <v>292.60000000000002</v>
      </c>
      <c r="R10" s="4"/>
      <c r="S10" s="4"/>
      <c r="T10" s="3">
        <f t="shared" si="0"/>
        <v>788</v>
      </c>
      <c r="U10" s="4">
        <f t="shared" si="1"/>
        <v>588</v>
      </c>
      <c r="V10" s="4">
        <f t="shared" ref="V10" si="10">ROUNDUP((I10*2+J10)/3,0)</f>
        <v>472</v>
      </c>
      <c r="W10" s="4">
        <f t="shared" ref="W10" si="11">ROUNDUP((I10*2+J10+K10)/4,0)</f>
        <v>459</v>
      </c>
      <c r="X10" s="3">
        <f t="shared" si="2"/>
        <v>418</v>
      </c>
      <c r="Y10" s="3"/>
      <c r="Z10" s="4"/>
      <c r="AA10" s="3">
        <f t="shared" si="9"/>
        <v>611.6</v>
      </c>
      <c r="AB10" s="3">
        <f t="shared" si="3"/>
        <v>411.6</v>
      </c>
      <c r="AC10" s="3">
        <f t="shared" ref="AC10" si="12">(O10*2+P10)/3</f>
        <v>341.06666666666666</v>
      </c>
      <c r="AD10" s="3">
        <f t="shared" ref="AD10" si="13">(O10*2+P10+Q10)/4</f>
        <v>328.95000000000005</v>
      </c>
      <c r="AE10" s="3">
        <f t="shared" si="4"/>
        <v>292.60000000000002</v>
      </c>
    </row>
    <row r="11" spans="1:32" s="11" customFormat="1" ht="29.25" x14ac:dyDescent="0.25">
      <c r="A11" s="9" t="s">
        <v>26</v>
      </c>
      <c r="B11" s="11" t="s">
        <v>29</v>
      </c>
      <c r="C11" s="12" t="s">
        <v>30</v>
      </c>
      <c r="D11" s="13">
        <v>11</v>
      </c>
      <c r="E11" s="11" t="s">
        <v>25</v>
      </c>
      <c r="N11" s="13"/>
      <c r="T11" s="13">
        <f>T9+T10+90</f>
        <v>1466</v>
      </c>
      <c r="U11" s="13">
        <f>U9+U10+45</f>
        <v>1031</v>
      </c>
      <c r="V11" s="13">
        <f>V9+V10+30</f>
        <v>768</v>
      </c>
      <c r="W11" s="13">
        <f>W9+W10+23</f>
        <v>681</v>
      </c>
      <c r="X11" s="13">
        <f>X9+X10+30</f>
        <v>746</v>
      </c>
      <c r="Y11" s="13">
        <f>Y9+T10+90</f>
        <v>1341</v>
      </c>
      <c r="Z11" s="13"/>
      <c r="AA11" s="13">
        <f t="shared" ref="AA11" si="14">AA9+AA10</f>
        <v>1023.2</v>
      </c>
      <c r="AB11" s="13">
        <f t="shared" ref="AB11" si="15">AB9+AB10</f>
        <v>690.2</v>
      </c>
      <c r="AC11" s="13">
        <f t="shared" ref="AC11" si="16">AC9+AC10</f>
        <v>526.79666666666662</v>
      </c>
      <c r="AD11" s="13">
        <f t="shared" ref="AD11" si="17">AD9+AD10</f>
        <v>468.25000000000006</v>
      </c>
      <c r="AE11" s="13">
        <f t="shared" ref="AE11" si="18">AE9+AE10</f>
        <v>478.33000000000004</v>
      </c>
      <c r="AF11" s="13">
        <f>AF9+AA10</f>
        <v>935.7</v>
      </c>
    </row>
    <row r="12" spans="1:32" x14ac:dyDescent="0.25">
      <c r="D12" s="1"/>
      <c r="H12" s="4"/>
      <c r="I12" s="4"/>
      <c r="J12" s="4"/>
      <c r="K12" s="4"/>
      <c r="L12" s="4"/>
      <c r="M12" s="4"/>
      <c r="N12" s="3"/>
      <c r="O12" s="4"/>
      <c r="P12" s="4"/>
      <c r="Q12" s="4"/>
      <c r="R12" s="4"/>
      <c r="S12" s="4"/>
      <c r="T12" s="3"/>
      <c r="U12" s="4"/>
      <c r="V12" s="4"/>
      <c r="W12" s="4"/>
      <c r="X12" s="3"/>
      <c r="Y12" s="3"/>
      <c r="Z12" s="4"/>
      <c r="AA12" s="3"/>
      <c r="AB12" s="3"/>
      <c r="AC12" s="3"/>
      <c r="AD12" s="3"/>
      <c r="AE12" s="3"/>
    </row>
    <row r="13" spans="1:32" x14ac:dyDescent="0.25">
      <c r="D13" s="1"/>
      <c r="H13" s="4"/>
      <c r="I13" s="4"/>
      <c r="J13" s="4"/>
      <c r="K13" s="4"/>
      <c r="L13" s="4"/>
      <c r="M13" s="4"/>
      <c r="N13" s="3"/>
      <c r="O13" s="4"/>
      <c r="P13" s="4"/>
      <c r="Q13" s="4"/>
      <c r="R13" s="4"/>
      <c r="S13" s="4"/>
      <c r="T13" s="3"/>
      <c r="U13" s="4"/>
      <c r="V13" s="4"/>
      <c r="W13" s="4"/>
      <c r="X13" s="3"/>
      <c r="Y13" s="3"/>
      <c r="Z13" s="4"/>
      <c r="AA13" s="3"/>
      <c r="AB13" s="3"/>
      <c r="AC13" s="3"/>
      <c r="AD13" s="3"/>
      <c r="AE13" s="3"/>
    </row>
    <row r="14" spans="1:32" x14ac:dyDescent="0.25">
      <c r="A14" s="2" t="s">
        <v>27</v>
      </c>
      <c r="B14" t="s">
        <v>28</v>
      </c>
      <c r="D14" s="1"/>
      <c r="H14" s="4">
        <v>588</v>
      </c>
      <c r="I14" s="4">
        <v>398</v>
      </c>
      <c r="J14" s="4">
        <v>266</v>
      </c>
      <c r="K14" s="4">
        <v>199</v>
      </c>
      <c r="L14" s="4">
        <v>463</v>
      </c>
      <c r="M14" s="4"/>
      <c r="N14" s="3">
        <v>411.6</v>
      </c>
      <c r="O14" s="4">
        <v>278.60000000000002</v>
      </c>
      <c r="P14" s="4">
        <v>185.73</v>
      </c>
      <c r="Q14" s="4">
        <v>139.30000000000001</v>
      </c>
      <c r="R14" s="4">
        <v>324.10000000000002</v>
      </c>
      <c r="S14" s="4"/>
      <c r="T14" s="3">
        <f t="shared" si="0"/>
        <v>588</v>
      </c>
      <c r="U14" s="4">
        <f t="shared" si="1"/>
        <v>398</v>
      </c>
      <c r="V14" s="4">
        <v>266</v>
      </c>
      <c r="W14" s="4">
        <v>199</v>
      </c>
      <c r="X14" s="3">
        <v>298</v>
      </c>
      <c r="Y14" s="3">
        <v>463</v>
      </c>
      <c r="Z14" s="4"/>
      <c r="AA14" s="3">
        <f t="shared" si="9"/>
        <v>411.6</v>
      </c>
      <c r="AB14" s="3">
        <f t="shared" si="3"/>
        <v>278.60000000000002</v>
      </c>
      <c r="AC14" s="3">
        <v>185.73</v>
      </c>
      <c r="AD14" s="3">
        <v>139.30000000000001</v>
      </c>
      <c r="AE14" s="3">
        <f>AC14</f>
        <v>185.73</v>
      </c>
      <c r="AF14">
        <v>324.10000000000002</v>
      </c>
    </row>
    <row r="15" spans="1:32" x14ac:dyDescent="0.25">
      <c r="A15" s="2" t="s">
        <v>20</v>
      </c>
      <c r="B15" s="5" t="s">
        <v>23</v>
      </c>
      <c r="C15" s="5"/>
      <c r="D15" s="5"/>
      <c r="E15" s="5"/>
      <c r="F15" s="5">
        <v>200</v>
      </c>
      <c r="G15" s="5"/>
      <c r="H15" s="5">
        <v>788</v>
      </c>
      <c r="I15" s="5">
        <v>588</v>
      </c>
      <c r="J15" s="10">
        <v>240</v>
      </c>
      <c r="K15" s="10">
        <v>418</v>
      </c>
      <c r="L15" s="10"/>
      <c r="M15" s="5"/>
      <c r="N15" s="10">
        <v>611.6</v>
      </c>
      <c r="O15" s="10">
        <v>411.6</v>
      </c>
      <c r="P15" s="10">
        <v>200</v>
      </c>
      <c r="Q15" s="10">
        <v>292.60000000000002</v>
      </c>
      <c r="R15" s="10"/>
      <c r="S15" s="5"/>
      <c r="T15" s="6">
        <v>788</v>
      </c>
      <c r="U15" s="10">
        <v>588</v>
      </c>
      <c r="V15" s="10">
        <v>472</v>
      </c>
      <c r="W15" s="10">
        <v>459</v>
      </c>
      <c r="X15" s="10">
        <v>418</v>
      </c>
      <c r="Y15" s="10"/>
      <c r="AA15">
        <v>611.6</v>
      </c>
      <c r="AB15">
        <v>411.6</v>
      </c>
      <c r="AC15">
        <v>341.06670000000003</v>
      </c>
      <c r="AD15">
        <v>328.95</v>
      </c>
      <c r="AE15">
        <v>292.60000000000002</v>
      </c>
    </row>
    <row r="16" spans="1:32" s="11" customFormat="1" ht="29.25" x14ac:dyDescent="0.25">
      <c r="A16" s="9" t="s">
        <v>31</v>
      </c>
      <c r="B16" s="14" t="s">
        <v>29</v>
      </c>
      <c r="C16" s="15" t="s">
        <v>32</v>
      </c>
      <c r="D16" s="14">
        <v>11</v>
      </c>
      <c r="E16" s="11" t="s">
        <v>25</v>
      </c>
      <c r="F16" s="14"/>
      <c r="G16" s="14"/>
      <c r="H16" s="16"/>
      <c r="I16" s="16"/>
      <c r="J16" s="16"/>
      <c r="K16" s="16"/>
      <c r="L16" s="16"/>
      <c r="M16" s="16"/>
      <c r="N16" s="14"/>
      <c r="O16" s="14"/>
      <c r="P16" s="14"/>
      <c r="Q16" s="14"/>
      <c r="R16" s="14"/>
      <c r="S16" s="14"/>
      <c r="T16" s="13">
        <f>T14+T15+90</f>
        <v>1466</v>
      </c>
      <c r="U16" s="13">
        <f>U14+U15+45</f>
        <v>1031</v>
      </c>
      <c r="V16" s="13">
        <f>V14+V15+30</f>
        <v>768</v>
      </c>
      <c r="W16" s="13">
        <f>W14+W15+23</f>
        <v>681</v>
      </c>
      <c r="X16" s="13">
        <f>X14+X15+30</f>
        <v>746</v>
      </c>
      <c r="Y16" s="13">
        <f>Y14+T15+90</f>
        <v>1341</v>
      </c>
      <c r="Z16" s="13"/>
      <c r="AA16" s="13">
        <f t="shared" ref="AA16" si="19">AA14+AA15</f>
        <v>1023.2</v>
      </c>
      <c r="AB16" s="13">
        <f t="shared" ref="AB16" si="20">AB14+AB15</f>
        <v>690.2</v>
      </c>
      <c r="AC16" s="13">
        <f t="shared" ref="AC16" si="21">AC14+AC15</f>
        <v>526.79669999999999</v>
      </c>
      <c r="AD16" s="13">
        <f t="shared" ref="AD16" si="22">AD14+AD15</f>
        <v>468.25</v>
      </c>
      <c r="AE16" s="13">
        <f t="shared" ref="AE16" si="23">AE14+AE15</f>
        <v>478.33000000000004</v>
      </c>
      <c r="AF16" s="13">
        <f>AF14+AA15</f>
        <v>935.7</v>
      </c>
    </row>
    <row r="17" spans="1:32" x14ac:dyDescent="0.25">
      <c r="A17" s="5"/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  <c r="N17" s="5"/>
      <c r="O17" s="5"/>
      <c r="P17" s="5"/>
      <c r="Q17" s="5"/>
      <c r="R17" s="5"/>
      <c r="S17" s="5"/>
      <c r="T17" s="6"/>
    </row>
    <row r="18" spans="1:32" x14ac:dyDescent="0.25">
      <c r="A18" s="5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5"/>
      <c r="O18" s="5"/>
      <c r="P18" s="5"/>
      <c r="Q18" s="5"/>
      <c r="R18" s="5"/>
      <c r="S18" s="5"/>
      <c r="T18" s="6"/>
    </row>
    <row r="19" spans="1:32" x14ac:dyDescent="0.25">
      <c r="A19" s="8" t="s">
        <v>34</v>
      </c>
      <c r="B19" s="10" t="s">
        <v>38</v>
      </c>
      <c r="C19" s="5"/>
      <c r="D19" s="5"/>
      <c r="E19" s="5"/>
      <c r="F19" s="5"/>
      <c r="G19" s="5"/>
      <c r="H19" s="6">
        <v>965</v>
      </c>
      <c r="I19" s="6">
        <v>670</v>
      </c>
      <c r="J19" s="6">
        <v>447</v>
      </c>
      <c r="K19" s="6">
        <v>335</v>
      </c>
      <c r="L19" s="6">
        <v>735</v>
      </c>
      <c r="M19" s="6"/>
      <c r="N19" s="6">
        <v>675.5</v>
      </c>
      <c r="O19" s="6">
        <v>469</v>
      </c>
      <c r="P19" s="6">
        <v>312.67</v>
      </c>
      <c r="Q19" s="6">
        <v>234.5</v>
      </c>
      <c r="R19" s="6">
        <v>514.5</v>
      </c>
      <c r="S19" s="5"/>
      <c r="T19" s="6">
        <v>965</v>
      </c>
      <c r="U19" s="6">
        <v>670</v>
      </c>
      <c r="V19" s="6">
        <v>447</v>
      </c>
      <c r="W19" s="6">
        <v>335</v>
      </c>
      <c r="X19" s="6">
        <v>405</v>
      </c>
      <c r="Y19" s="6">
        <v>735</v>
      </c>
      <c r="AA19" s="6">
        <v>675.5</v>
      </c>
      <c r="AB19" s="6">
        <v>469</v>
      </c>
      <c r="AC19" s="6">
        <v>312.67</v>
      </c>
      <c r="AD19" s="6">
        <v>234.5</v>
      </c>
      <c r="AE19" s="3">
        <f>AC19</f>
        <v>312.67</v>
      </c>
      <c r="AF19" s="3">
        <v>514.5</v>
      </c>
    </row>
    <row r="20" spans="1:32" x14ac:dyDescent="0.25">
      <c r="A20" s="8" t="s">
        <v>35</v>
      </c>
      <c r="B20" s="5" t="s">
        <v>37</v>
      </c>
      <c r="C20" s="5"/>
      <c r="D20" s="5"/>
      <c r="E20" s="5"/>
      <c r="F20" s="5">
        <v>240</v>
      </c>
      <c r="G20" s="5"/>
      <c r="H20" s="6">
        <v>958</v>
      </c>
      <c r="I20" s="6">
        <v>718</v>
      </c>
      <c r="J20" s="6">
        <v>354</v>
      </c>
      <c r="K20" s="6">
        <v>548</v>
      </c>
      <c r="L20" s="6"/>
      <c r="M20" s="6"/>
      <c r="N20" s="6">
        <v>742.6</v>
      </c>
      <c r="O20" s="6">
        <v>502.6</v>
      </c>
      <c r="P20" s="6">
        <v>295</v>
      </c>
      <c r="Q20" s="6">
        <v>383.6</v>
      </c>
      <c r="R20" s="6"/>
      <c r="S20" s="5"/>
      <c r="T20" s="6">
        <v>958</v>
      </c>
      <c r="U20" s="6">
        <v>718</v>
      </c>
      <c r="V20" s="6">
        <v>597</v>
      </c>
      <c r="W20" s="6">
        <v>585</v>
      </c>
      <c r="X20" s="6">
        <v>548</v>
      </c>
      <c r="Y20" s="6"/>
      <c r="AA20" s="6">
        <v>742.6</v>
      </c>
      <c r="AB20" s="6">
        <v>502.6</v>
      </c>
      <c r="AC20" s="6">
        <v>433.4</v>
      </c>
      <c r="AD20" s="6">
        <v>420.95</v>
      </c>
      <c r="AE20" s="6">
        <v>383.6</v>
      </c>
    </row>
    <row r="21" spans="1:32" s="11" customFormat="1" ht="29.25" x14ac:dyDescent="0.25">
      <c r="A21" s="9" t="s">
        <v>33</v>
      </c>
      <c r="B21" s="14" t="s">
        <v>36</v>
      </c>
      <c r="C21" s="12" t="s">
        <v>39</v>
      </c>
      <c r="D21" s="14">
        <v>14</v>
      </c>
      <c r="E21" s="14" t="s">
        <v>40</v>
      </c>
      <c r="F21" s="14"/>
      <c r="G21" s="14"/>
      <c r="H21" s="16"/>
      <c r="I21" s="16"/>
      <c r="J21" s="16"/>
      <c r="K21" s="16"/>
      <c r="L21" s="16"/>
      <c r="M21" s="16"/>
      <c r="N21" s="14"/>
      <c r="O21" s="14"/>
      <c r="P21" s="14"/>
      <c r="Q21" s="14"/>
      <c r="R21" s="14"/>
      <c r="S21" s="14"/>
      <c r="T21" s="13">
        <f>T19+T20+90</f>
        <v>2013</v>
      </c>
      <c r="U21" s="13">
        <f>U19+U20+45</f>
        <v>1433</v>
      </c>
      <c r="V21" s="13">
        <f>V19+V20+30</f>
        <v>1074</v>
      </c>
      <c r="W21" s="13">
        <f>W19+W20+23</f>
        <v>943</v>
      </c>
      <c r="X21" s="13">
        <f>X19+X20+30</f>
        <v>983</v>
      </c>
      <c r="Y21" s="13">
        <f>Y19+T20+90</f>
        <v>1783</v>
      </c>
      <c r="Z21" s="13"/>
      <c r="AA21" s="13">
        <f t="shared" ref="AA21" si="24">AA19+AA20</f>
        <v>1418.1</v>
      </c>
      <c r="AB21" s="13">
        <f t="shared" ref="AB21" si="25">AB19+AB20</f>
        <v>971.6</v>
      </c>
      <c r="AC21" s="13">
        <f>AC19+AC20</f>
        <v>746.06999999999994</v>
      </c>
      <c r="AD21" s="13">
        <f>AD19+AD20</f>
        <v>655.45</v>
      </c>
      <c r="AE21" s="13">
        <f t="shared" ref="AE21" si="26">AE19+AE20</f>
        <v>696.27</v>
      </c>
      <c r="AF21" s="13">
        <f>AF19+AA20</f>
        <v>1257.0999999999999</v>
      </c>
    </row>
    <row r="22" spans="1:32" x14ac:dyDescent="0.25">
      <c r="A22" s="5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5"/>
      <c r="O22" s="5"/>
      <c r="P22" s="5"/>
      <c r="Q22" s="5"/>
      <c r="R22" s="5"/>
      <c r="S22" s="5"/>
      <c r="T22" s="6"/>
    </row>
    <row r="23" spans="1:32" x14ac:dyDescent="0.25">
      <c r="A23" s="5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5"/>
      <c r="O23" s="5"/>
      <c r="P23" s="5"/>
      <c r="Q23" s="5"/>
      <c r="R23" s="5"/>
      <c r="S23" s="5"/>
      <c r="T23" s="6"/>
    </row>
    <row r="24" spans="1:32" x14ac:dyDescent="0.25">
      <c r="A24" s="8" t="s">
        <v>19</v>
      </c>
      <c r="B24" s="4" t="s">
        <v>22</v>
      </c>
      <c r="C24" s="5"/>
      <c r="D24" s="5"/>
      <c r="E24" s="5"/>
      <c r="F24" s="5"/>
      <c r="G24" s="5"/>
      <c r="H24" s="5">
        <v>720</v>
      </c>
      <c r="I24" s="5">
        <v>510</v>
      </c>
      <c r="J24" s="5">
        <v>340</v>
      </c>
      <c r="K24" s="10">
        <v>255</v>
      </c>
      <c r="L24" s="10">
        <v>575</v>
      </c>
      <c r="M24" s="5"/>
      <c r="N24" s="10">
        <v>504</v>
      </c>
      <c r="O24" s="10">
        <v>357</v>
      </c>
      <c r="P24" s="10">
        <v>238</v>
      </c>
      <c r="Q24" s="10">
        <v>178.5</v>
      </c>
      <c r="R24" s="10">
        <v>402.5</v>
      </c>
      <c r="S24" s="5"/>
      <c r="T24" s="6">
        <v>720</v>
      </c>
      <c r="U24" s="10">
        <v>510</v>
      </c>
      <c r="V24" s="10">
        <v>340</v>
      </c>
      <c r="W24" s="10">
        <v>255</v>
      </c>
      <c r="X24" s="10">
        <v>315</v>
      </c>
      <c r="Y24" s="10">
        <v>575</v>
      </c>
      <c r="AA24">
        <v>504</v>
      </c>
      <c r="AB24">
        <v>357</v>
      </c>
      <c r="AC24">
        <v>238</v>
      </c>
      <c r="AD24">
        <v>178.5</v>
      </c>
      <c r="AE24">
        <v>238</v>
      </c>
      <c r="AF24">
        <v>402.5</v>
      </c>
    </row>
    <row r="25" spans="1:32" x14ac:dyDescent="0.25">
      <c r="A25" s="8" t="s">
        <v>43</v>
      </c>
      <c r="B25" s="10" t="s">
        <v>46</v>
      </c>
      <c r="C25" s="5"/>
      <c r="D25" s="5"/>
      <c r="E25" s="5"/>
      <c r="F25" s="5">
        <v>200</v>
      </c>
      <c r="G25" s="5"/>
      <c r="H25" s="5">
        <v>748</v>
      </c>
      <c r="I25" s="5">
        <v>548</v>
      </c>
      <c r="J25" s="10">
        <v>200</v>
      </c>
      <c r="K25" s="10">
        <v>418</v>
      </c>
      <c r="L25" s="5"/>
      <c r="M25" s="5"/>
      <c r="N25" s="10">
        <v>564.20000000000005</v>
      </c>
      <c r="O25" s="10">
        <v>364.42</v>
      </c>
      <c r="P25" s="10">
        <v>309.61</v>
      </c>
      <c r="Q25" s="10">
        <v>301.7</v>
      </c>
      <c r="R25" s="5"/>
      <c r="S25" s="5"/>
      <c r="T25" s="10">
        <v>748</v>
      </c>
      <c r="U25" s="10">
        <v>548</v>
      </c>
      <c r="V25" s="10">
        <v>446</v>
      </c>
      <c r="W25" s="10">
        <v>438</v>
      </c>
      <c r="X25" s="10">
        <v>418</v>
      </c>
      <c r="AA25">
        <v>564.20000000000005</v>
      </c>
      <c r="AB25">
        <v>364.42</v>
      </c>
      <c r="AC25">
        <v>309.61</v>
      </c>
      <c r="AD25">
        <v>301.7</v>
      </c>
      <c r="AE25">
        <v>309.61</v>
      </c>
    </row>
    <row r="26" spans="1:32" x14ac:dyDescent="0.25">
      <c r="A26" s="8" t="s">
        <v>44</v>
      </c>
      <c r="B26" s="10" t="s">
        <v>47</v>
      </c>
      <c r="C26" s="5"/>
      <c r="D26" s="5"/>
      <c r="E26" s="5"/>
      <c r="F26" s="5"/>
      <c r="G26" s="5"/>
      <c r="H26" s="5">
        <v>154</v>
      </c>
      <c r="I26" s="5">
        <v>77</v>
      </c>
      <c r="J26" s="5">
        <v>61</v>
      </c>
      <c r="K26" s="10">
        <v>54</v>
      </c>
      <c r="L26" s="5"/>
      <c r="M26" s="5"/>
      <c r="N26" s="10">
        <v>110</v>
      </c>
      <c r="O26" s="10">
        <v>55</v>
      </c>
      <c r="P26" s="10">
        <v>43.33</v>
      </c>
      <c r="Q26" s="10">
        <v>37.5</v>
      </c>
      <c r="R26" s="5"/>
      <c r="S26" s="5"/>
      <c r="T26" s="10">
        <v>154</v>
      </c>
      <c r="U26" s="10">
        <v>77</v>
      </c>
      <c r="V26" s="10">
        <v>61</v>
      </c>
      <c r="W26" s="10">
        <v>54</v>
      </c>
      <c r="X26" s="10">
        <v>54</v>
      </c>
      <c r="AA26">
        <v>110</v>
      </c>
      <c r="AB26">
        <v>55</v>
      </c>
      <c r="AC26">
        <v>43.33</v>
      </c>
      <c r="AD26">
        <v>37.5</v>
      </c>
      <c r="AE26">
        <v>37.5</v>
      </c>
    </row>
    <row r="27" spans="1:32" s="22" customFormat="1" x14ac:dyDescent="0.25">
      <c r="A27" s="24" t="s">
        <v>60</v>
      </c>
      <c r="B27" s="22" t="s">
        <v>55</v>
      </c>
      <c r="C27" s="23" t="s">
        <v>61</v>
      </c>
      <c r="H27" s="22">
        <v>504</v>
      </c>
      <c r="I27" s="22">
        <v>259</v>
      </c>
      <c r="J27" s="22">
        <v>178</v>
      </c>
      <c r="K27" s="22">
        <v>137</v>
      </c>
      <c r="N27" s="22">
        <v>360</v>
      </c>
      <c r="O27" s="22">
        <v>185</v>
      </c>
      <c r="P27" s="22">
        <v>126.66670000000001</v>
      </c>
      <c r="Q27" s="22">
        <v>97.5</v>
      </c>
      <c r="T27" s="22">
        <v>504</v>
      </c>
      <c r="U27" s="22">
        <v>259</v>
      </c>
      <c r="V27" s="22">
        <v>178</v>
      </c>
      <c r="W27" s="22">
        <v>137</v>
      </c>
      <c r="X27" s="22">
        <v>0</v>
      </c>
      <c r="AA27" s="22">
        <v>360</v>
      </c>
      <c r="AB27" s="22">
        <v>185</v>
      </c>
      <c r="AC27" s="22">
        <v>126.66670000000001</v>
      </c>
      <c r="AD27" s="22">
        <v>97.5</v>
      </c>
      <c r="AE27" s="22">
        <v>0</v>
      </c>
    </row>
    <row r="28" spans="1:32" s="19" customFormat="1" ht="29.25" x14ac:dyDescent="0.25">
      <c r="A28" s="18" t="s">
        <v>45</v>
      </c>
      <c r="B28" s="17" t="s">
        <v>62</v>
      </c>
      <c r="C28" s="20" t="s">
        <v>48</v>
      </c>
      <c r="D28" s="19">
        <v>15</v>
      </c>
      <c r="E28" s="19" t="s">
        <v>25</v>
      </c>
      <c r="T28" s="19">
        <f>T24+T25+T26+T27+90</f>
        <v>2216</v>
      </c>
      <c r="U28" s="19">
        <f>U24+U25+U26+U27+45</f>
        <v>1439</v>
      </c>
      <c r="V28" s="19">
        <f>V24+V25+V26+V27+30</f>
        <v>1055</v>
      </c>
      <c r="W28" s="19">
        <f>W24+W25+W26+W27+23</f>
        <v>907</v>
      </c>
      <c r="X28" s="19">
        <f>X24+X25+X26+X27+30</f>
        <v>817</v>
      </c>
      <c r="Y28" s="19">
        <f>Y24+T25+T26+T27+90</f>
        <v>2071</v>
      </c>
      <c r="AA28" s="19">
        <f>AA24+AA25+AA26+AA27</f>
        <v>1538.2</v>
      </c>
      <c r="AB28" s="19">
        <f>AB24+AB25+AB26+AB27</f>
        <v>961.42000000000007</v>
      </c>
      <c r="AC28" s="19">
        <f>AC24+AC25+AC26+AC27</f>
        <v>717.60670000000005</v>
      </c>
      <c r="AD28" s="19">
        <f>AD24+AD25+AD26+AD27</f>
        <v>615.20000000000005</v>
      </c>
      <c r="AE28" s="19">
        <f>AE24+AE25+AE26+AE27</f>
        <v>585.11</v>
      </c>
      <c r="AF28" s="19">
        <f>AF24+AA25+AA26+AA27</f>
        <v>1436.7</v>
      </c>
    </row>
    <row r="29" spans="1:32" x14ac:dyDescent="0.25">
      <c r="B29" s="10" t="s">
        <v>49</v>
      </c>
    </row>
    <row r="32" spans="1:32" x14ac:dyDescent="0.25">
      <c r="A32" s="2" t="s">
        <v>19</v>
      </c>
      <c r="B32" s="4" t="s">
        <v>22</v>
      </c>
      <c r="H32">
        <v>720</v>
      </c>
      <c r="I32">
        <v>510</v>
      </c>
      <c r="J32">
        <v>340</v>
      </c>
      <c r="K32">
        <v>255</v>
      </c>
      <c r="L32">
        <v>575</v>
      </c>
      <c r="N32">
        <v>504</v>
      </c>
      <c r="O32">
        <v>357</v>
      </c>
      <c r="P32">
        <v>288</v>
      </c>
      <c r="Q32">
        <v>178.5</v>
      </c>
      <c r="R32">
        <v>402.5</v>
      </c>
      <c r="T32">
        <v>720</v>
      </c>
      <c r="U32">
        <v>510</v>
      </c>
      <c r="V32">
        <v>340</v>
      </c>
      <c r="W32">
        <v>255</v>
      </c>
      <c r="X32">
        <v>315</v>
      </c>
      <c r="Y32">
        <v>575</v>
      </c>
      <c r="AA32">
        <v>504</v>
      </c>
      <c r="AB32">
        <v>357</v>
      </c>
      <c r="AC32">
        <v>238</v>
      </c>
      <c r="AD32">
        <v>178.5</v>
      </c>
      <c r="AE32">
        <v>238</v>
      </c>
      <c r="AF32">
        <v>402.5</v>
      </c>
    </row>
    <row r="33" spans="1:32" x14ac:dyDescent="0.25">
      <c r="A33" s="2" t="s">
        <v>43</v>
      </c>
      <c r="B33" s="10" t="s">
        <v>53</v>
      </c>
      <c r="F33">
        <v>200</v>
      </c>
      <c r="H33">
        <v>748</v>
      </c>
      <c r="I33">
        <v>548</v>
      </c>
      <c r="J33">
        <v>200</v>
      </c>
      <c r="K33">
        <v>418</v>
      </c>
      <c r="N33">
        <v>564.20000000000005</v>
      </c>
      <c r="O33">
        <v>364.42</v>
      </c>
      <c r="P33">
        <v>309.61</v>
      </c>
      <c r="Q33">
        <v>301.7</v>
      </c>
      <c r="T33">
        <v>748</v>
      </c>
      <c r="U33">
        <v>548</v>
      </c>
      <c r="V33">
        <v>446</v>
      </c>
      <c r="W33">
        <v>438</v>
      </c>
      <c r="X33">
        <v>418</v>
      </c>
      <c r="AA33">
        <v>564.20000000000005</v>
      </c>
      <c r="AB33">
        <v>364.42</v>
      </c>
      <c r="AC33">
        <v>309.61</v>
      </c>
      <c r="AD33">
        <v>301.7</v>
      </c>
      <c r="AE33">
        <v>309.61</v>
      </c>
    </row>
    <row r="34" spans="1:32" x14ac:dyDescent="0.25">
      <c r="A34" s="2" t="s">
        <v>44</v>
      </c>
      <c r="B34" s="10" t="s">
        <v>54</v>
      </c>
      <c r="H34">
        <v>154</v>
      </c>
      <c r="I34">
        <v>77</v>
      </c>
      <c r="J34">
        <v>61</v>
      </c>
      <c r="K34">
        <v>54</v>
      </c>
      <c r="N34">
        <v>110</v>
      </c>
      <c r="O34">
        <v>55</v>
      </c>
      <c r="P34">
        <v>43.33</v>
      </c>
      <c r="Q34">
        <v>37.5</v>
      </c>
      <c r="T34">
        <v>154</v>
      </c>
      <c r="U34">
        <v>77</v>
      </c>
      <c r="V34">
        <v>61</v>
      </c>
      <c r="W34">
        <v>54</v>
      </c>
      <c r="X34">
        <v>54</v>
      </c>
      <c r="AA34">
        <v>110</v>
      </c>
      <c r="AB34">
        <v>55</v>
      </c>
      <c r="AC34">
        <v>43.33</v>
      </c>
      <c r="AD34">
        <v>37.5</v>
      </c>
      <c r="AE34">
        <v>37.5</v>
      </c>
    </row>
    <row r="35" spans="1:32" x14ac:dyDescent="0.25">
      <c r="A35" s="24" t="s">
        <v>60</v>
      </c>
      <c r="B35" s="22" t="s">
        <v>55</v>
      </c>
      <c r="C35" s="23" t="s">
        <v>61</v>
      </c>
      <c r="D35" s="22"/>
      <c r="E35" s="22"/>
      <c r="F35" s="22"/>
      <c r="G35" s="22"/>
      <c r="H35" s="22">
        <v>504</v>
      </c>
      <c r="I35" s="22">
        <v>259</v>
      </c>
      <c r="J35" s="22">
        <v>178</v>
      </c>
      <c r="K35" s="22">
        <v>137</v>
      </c>
      <c r="L35" s="22"/>
      <c r="M35" s="22"/>
      <c r="N35" s="22">
        <v>360</v>
      </c>
      <c r="O35" s="22">
        <v>185</v>
      </c>
      <c r="P35" s="22">
        <v>126.66670000000001</v>
      </c>
      <c r="Q35" s="22">
        <v>97.5</v>
      </c>
      <c r="R35" s="22"/>
      <c r="S35" s="22"/>
      <c r="T35" s="22">
        <v>504</v>
      </c>
      <c r="U35" s="22">
        <v>259</v>
      </c>
      <c r="V35" s="22">
        <v>178</v>
      </c>
      <c r="W35" s="22">
        <v>137</v>
      </c>
      <c r="X35" s="22">
        <v>0</v>
      </c>
      <c r="Y35" s="22"/>
      <c r="Z35" s="22"/>
      <c r="AA35" s="22">
        <v>360</v>
      </c>
      <c r="AB35" s="22">
        <v>185</v>
      </c>
      <c r="AC35" s="22">
        <v>126.66670000000001</v>
      </c>
      <c r="AD35" s="22">
        <v>97.5</v>
      </c>
      <c r="AE35" s="22">
        <v>0</v>
      </c>
      <c r="AF35" s="22"/>
    </row>
    <row r="36" spans="1:32" s="19" customFormat="1" ht="29.25" x14ac:dyDescent="0.25">
      <c r="A36" s="18" t="s">
        <v>50</v>
      </c>
      <c r="B36" s="17" t="s">
        <v>62</v>
      </c>
      <c r="C36" s="21" t="s">
        <v>51</v>
      </c>
      <c r="D36" s="19">
        <v>15</v>
      </c>
      <c r="E36" s="19" t="s">
        <v>25</v>
      </c>
      <c r="T36" s="19">
        <f>T32+T33+T34+T35+90</f>
        <v>2216</v>
      </c>
      <c r="U36" s="19">
        <f>U32+U33+U34+U35+45</f>
        <v>1439</v>
      </c>
      <c r="V36" s="19">
        <f>V32+V33+V34+V35+30</f>
        <v>1055</v>
      </c>
      <c r="W36" s="19">
        <f>W32+W33+W34+W35+23</f>
        <v>907</v>
      </c>
      <c r="X36" s="19">
        <f>X32+X33+X34+X35+30</f>
        <v>817</v>
      </c>
      <c r="Y36" s="19">
        <f>Y32+T33+T34+T35+90</f>
        <v>2071</v>
      </c>
      <c r="AA36" s="19">
        <f>AA32+AA33+AA34+AA35</f>
        <v>1538.2</v>
      </c>
      <c r="AB36" s="19">
        <f>AB32+AB33+AB34+AB35</f>
        <v>961.42000000000007</v>
      </c>
      <c r="AC36" s="19">
        <f>AC32+AC33+AC34+AC35</f>
        <v>717.60670000000005</v>
      </c>
      <c r="AD36" s="19">
        <f>AD32+AD33+AD34+AD35</f>
        <v>615.20000000000005</v>
      </c>
      <c r="AE36" s="19">
        <f>AE32+AE33+AE34+AE35</f>
        <v>585.11</v>
      </c>
      <c r="AF36" s="19">
        <f>AF32+AA33+AA34+AA35</f>
        <v>1436.7</v>
      </c>
    </row>
    <row r="37" spans="1:32" x14ac:dyDescent="0.25">
      <c r="B37" s="10" t="s">
        <v>49</v>
      </c>
    </row>
    <row r="40" spans="1:32" x14ac:dyDescent="0.25">
      <c r="A40" s="2" t="s">
        <v>27</v>
      </c>
      <c r="B40" t="s">
        <v>28</v>
      </c>
      <c r="H40" s="4">
        <v>588</v>
      </c>
      <c r="I40" s="4">
        <v>398</v>
      </c>
      <c r="J40" s="4">
        <v>266</v>
      </c>
      <c r="K40" s="4">
        <v>199</v>
      </c>
      <c r="L40" s="4">
        <v>463</v>
      </c>
      <c r="M40" s="4"/>
      <c r="N40" s="3">
        <v>411.6</v>
      </c>
      <c r="O40" s="4">
        <v>278.60000000000002</v>
      </c>
      <c r="P40" s="4">
        <v>185.73</v>
      </c>
      <c r="Q40" s="4">
        <v>139.30000000000001</v>
      </c>
      <c r="R40" s="4">
        <v>324.10000000000002</v>
      </c>
      <c r="S40" s="4"/>
      <c r="T40" s="3">
        <f t="shared" ref="T40" si="27">H40</f>
        <v>588</v>
      </c>
      <c r="U40" s="4">
        <f t="shared" ref="U40" si="28">I40</f>
        <v>398</v>
      </c>
      <c r="V40" s="4">
        <v>266</v>
      </c>
      <c r="W40" s="4">
        <v>199</v>
      </c>
      <c r="X40" s="3">
        <v>298</v>
      </c>
      <c r="Y40" s="3">
        <v>463</v>
      </c>
      <c r="Z40" s="4"/>
      <c r="AA40" s="3">
        <f t="shared" ref="AA40" si="29">N40</f>
        <v>411.6</v>
      </c>
      <c r="AB40" s="3">
        <f t="shared" ref="AB40" si="30">O40</f>
        <v>278.60000000000002</v>
      </c>
      <c r="AC40" s="3">
        <v>185.73</v>
      </c>
      <c r="AD40" s="3">
        <v>139.30000000000001</v>
      </c>
      <c r="AE40" s="3">
        <f>AC40</f>
        <v>185.73</v>
      </c>
      <c r="AF40">
        <v>324.10000000000002</v>
      </c>
    </row>
    <row r="41" spans="1:32" x14ac:dyDescent="0.25">
      <c r="A41" s="2" t="s">
        <v>43</v>
      </c>
      <c r="B41" t="s">
        <v>53</v>
      </c>
      <c r="F41">
        <v>200</v>
      </c>
      <c r="H41">
        <v>748</v>
      </c>
      <c r="I41">
        <v>548</v>
      </c>
      <c r="J41">
        <v>200</v>
      </c>
      <c r="K41">
        <v>418</v>
      </c>
      <c r="N41">
        <v>564.20000000000005</v>
      </c>
      <c r="O41">
        <v>364.42</v>
      </c>
      <c r="P41">
        <v>309.61</v>
      </c>
      <c r="Q41">
        <v>301.7</v>
      </c>
      <c r="T41">
        <v>748</v>
      </c>
      <c r="U41">
        <v>548</v>
      </c>
      <c r="V41">
        <v>446</v>
      </c>
      <c r="W41">
        <v>438</v>
      </c>
      <c r="X41">
        <v>418</v>
      </c>
      <c r="AA41">
        <v>564.20000000000005</v>
      </c>
      <c r="AB41">
        <v>364.42</v>
      </c>
      <c r="AC41">
        <v>309.61</v>
      </c>
      <c r="AD41">
        <v>301.7</v>
      </c>
      <c r="AE41">
        <v>309.61</v>
      </c>
    </row>
    <row r="42" spans="1:32" x14ac:dyDescent="0.25">
      <c r="A42" s="2" t="s">
        <v>44</v>
      </c>
      <c r="B42" t="s">
        <v>56</v>
      </c>
      <c r="H42">
        <v>154</v>
      </c>
      <c r="I42">
        <v>77</v>
      </c>
      <c r="J42">
        <v>61</v>
      </c>
      <c r="K42">
        <v>54</v>
      </c>
      <c r="N42">
        <v>110</v>
      </c>
      <c r="O42">
        <v>55</v>
      </c>
      <c r="P42">
        <v>43.33</v>
      </c>
      <c r="Q42">
        <v>37.5</v>
      </c>
      <c r="T42">
        <v>154</v>
      </c>
      <c r="U42">
        <v>77</v>
      </c>
      <c r="V42">
        <v>61</v>
      </c>
      <c r="W42">
        <v>54</v>
      </c>
      <c r="X42">
        <v>54</v>
      </c>
      <c r="AA42">
        <v>110</v>
      </c>
      <c r="AB42">
        <v>55</v>
      </c>
      <c r="AC42">
        <v>43.33</v>
      </c>
      <c r="AD42">
        <v>37.5</v>
      </c>
      <c r="AE42">
        <v>37.5</v>
      </c>
    </row>
    <row r="43" spans="1:32" s="22" customFormat="1" x14ac:dyDescent="0.25">
      <c r="A43" s="24" t="s">
        <v>60</v>
      </c>
      <c r="B43" s="22" t="s">
        <v>55</v>
      </c>
      <c r="C43" s="23" t="s">
        <v>61</v>
      </c>
      <c r="H43" s="22">
        <v>504</v>
      </c>
      <c r="I43" s="22">
        <v>259</v>
      </c>
      <c r="J43" s="22">
        <v>178</v>
      </c>
      <c r="K43" s="22">
        <v>137</v>
      </c>
      <c r="N43" s="22">
        <v>360</v>
      </c>
      <c r="O43" s="22">
        <v>185</v>
      </c>
      <c r="P43" s="22">
        <v>126.66670000000001</v>
      </c>
      <c r="Q43" s="22">
        <v>97.5</v>
      </c>
      <c r="T43" s="22">
        <v>504</v>
      </c>
      <c r="U43" s="22">
        <v>259</v>
      </c>
      <c r="V43" s="22">
        <v>178</v>
      </c>
      <c r="W43" s="22">
        <v>137</v>
      </c>
      <c r="X43" s="22">
        <v>0</v>
      </c>
      <c r="AA43" s="22">
        <v>360</v>
      </c>
      <c r="AB43" s="22">
        <v>185</v>
      </c>
      <c r="AC43" s="22">
        <v>126.66670000000001</v>
      </c>
      <c r="AD43" s="22">
        <v>97.5</v>
      </c>
      <c r="AE43" s="22">
        <v>0</v>
      </c>
    </row>
    <row r="44" spans="1:32" s="19" customFormat="1" ht="29.25" x14ac:dyDescent="0.25">
      <c r="A44" s="18" t="s">
        <v>52</v>
      </c>
      <c r="B44" s="17" t="s">
        <v>63</v>
      </c>
      <c r="C44" s="21" t="s">
        <v>57</v>
      </c>
      <c r="D44" s="19">
        <v>15</v>
      </c>
      <c r="E44" s="19" t="s">
        <v>25</v>
      </c>
      <c r="T44" s="19">
        <f>T40+T41+T42+T43+90</f>
        <v>2084</v>
      </c>
      <c r="U44" s="19">
        <f>U40+U41+U42+U43+45</f>
        <v>1327</v>
      </c>
      <c r="V44" s="19">
        <f>V40+V41+V42+V43+30</f>
        <v>981</v>
      </c>
      <c r="W44" s="19">
        <f>W40+W41+W42+W43+23</f>
        <v>851</v>
      </c>
      <c r="X44" s="19">
        <f>X40+X41+X42+X43+30</f>
        <v>800</v>
      </c>
      <c r="Y44" s="19">
        <f>Y40+T41+T42+T43+90</f>
        <v>1959</v>
      </c>
      <c r="AA44" s="19">
        <f>AA40+AA41+AA42+AA43</f>
        <v>1445.8000000000002</v>
      </c>
      <c r="AB44" s="19">
        <f>AB40+AB41+AB42+AB43</f>
        <v>883.02</v>
      </c>
      <c r="AC44" s="19">
        <f>AC40+AC41+AC42+AC43</f>
        <v>665.33670000000006</v>
      </c>
      <c r="AD44" s="19">
        <f>AD40+AD41+AD42+AD43</f>
        <v>576</v>
      </c>
      <c r="AE44" s="19">
        <f>AE40+AE41+AE42+AE43</f>
        <v>532.84</v>
      </c>
      <c r="AF44" s="19">
        <f>AF40+AA41+AA42+AA43</f>
        <v>1358.3000000000002</v>
      </c>
    </row>
    <row r="45" spans="1:32" x14ac:dyDescent="0.25">
      <c r="B45" s="10" t="s">
        <v>49</v>
      </c>
    </row>
    <row r="48" spans="1:32" x14ac:dyDescent="0.25">
      <c r="A48" s="2" t="s">
        <v>27</v>
      </c>
      <c r="B48" t="s">
        <v>28</v>
      </c>
      <c r="H48" s="4">
        <v>588</v>
      </c>
      <c r="I48" s="4">
        <v>398</v>
      </c>
      <c r="J48" s="4">
        <v>266</v>
      </c>
      <c r="K48" s="4">
        <v>199</v>
      </c>
      <c r="L48" s="4">
        <v>463</v>
      </c>
      <c r="M48" s="4"/>
      <c r="N48" s="3">
        <v>411.6</v>
      </c>
      <c r="O48" s="4">
        <v>278.60000000000002</v>
      </c>
      <c r="P48" s="4">
        <v>185.73</v>
      </c>
      <c r="Q48" s="4">
        <v>139.30000000000001</v>
      </c>
      <c r="R48" s="4">
        <v>324.10000000000002</v>
      </c>
      <c r="S48" s="4"/>
      <c r="T48" s="3">
        <f t="shared" ref="T48" si="31">H48</f>
        <v>588</v>
      </c>
      <c r="U48" s="4">
        <f t="shared" ref="U48" si="32">I48</f>
        <v>398</v>
      </c>
      <c r="V48" s="4">
        <v>266</v>
      </c>
      <c r="W48" s="4">
        <v>199</v>
      </c>
      <c r="X48" s="3">
        <v>298</v>
      </c>
      <c r="Y48" s="3">
        <v>463</v>
      </c>
      <c r="Z48" s="4"/>
      <c r="AA48" s="3">
        <f t="shared" ref="AA48" si="33">N48</f>
        <v>411.6</v>
      </c>
      <c r="AB48" s="3">
        <f t="shared" ref="AB48" si="34">O48</f>
        <v>278.60000000000002</v>
      </c>
      <c r="AC48" s="3">
        <v>185.73</v>
      </c>
      <c r="AD48" s="3">
        <v>139.30000000000001</v>
      </c>
      <c r="AE48" s="3">
        <f>AC48</f>
        <v>185.73</v>
      </c>
      <c r="AF48">
        <v>324.10000000000002</v>
      </c>
    </row>
    <row r="49" spans="1:32" x14ac:dyDescent="0.25">
      <c r="A49" s="2" t="s">
        <v>43</v>
      </c>
      <c r="B49" t="s">
        <v>53</v>
      </c>
      <c r="F49">
        <v>200</v>
      </c>
      <c r="H49">
        <v>748</v>
      </c>
      <c r="I49">
        <v>548</v>
      </c>
      <c r="J49">
        <v>200</v>
      </c>
      <c r="K49">
        <v>418</v>
      </c>
      <c r="N49">
        <v>564.20000000000005</v>
      </c>
      <c r="O49">
        <v>364.42</v>
      </c>
      <c r="P49">
        <v>309.61</v>
      </c>
      <c r="Q49">
        <v>301.7</v>
      </c>
      <c r="T49">
        <v>748</v>
      </c>
      <c r="U49">
        <v>548</v>
      </c>
      <c r="V49">
        <v>446</v>
      </c>
      <c r="W49">
        <v>438</v>
      </c>
      <c r="X49">
        <v>418</v>
      </c>
      <c r="AA49">
        <v>564.20000000000005</v>
      </c>
      <c r="AB49">
        <v>364.42</v>
      </c>
      <c r="AC49">
        <v>309.61</v>
      </c>
      <c r="AD49">
        <v>301.7</v>
      </c>
      <c r="AE49">
        <v>309.61</v>
      </c>
    </row>
    <row r="50" spans="1:32" x14ac:dyDescent="0.25">
      <c r="A50" s="2" t="s">
        <v>44</v>
      </c>
      <c r="B50" t="s">
        <v>56</v>
      </c>
      <c r="H50">
        <v>154</v>
      </c>
      <c r="I50">
        <v>77</v>
      </c>
      <c r="J50">
        <v>61</v>
      </c>
      <c r="K50">
        <v>54</v>
      </c>
      <c r="N50">
        <v>110</v>
      </c>
      <c r="O50">
        <v>55</v>
      </c>
      <c r="P50">
        <v>43.33</v>
      </c>
      <c r="Q50">
        <v>37.5</v>
      </c>
      <c r="T50">
        <v>154</v>
      </c>
      <c r="U50">
        <v>77</v>
      </c>
      <c r="V50">
        <v>61</v>
      </c>
      <c r="W50">
        <v>54</v>
      </c>
      <c r="X50">
        <v>54</v>
      </c>
      <c r="AA50">
        <v>110</v>
      </c>
      <c r="AB50">
        <v>55</v>
      </c>
      <c r="AC50">
        <v>43.33</v>
      </c>
      <c r="AD50">
        <v>37.5</v>
      </c>
      <c r="AE50">
        <v>37.5</v>
      </c>
    </row>
    <row r="51" spans="1:32" s="22" customFormat="1" x14ac:dyDescent="0.25">
      <c r="A51" s="24" t="s">
        <v>60</v>
      </c>
      <c r="B51" s="22" t="s">
        <v>55</v>
      </c>
      <c r="C51" s="23" t="s">
        <v>61</v>
      </c>
      <c r="H51" s="22">
        <v>504</v>
      </c>
      <c r="I51" s="22">
        <v>259</v>
      </c>
      <c r="J51" s="22">
        <v>178</v>
      </c>
      <c r="K51" s="22">
        <v>137</v>
      </c>
      <c r="N51" s="22">
        <v>360</v>
      </c>
      <c r="O51" s="22">
        <v>185</v>
      </c>
      <c r="P51" s="22">
        <v>126.66670000000001</v>
      </c>
      <c r="Q51" s="22">
        <v>97.5</v>
      </c>
      <c r="T51" s="22">
        <v>504</v>
      </c>
      <c r="U51" s="22">
        <v>259</v>
      </c>
      <c r="V51" s="22">
        <v>178</v>
      </c>
      <c r="W51" s="22">
        <v>137</v>
      </c>
      <c r="X51" s="22">
        <v>0</v>
      </c>
      <c r="AA51" s="22">
        <v>360</v>
      </c>
      <c r="AB51" s="22">
        <v>185</v>
      </c>
      <c r="AC51" s="22">
        <v>126.66670000000001</v>
      </c>
      <c r="AD51" s="22">
        <v>97.5</v>
      </c>
      <c r="AE51" s="22">
        <v>0</v>
      </c>
    </row>
    <row r="52" spans="1:32" s="19" customFormat="1" ht="29.25" x14ac:dyDescent="0.25">
      <c r="A52" s="18" t="s">
        <v>58</v>
      </c>
      <c r="B52" s="17" t="s">
        <v>63</v>
      </c>
      <c r="C52" s="21" t="s">
        <v>59</v>
      </c>
      <c r="D52" s="19">
        <v>15</v>
      </c>
      <c r="E52" s="19" t="s">
        <v>25</v>
      </c>
      <c r="T52" s="19">
        <f>T48+T49+T50+T51+90</f>
        <v>2084</v>
      </c>
      <c r="U52" s="19">
        <f>U48+U49+U50+U51+45</f>
        <v>1327</v>
      </c>
      <c r="V52" s="19">
        <f>V48+V49+V50+V51+30</f>
        <v>981</v>
      </c>
      <c r="W52" s="19">
        <f>W48+W49+W50+W51+23</f>
        <v>851</v>
      </c>
      <c r="X52" s="19">
        <f>X48+X49+X50+X51+30</f>
        <v>800</v>
      </c>
      <c r="Y52" s="19">
        <f>Y48+T49+T50+T51+90</f>
        <v>1959</v>
      </c>
      <c r="AA52" s="19">
        <f>AA48+AA49+AA50+AA51</f>
        <v>1445.8000000000002</v>
      </c>
      <c r="AB52" s="19">
        <f>AB48+AB49+AB50+AB51</f>
        <v>883.02</v>
      </c>
      <c r="AC52" s="19">
        <f>AC48+AC49+AC50+AC51</f>
        <v>665.33670000000006</v>
      </c>
      <c r="AD52" s="19">
        <f>AD48+AD49+AD50+AD51</f>
        <v>576</v>
      </c>
      <c r="AE52" s="19">
        <f>AE48+AE49+AE50+AE51</f>
        <v>532.84</v>
      </c>
      <c r="AF52" s="19">
        <f>AF48+AA49+AA50+AA51</f>
        <v>1358.3000000000002</v>
      </c>
    </row>
    <row r="53" spans="1:32" x14ac:dyDescent="0.25">
      <c r="B53" s="10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组合团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usitrip</cp:lastModifiedBy>
  <dcterms:created xsi:type="dcterms:W3CDTF">2013-06-07T18:21:53Z</dcterms:created>
  <dcterms:modified xsi:type="dcterms:W3CDTF">2013-12-24T19:05:06Z</dcterms:modified>
</cp:coreProperties>
</file>