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8370" windowHeight="12855"/>
  </bookViews>
  <sheets>
    <sheet name="黄石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4" i="1" l="1"/>
  <c r="S32" i="1"/>
  <c r="V32" i="1"/>
  <c r="P32" i="1"/>
  <c r="T30" i="1"/>
  <c r="W29" i="1"/>
  <c r="Q29" i="1"/>
  <c r="W27" i="1"/>
  <c r="T34" i="1"/>
  <c r="T33" i="1"/>
  <c r="T32" i="1"/>
  <c r="T31" i="1"/>
  <c r="T27" i="1"/>
  <c r="T26" i="1"/>
  <c r="T24" i="1"/>
  <c r="N34" i="1"/>
  <c r="N9" i="1"/>
  <c r="N8" i="1"/>
  <c r="V18" i="1"/>
  <c r="S18" i="1"/>
  <c r="V8" i="1"/>
  <c r="S8" i="1"/>
  <c r="W28" i="1" l="1"/>
  <c r="V28" i="1"/>
  <c r="U28" i="1"/>
  <c r="U27" i="1"/>
  <c r="Q27" i="1"/>
  <c r="P27" i="1"/>
  <c r="W24" i="1"/>
  <c r="V24" i="1"/>
  <c r="U24" i="1"/>
  <c r="P24" i="1"/>
  <c r="O18" i="1"/>
  <c r="W8" i="1"/>
  <c r="U8" i="1"/>
  <c r="T8" i="1"/>
  <c r="P8" i="1"/>
  <c r="O8" i="1"/>
  <c r="V11" i="1" l="1"/>
  <c r="V12" i="1"/>
  <c r="V14" i="1"/>
  <c r="V16" i="1"/>
  <c r="V20" i="1"/>
  <c r="V22" i="1"/>
  <c r="V26" i="1"/>
  <c r="V27" i="1"/>
  <c r="V29" i="1"/>
  <c r="V30" i="1"/>
  <c r="V31" i="1"/>
  <c r="V33" i="1"/>
  <c r="V34" i="1"/>
  <c r="V9" i="1"/>
  <c r="P34" i="1"/>
  <c r="Q34" i="1"/>
  <c r="W34" i="1"/>
  <c r="U34" i="1"/>
  <c r="S34" i="1"/>
  <c r="P33" i="1"/>
  <c r="O33" i="1"/>
  <c r="Q33" i="1"/>
  <c r="W33" i="1" s="1"/>
  <c r="U33" i="1"/>
  <c r="S33" i="1"/>
  <c r="O32" i="1"/>
  <c r="Q32" i="1"/>
  <c r="W32" i="1" s="1"/>
  <c r="U32" i="1"/>
  <c r="W31" i="1"/>
  <c r="U31" i="1"/>
  <c r="S31" i="1"/>
  <c r="Q31" i="1"/>
  <c r="P31" i="1"/>
  <c r="W30" i="1"/>
  <c r="U30" i="1"/>
  <c r="S30" i="1"/>
  <c r="Q30" i="1"/>
  <c r="P30" i="1"/>
  <c r="U29" i="1"/>
  <c r="T29" i="1"/>
  <c r="S29" i="1"/>
  <c r="P29" i="1"/>
  <c r="O29" i="1"/>
  <c r="N29" i="1"/>
  <c r="T28" i="1"/>
  <c r="S28" i="1"/>
  <c r="Q28" i="1"/>
  <c r="P28" i="1"/>
  <c r="O28" i="1"/>
  <c r="S27" i="1"/>
  <c r="W26" i="1"/>
  <c r="U26" i="1"/>
  <c r="S26" i="1"/>
  <c r="Q26" i="1"/>
  <c r="P26" i="1"/>
  <c r="O26" i="1"/>
  <c r="S24" i="1"/>
  <c r="Q24" i="1"/>
  <c r="W16" i="1"/>
  <c r="W18" i="1"/>
  <c r="W20" i="1"/>
  <c r="W22" i="1"/>
  <c r="W14" i="1"/>
  <c r="W12" i="1"/>
  <c r="W11" i="1"/>
  <c r="W9" i="1"/>
  <c r="U22" i="1"/>
  <c r="T22" i="1"/>
  <c r="S22" i="1"/>
  <c r="Q22" i="1"/>
  <c r="P22" i="1"/>
  <c r="O22" i="1"/>
  <c r="U20" i="1"/>
  <c r="T20" i="1"/>
  <c r="S20" i="1"/>
  <c r="Q20" i="1"/>
  <c r="P20" i="1"/>
  <c r="O20" i="1"/>
  <c r="N20" i="1"/>
  <c r="U18" i="1"/>
  <c r="T18" i="1"/>
  <c r="Q18" i="1"/>
  <c r="P18" i="1"/>
  <c r="U16" i="1"/>
  <c r="T16" i="1"/>
  <c r="S16" i="1"/>
  <c r="Q16" i="1"/>
  <c r="P16" i="1"/>
  <c r="O16" i="1"/>
  <c r="N16" i="1"/>
  <c r="U14" i="1"/>
  <c r="T14" i="1"/>
  <c r="S14" i="1"/>
  <c r="Q14" i="1"/>
  <c r="P14" i="1"/>
  <c r="O14" i="1"/>
  <c r="U12" i="1"/>
  <c r="T12" i="1"/>
  <c r="S12" i="1"/>
  <c r="O12" i="1"/>
  <c r="O11" i="1"/>
  <c r="O9" i="1"/>
  <c r="Q12" i="1"/>
  <c r="P12" i="1"/>
  <c r="N11" i="1"/>
  <c r="U11" i="1"/>
  <c r="T11" i="1"/>
  <c r="S11" i="1"/>
  <c r="Q11" i="1"/>
  <c r="P11" i="1"/>
  <c r="U9" i="1"/>
  <c r="T9" i="1"/>
  <c r="S9" i="1"/>
  <c r="Q9" i="1"/>
  <c r="P9" i="1"/>
  <c r="Q8" i="1" l="1"/>
</calcChain>
</file>

<file path=xl/sharedStrings.xml><?xml version="1.0" encoding="utf-8"?>
<sst xmlns="http://schemas.openxmlformats.org/spreadsheetml/2006/main" count="143" uniqueCount="78">
  <si>
    <t>天益游 （Tyyus） 黄石线路：30% Commission； 第三人没有Commission</t>
  </si>
  <si>
    <t>ID</t>
  </si>
  <si>
    <t>地接团号</t>
  </si>
  <si>
    <t>线路名称</t>
  </si>
  <si>
    <t>天数</t>
  </si>
  <si>
    <t>出团日期</t>
  </si>
  <si>
    <t>卖价</t>
  </si>
  <si>
    <t>地接资料</t>
  </si>
  <si>
    <t>双人</t>
  </si>
  <si>
    <t>三人</t>
  </si>
  <si>
    <t>四人</t>
  </si>
  <si>
    <t>单人</t>
  </si>
  <si>
    <t>儿童</t>
  </si>
  <si>
    <t>底价</t>
  </si>
  <si>
    <t>备注</t>
  </si>
  <si>
    <t>YS4</t>
  </si>
  <si>
    <t>盐湖城，大提顿国家公园，黄石公园精致四日游</t>
  </si>
  <si>
    <r>
      <t xml:space="preserve">6/27-10/3 </t>
    </r>
    <r>
      <rPr>
        <sz val="12"/>
        <rFont val="宋体"/>
        <charset val="134"/>
      </rPr>
      <t>逢周四，周日</t>
    </r>
    <r>
      <rPr>
        <sz val="12"/>
        <rFont val="PMingLiU"/>
        <family val="1"/>
      </rPr>
      <t xml:space="preserve"> </t>
    </r>
  </si>
  <si>
    <t>买二送一</t>
  </si>
  <si>
    <t>YS5</t>
  </si>
  <si>
    <t>YS6</t>
  </si>
  <si>
    <t>黄石公园，洛杉矶，拉斯维加斯，包伟湖，布莱斯峡谷五日全景游</t>
  </si>
  <si>
    <r>
      <t xml:space="preserve">6/26-10/2 </t>
    </r>
    <r>
      <rPr>
        <sz val="12"/>
        <color theme="1"/>
        <rFont val="宋体"/>
        <charset val="134"/>
      </rPr>
      <t>逢周三，周六</t>
    </r>
    <r>
      <rPr>
        <sz val="12"/>
        <color theme="1"/>
        <rFont val="PMingLiU"/>
        <family val="1"/>
      </rPr>
      <t xml:space="preserve"> </t>
    </r>
  </si>
  <si>
    <t>盐湖城，大提顿国家公园，黄石公园，拉斯维加斯，西峡谷六日精华游</t>
  </si>
  <si>
    <r>
      <t xml:space="preserve">6/27-10/3 </t>
    </r>
    <r>
      <rPr>
        <sz val="12"/>
        <color theme="1"/>
        <rFont val="宋体"/>
        <charset val="134"/>
      </rPr>
      <t>逢周四，周日</t>
    </r>
    <r>
      <rPr>
        <sz val="12"/>
        <color theme="1"/>
        <rFont val="PMingLiU"/>
        <family val="1"/>
      </rPr>
      <t xml:space="preserve"> </t>
    </r>
  </si>
  <si>
    <t>YS7</t>
  </si>
  <si>
    <t>黄石公园，洛杉矶，拉斯维加斯，包伟湖，布莱斯峡谷，盐湖城，西峡谷七日超值游</t>
  </si>
  <si>
    <t>YSG</t>
  </si>
  <si>
    <t>黄石公园，拉斯维加斯，包伟湖，布莱斯峡谷，大提顿国家公园，西峡谷，圣塔芭芭拉，旧金山，优胜美地十日豪华游</t>
  </si>
  <si>
    <r>
      <t xml:space="preserve">6/29-9/28 </t>
    </r>
    <r>
      <rPr>
        <sz val="12"/>
        <color theme="1"/>
        <rFont val="宋体"/>
        <charset val="134"/>
      </rPr>
      <t>逢周六</t>
    </r>
    <r>
      <rPr>
        <sz val="12"/>
        <color theme="1"/>
        <rFont val="PMingLiU"/>
        <family val="1"/>
      </rPr>
      <t xml:space="preserve"> </t>
    </r>
  </si>
  <si>
    <t>MB6</t>
  </si>
  <si>
    <t>黄石公园，洛杉矶，拉斯维加斯，拱门国家公园，总统巨石，大提顿国家公园六日乐活游</t>
  </si>
  <si>
    <t>MB7</t>
  </si>
  <si>
    <r>
      <t>黄石公园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洛杉矶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拉斯维加斯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总统巨石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拱门国家公园七日经典游</t>
    </r>
  </si>
  <si>
    <t>MB8</t>
  </si>
  <si>
    <r>
      <t>黄石公园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拉斯维加斯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总统巨石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拱门国家公园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西峡谷八日全境游</t>
    </r>
  </si>
  <si>
    <t>MSF</t>
  </si>
  <si>
    <r>
      <t>黄石公园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洛杉矶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拉斯维加斯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总统巨石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拱门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旧金山十日品质游</t>
    </r>
  </si>
  <si>
    <r>
      <t xml:space="preserve">6/29-10/2 </t>
    </r>
    <r>
      <rPr>
        <sz val="12"/>
        <color theme="1"/>
        <rFont val="宋体"/>
        <charset val="134"/>
      </rPr>
      <t>逢周六</t>
    </r>
    <r>
      <rPr>
        <sz val="12"/>
        <color theme="1"/>
        <rFont val="PMingLiU"/>
        <family val="1"/>
      </rPr>
      <t xml:space="preserve"> </t>
    </r>
  </si>
  <si>
    <t>MSF1</t>
  </si>
  <si>
    <r>
      <t>黄石公园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洛杉矶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拉斯维加斯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总统巨石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拱门</t>
    </r>
    <r>
      <rPr>
        <sz val="12"/>
        <color rgb="FF000000"/>
        <rFont val="PMingLiU"/>
        <family val="1"/>
      </rPr>
      <t>,</t>
    </r>
    <r>
      <rPr>
        <sz val="12"/>
        <color rgb="FF000000"/>
        <rFont val="宋体"/>
        <charset val="134"/>
      </rPr>
      <t>西峡谷，迪士尼十二日深度游</t>
    </r>
  </si>
  <si>
    <r>
      <t xml:space="preserve">6/29-10/2 </t>
    </r>
    <r>
      <rPr>
        <sz val="12"/>
        <color theme="1"/>
        <rFont val="宋体"/>
        <charset val="134"/>
      </rPr>
      <t>逢周三，周六</t>
    </r>
    <r>
      <rPr>
        <sz val="12"/>
        <color theme="1"/>
        <rFont val="PMingLiU"/>
        <family val="1"/>
      </rPr>
      <t xml:space="preserve"> </t>
    </r>
  </si>
  <si>
    <t>FYS</t>
  </si>
  <si>
    <t>旧金山，优胜美地，黄石公园，拉斯维加斯，西峡谷十日精彩游</t>
  </si>
  <si>
    <r>
      <t xml:space="preserve">6/23-9/29 </t>
    </r>
    <r>
      <rPr>
        <sz val="12"/>
        <color theme="1"/>
        <rFont val="宋体"/>
        <charset val="134"/>
      </rPr>
      <t>逢周日</t>
    </r>
    <r>
      <rPr>
        <sz val="12"/>
        <color theme="1"/>
        <rFont val="PMingLiU"/>
        <family val="1"/>
      </rPr>
      <t xml:space="preserve"> </t>
    </r>
  </si>
  <si>
    <t>FYS1</t>
  </si>
  <si>
    <t>旧金山，优胜美地，黄石公园，拉斯维加斯，西峡谷，主题公园十一日欢乐游</t>
  </si>
  <si>
    <r>
      <t xml:space="preserve">6/22-9/29 </t>
    </r>
    <r>
      <rPr>
        <sz val="12"/>
        <color theme="1"/>
        <rFont val="宋体"/>
        <charset val="134"/>
      </rPr>
      <t>逢周六，周日</t>
    </r>
    <r>
      <rPr>
        <sz val="12"/>
        <color theme="1"/>
        <rFont val="PMingLiU"/>
        <family val="1"/>
      </rPr>
      <t xml:space="preserve"> </t>
    </r>
  </si>
  <si>
    <t>FMB</t>
  </si>
  <si>
    <t>旧金山，黄石公园，优胜美地，拉斯维加斯，拱门，总统巨石十日畅享游</t>
  </si>
  <si>
    <t>FMB1</t>
  </si>
  <si>
    <t>旧金山，黄石公园，优胜美地，拉斯维加斯，拱门，总统巨石，西峡谷十一日逍遥游</t>
  </si>
  <si>
    <t>FMB2</t>
  </si>
  <si>
    <t>旧金山，黄石公园，优胜美地，拉斯维加斯，拱门，总统巨石，主题乐园十一日超值游</t>
  </si>
  <si>
    <t>FMB3</t>
  </si>
  <si>
    <t>旧金山，黄石公园，优胜美地，拉斯维加斯，拱门，总统巨石，西峡谷，主题乐园十二日轻松游</t>
  </si>
  <si>
    <t>FMB4</t>
  </si>
  <si>
    <t>旧金山，黄石公园，优胜美地，拉斯维加斯，拱门，总统巨石，西峡谷，主题乐园十三日体验游</t>
  </si>
  <si>
    <t>FMB5</t>
  </si>
  <si>
    <t>旧金山，黄石公园，优胜美地，拉斯维加斯，拱门，总统巨石，西峡谷，主题乐园十四日探秘游</t>
  </si>
  <si>
    <t>FMB6</t>
  </si>
  <si>
    <t>旧金山，黄石公园，优胜美地，拉斯维加斯，拱门，总统巨石，西峡谷，主题乐园十五日深度全景游</t>
  </si>
  <si>
    <t>底价计算公式</t>
  </si>
  <si>
    <t>单人房：           双人房单价的卖价*0.7+单人房差</t>
  </si>
  <si>
    <t>双人房/人：   双人房单价的卖价*0.7</t>
  </si>
  <si>
    <t>三人房/人：   （双人房单价的卖价*2*0.7+第三人价格）/3</t>
  </si>
  <si>
    <t>四人房/人：   （双人房单价的卖价*2*0.7+第三人价格+第四人价格*0.7）/4</t>
  </si>
  <si>
    <t>Franky核对</t>
  </si>
  <si>
    <t>X</t>
  </si>
  <si>
    <t>2975，2969</t>
  </si>
  <si>
    <t>2976，2972</t>
  </si>
  <si>
    <t>2974，2968</t>
  </si>
  <si>
    <t>2979，2981</t>
  </si>
  <si>
    <t>2980，2982</t>
  </si>
  <si>
    <t>2970，2977</t>
  </si>
  <si>
    <t>2967，2973</t>
  </si>
  <si>
    <t>Commission 30%, 单人附加费没有佣金； 第三人门票没有佣金，第三人的门票×1.25 加到卖价里</t>
  </si>
  <si>
    <t>2971, 2978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</si>
</sst>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PMingLiU"/>
      <family val="1"/>
    </font>
    <font>
      <sz val="12"/>
      <name val="PMingLiU"/>
      <family val="1"/>
    </font>
    <font>
      <sz val="12"/>
      <name val="宋体"/>
      <charset val="134"/>
    </font>
    <font>
      <sz val="12"/>
      <color rgb="FF000000"/>
      <name val="PMingLiU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4"/>
  <sheetViews>
    <sheetView tabSelected="1" workbookViewId="0">
      <pane xSplit="2" ySplit="7" topLeftCell="D23" activePane="bottomRight" state="frozen"/>
      <selection pane="topRight" activeCell="C1" sqref="C1"/>
      <selection pane="bottomLeft" activeCell="A8" sqref="A8"/>
      <selection pane="bottomRight" activeCell="E3" sqref="E3"/>
    </sheetView>
  </sheetViews>
  <sheetFormatPr defaultRowHeight="15"/>
  <cols>
    <col min="1" max="1" width="16.7109375" customWidth="1"/>
    <col min="2" max="2" width="21.140625" customWidth="1"/>
    <col min="3" max="3" width="119.5703125" customWidth="1"/>
    <col min="4" max="4" width="8.5703125" customWidth="1"/>
    <col min="5" max="5" width="32.42578125" customWidth="1"/>
    <col min="6" max="6" width="22.140625" style="3" customWidth="1"/>
  </cols>
  <sheetData>
    <row r="3" spans="1:24" ht="39" customHeight="1">
      <c r="C3" s="1" t="s">
        <v>0</v>
      </c>
      <c r="E3" t="s">
        <v>76</v>
      </c>
    </row>
    <row r="4" spans="1:24" ht="18" customHeight="1">
      <c r="C4" s="4"/>
    </row>
    <row r="5" spans="1:24" ht="16.5" customHeight="1">
      <c r="C5" s="4"/>
      <c r="H5" t="s">
        <v>7</v>
      </c>
    </row>
    <row r="6" spans="1:24" ht="39" customHeight="1">
      <c r="H6" s="2" t="s">
        <v>6</v>
      </c>
      <c r="M6" s="2" t="s">
        <v>6</v>
      </c>
      <c r="S6" s="1" t="s">
        <v>13</v>
      </c>
      <c r="X6" t="s">
        <v>67</v>
      </c>
    </row>
    <row r="7" spans="1:24" ht="27.75" customHeight="1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14</v>
      </c>
      <c r="H7" s="1" t="s">
        <v>8</v>
      </c>
      <c r="I7" s="1" t="s">
        <v>9</v>
      </c>
      <c r="J7" s="1" t="s">
        <v>10</v>
      </c>
      <c r="K7" s="1" t="s">
        <v>11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</row>
    <row r="8" spans="1:24" ht="22.5" customHeight="1">
      <c r="A8">
        <v>2993</v>
      </c>
      <c r="B8" s="5" t="s">
        <v>15</v>
      </c>
      <c r="C8" s="7" t="s">
        <v>16</v>
      </c>
      <c r="D8" s="5">
        <v>4</v>
      </c>
      <c r="E8" s="10" t="s">
        <v>17</v>
      </c>
      <c r="F8" s="6" t="s">
        <v>18</v>
      </c>
      <c r="H8" s="5">
        <v>408</v>
      </c>
      <c r="I8" s="5">
        <v>0</v>
      </c>
      <c r="J8" s="5">
        <v>268</v>
      </c>
      <c r="K8" s="5">
        <v>150</v>
      </c>
      <c r="M8" s="15">
        <v>408</v>
      </c>
      <c r="N8" s="15">
        <f>(H8*2+I8*1.25)/3</f>
        <v>272</v>
      </c>
      <c r="O8" s="15">
        <f>(H8*2+I8+J8)/4</f>
        <v>271</v>
      </c>
      <c r="P8" s="15">
        <f>H8+K8</f>
        <v>558</v>
      </c>
      <c r="Q8" s="15">
        <f>J8</f>
        <v>268</v>
      </c>
      <c r="S8" s="5">
        <f>H8*0.7</f>
        <v>285.59999999999997</v>
      </c>
      <c r="T8" s="5">
        <f>(H8*2*0.7+I8)/3</f>
        <v>190.39999999999998</v>
      </c>
      <c r="U8" s="5">
        <f>(H8*2*0.7+I8+J8*0.7)/4</f>
        <v>189.7</v>
      </c>
      <c r="V8" s="5">
        <f>H8*0.7+K8</f>
        <v>435.59999999999997</v>
      </c>
      <c r="W8" s="5">
        <f>Q8*0.7</f>
        <v>187.6</v>
      </c>
      <c r="X8" s="14" t="s">
        <v>68</v>
      </c>
    </row>
    <row r="9" spans="1:24" s="3" customFormat="1" ht="21" customHeight="1">
      <c r="A9" s="18" t="s">
        <v>69</v>
      </c>
      <c r="B9" s="18" t="s">
        <v>19</v>
      </c>
      <c r="C9" s="21" t="s">
        <v>21</v>
      </c>
      <c r="D9" s="18">
        <v>5</v>
      </c>
      <c r="E9" s="25" t="s">
        <v>22</v>
      </c>
      <c r="F9" s="23" t="s">
        <v>18</v>
      </c>
      <c r="H9" s="18">
        <v>438</v>
      </c>
      <c r="I9" s="18">
        <v>0</v>
      </c>
      <c r="J9" s="18">
        <v>278</v>
      </c>
      <c r="K9" s="18">
        <v>200</v>
      </c>
      <c r="M9" s="19">
        <v>438</v>
      </c>
      <c r="N9" s="19">
        <f>(H9*2+I9)/3</f>
        <v>292</v>
      </c>
      <c r="O9" s="19">
        <f t="shared" ref="O9:O33" si="0">(H9*2+I9+J9)/4</f>
        <v>288.5</v>
      </c>
      <c r="P9" s="19">
        <f>H9+K9</f>
        <v>638</v>
      </c>
      <c r="Q9" s="19">
        <f>J9</f>
        <v>278</v>
      </c>
      <c r="S9" s="18">
        <f>H9*0.7</f>
        <v>306.59999999999997</v>
      </c>
      <c r="T9" s="18">
        <f>(H9*2*0.7+I9)/3</f>
        <v>204.39999999999998</v>
      </c>
      <c r="U9" s="18">
        <f t="shared" ref="U9:U34" si="1">(H9*2*0.7+I9+J9*0.7)/4</f>
        <v>201.95</v>
      </c>
      <c r="V9" s="18">
        <f t="shared" ref="V9:V34" si="2">H9*0.7+K9</f>
        <v>506.59999999999997</v>
      </c>
      <c r="W9" s="18">
        <f t="shared" ref="W9:W34" si="3">Q9*0.7</f>
        <v>194.6</v>
      </c>
      <c r="X9" s="14" t="s">
        <v>68</v>
      </c>
    </row>
    <row r="10" spans="1:24" s="3" customFormat="1" ht="21" customHeight="1">
      <c r="A10" s="18"/>
      <c r="B10" s="18"/>
      <c r="C10" s="21"/>
      <c r="D10" s="18"/>
      <c r="E10" s="25"/>
      <c r="F10" s="23"/>
      <c r="H10" s="18"/>
      <c r="I10" s="18"/>
      <c r="J10" s="18"/>
      <c r="K10" s="18"/>
      <c r="M10" s="19"/>
      <c r="N10" s="19"/>
      <c r="O10" s="19"/>
      <c r="P10" s="19"/>
      <c r="Q10" s="19"/>
      <c r="S10" s="18"/>
      <c r="T10" s="18"/>
      <c r="U10" s="18"/>
      <c r="V10" s="18"/>
      <c r="W10" s="18"/>
      <c r="X10" s="14" t="s">
        <v>68</v>
      </c>
    </row>
    <row r="11" spans="1:24" s="3" customFormat="1" ht="26.25" customHeight="1">
      <c r="A11" s="3">
        <v>2992</v>
      </c>
      <c r="B11" s="5" t="s">
        <v>20</v>
      </c>
      <c r="C11" s="8" t="s">
        <v>23</v>
      </c>
      <c r="D11" s="5">
        <v>6</v>
      </c>
      <c r="E11" s="9" t="s">
        <v>24</v>
      </c>
      <c r="F11" s="6" t="s">
        <v>18</v>
      </c>
      <c r="H11" s="5">
        <v>468</v>
      </c>
      <c r="I11" s="5">
        <v>0</v>
      </c>
      <c r="J11" s="5">
        <v>288</v>
      </c>
      <c r="K11" s="5">
        <v>250</v>
      </c>
      <c r="M11" s="15">
        <v>468</v>
      </c>
      <c r="N11" s="15">
        <f>(H11*2+I11)/3</f>
        <v>312</v>
      </c>
      <c r="O11" s="15">
        <f t="shared" si="0"/>
        <v>306</v>
      </c>
      <c r="P11" s="15">
        <f>H11+K11</f>
        <v>718</v>
      </c>
      <c r="Q11" s="15">
        <f>J11</f>
        <v>288</v>
      </c>
      <c r="S11" s="5">
        <f>H11*0.7</f>
        <v>327.59999999999997</v>
      </c>
      <c r="T11" s="5">
        <f>(H11*2*0.7+I11)/3</f>
        <v>218.39999999999998</v>
      </c>
      <c r="U11" s="5">
        <f t="shared" si="1"/>
        <v>214.2</v>
      </c>
      <c r="V11" s="5">
        <f t="shared" si="2"/>
        <v>577.59999999999991</v>
      </c>
      <c r="W11" s="5">
        <f t="shared" si="3"/>
        <v>201.6</v>
      </c>
      <c r="X11" s="14" t="s">
        <v>68</v>
      </c>
    </row>
    <row r="12" spans="1:24" ht="24" customHeight="1">
      <c r="A12" s="18" t="s">
        <v>71</v>
      </c>
      <c r="B12" s="18" t="s">
        <v>25</v>
      </c>
      <c r="C12" s="21" t="s">
        <v>26</v>
      </c>
      <c r="D12" s="18">
        <v>7</v>
      </c>
      <c r="E12" s="22" t="s">
        <v>22</v>
      </c>
      <c r="F12" s="23" t="s">
        <v>18</v>
      </c>
      <c r="H12" s="18">
        <v>488</v>
      </c>
      <c r="I12" s="18">
        <v>0</v>
      </c>
      <c r="J12" s="18">
        <v>298</v>
      </c>
      <c r="K12" s="18">
        <v>300</v>
      </c>
      <c r="M12" s="19">
        <v>488</v>
      </c>
      <c r="N12" s="20">
        <v>326</v>
      </c>
      <c r="O12" s="19">
        <f t="shared" si="0"/>
        <v>318.5</v>
      </c>
      <c r="P12" s="19">
        <f>H12+K12</f>
        <v>788</v>
      </c>
      <c r="Q12" s="19">
        <f>J12</f>
        <v>298</v>
      </c>
      <c r="S12" s="18">
        <f>H12*0.7</f>
        <v>341.59999999999997</v>
      </c>
      <c r="T12" s="19">
        <f>(H12*2*0.7+I12)/3</f>
        <v>227.73333333333332</v>
      </c>
      <c r="U12" s="18">
        <f t="shared" si="1"/>
        <v>222.95</v>
      </c>
      <c r="V12" s="18">
        <f t="shared" si="2"/>
        <v>641.59999999999991</v>
      </c>
      <c r="W12" s="18">
        <f t="shared" si="3"/>
        <v>208.6</v>
      </c>
      <c r="X12" s="14" t="s">
        <v>68</v>
      </c>
    </row>
    <row r="13" spans="1:24" ht="21" customHeight="1">
      <c r="A13" s="18"/>
      <c r="B13" s="18"/>
      <c r="C13" s="21"/>
      <c r="D13" s="18"/>
      <c r="E13" s="22"/>
      <c r="F13" s="23"/>
      <c r="H13" s="18"/>
      <c r="I13" s="18"/>
      <c r="J13" s="18"/>
      <c r="K13" s="18"/>
      <c r="M13" s="19"/>
      <c r="N13" s="20"/>
      <c r="O13" s="19"/>
      <c r="P13" s="19"/>
      <c r="Q13" s="19"/>
      <c r="S13" s="18"/>
      <c r="T13" s="19"/>
      <c r="U13" s="18"/>
      <c r="V13" s="18"/>
      <c r="W13" s="18"/>
      <c r="X13" s="14" t="s">
        <v>68</v>
      </c>
    </row>
    <row r="14" spans="1:24" ht="25.5" customHeight="1">
      <c r="A14" s="18" t="s">
        <v>75</v>
      </c>
      <c r="B14" s="18" t="s">
        <v>27</v>
      </c>
      <c r="C14" s="24" t="s">
        <v>28</v>
      </c>
      <c r="D14" s="18">
        <v>10</v>
      </c>
      <c r="E14" s="25" t="s">
        <v>29</v>
      </c>
      <c r="F14" s="23" t="s">
        <v>18</v>
      </c>
      <c r="H14" s="18">
        <v>698</v>
      </c>
      <c r="I14" s="18">
        <v>0</v>
      </c>
      <c r="J14" s="18">
        <v>408</v>
      </c>
      <c r="K14" s="18">
        <v>420</v>
      </c>
      <c r="M14" s="19">
        <v>698</v>
      </c>
      <c r="N14" s="20">
        <v>466</v>
      </c>
      <c r="O14" s="19">
        <f t="shared" si="0"/>
        <v>451</v>
      </c>
      <c r="P14" s="19">
        <f>H14+K14</f>
        <v>1118</v>
      </c>
      <c r="Q14" s="19">
        <f>J14</f>
        <v>408</v>
      </c>
      <c r="S14" s="18">
        <f>H14*0.7</f>
        <v>488.59999999999997</v>
      </c>
      <c r="T14" s="19">
        <f>(H14*2*0.7+I14)/3</f>
        <v>325.73333333333329</v>
      </c>
      <c r="U14" s="18">
        <f t="shared" si="1"/>
        <v>315.7</v>
      </c>
      <c r="V14" s="18">
        <f t="shared" si="2"/>
        <v>908.59999999999991</v>
      </c>
      <c r="W14" s="18">
        <f t="shared" si="3"/>
        <v>285.59999999999997</v>
      </c>
      <c r="X14" s="14" t="s">
        <v>68</v>
      </c>
    </row>
    <row r="15" spans="1:24" ht="21.75" customHeight="1">
      <c r="A15" s="18"/>
      <c r="B15" s="18"/>
      <c r="C15" s="24"/>
      <c r="D15" s="18"/>
      <c r="E15" s="25"/>
      <c r="F15" s="23"/>
      <c r="H15" s="18"/>
      <c r="I15" s="18"/>
      <c r="J15" s="18"/>
      <c r="K15" s="18"/>
      <c r="M15" s="19"/>
      <c r="N15" s="20"/>
      <c r="O15" s="19"/>
      <c r="P15" s="19"/>
      <c r="Q15" s="19"/>
      <c r="S15" s="18"/>
      <c r="T15" s="19"/>
      <c r="U15" s="18"/>
      <c r="V15" s="18"/>
      <c r="W15" s="18"/>
      <c r="X15" s="14" t="s">
        <v>68</v>
      </c>
    </row>
    <row r="16" spans="1:24" ht="23.25" customHeight="1">
      <c r="A16" s="18" t="s">
        <v>70</v>
      </c>
      <c r="B16" s="18" t="s">
        <v>30</v>
      </c>
      <c r="C16" s="21" t="s">
        <v>31</v>
      </c>
      <c r="D16" s="18">
        <v>6</v>
      </c>
      <c r="E16" s="22" t="s">
        <v>22</v>
      </c>
      <c r="F16" s="23" t="s">
        <v>18</v>
      </c>
      <c r="H16" s="18">
        <v>468</v>
      </c>
      <c r="I16" s="18">
        <v>0</v>
      </c>
      <c r="J16" s="18">
        <v>288</v>
      </c>
      <c r="K16" s="18">
        <v>250</v>
      </c>
      <c r="M16" s="19">
        <v>468</v>
      </c>
      <c r="N16" s="19">
        <f>(H16*2+I16)/3</f>
        <v>312</v>
      </c>
      <c r="O16" s="19">
        <f t="shared" si="0"/>
        <v>306</v>
      </c>
      <c r="P16" s="19">
        <f>H16+K16</f>
        <v>718</v>
      </c>
      <c r="Q16" s="19">
        <f>J16</f>
        <v>288</v>
      </c>
      <c r="S16" s="18">
        <f>H16*0.7</f>
        <v>327.59999999999997</v>
      </c>
      <c r="T16" s="19">
        <f>(H16*2*0.7+I16)/3</f>
        <v>218.39999999999998</v>
      </c>
      <c r="U16" s="18">
        <f t="shared" si="1"/>
        <v>214.2</v>
      </c>
      <c r="V16" s="18">
        <f t="shared" si="2"/>
        <v>577.59999999999991</v>
      </c>
      <c r="W16" s="18">
        <f t="shared" si="3"/>
        <v>201.6</v>
      </c>
      <c r="X16" s="14" t="s">
        <v>68</v>
      </c>
    </row>
    <row r="17" spans="1:24" ht="19.5" customHeight="1">
      <c r="A17" s="18"/>
      <c r="B17" s="18"/>
      <c r="C17" s="21"/>
      <c r="D17" s="18"/>
      <c r="E17" s="22"/>
      <c r="F17" s="23"/>
      <c r="H17" s="18"/>
      <c r="I17" s="18"/>
      <c r="J17" s="18"/>
      <c r="K17" s="18"/>
      <c r="M17" s="19"/>
      <c r="N17" s="19"/>
      <c r="O17" s="19"/>
      <c r="P17" s="19"/>
      <c r="Q17" s="19"/>
      <c r="S17" s="18"/>
      <c r="T17" s="19"/>
      <c r="U17" s="18"/>
      <c r="V17" s="18"/>
      <c r="W17" s="18"/>
      <c r="X17" s="14" t="s">
        <v>68</v>
      </c>
    </row>
    <row r="18" spans="1:24" ht="21" customHeight="1">
      <c r="A18" s="18" t="s">
        <v>72</v>
      </c>
      <c r="B18" s="18" t="s">
        <v>32</v>
      </c>
      <c r="C18" s="24" t="s">
        <v>33</v>
      </c>
      <c r="D18" s="18">
        <v>7</v>
      </c>
      <c r="E18" s="22" t="s">
        <v>22</v>
      </c>
      <c r="F18" s="23" t="s">
        <v>18</v>
      </c>
      <c r="H18" s="18">
        <v>488</v>
      </c>
      <c r="I18" s="18">
        <v>0</v>
      </c>
      <c r="J18" s="18">
        <v>298</v>
      </c>
      <c r="K18" s="18">
        <v>300</v>
      </c>
      <c r="M18" s="19">
        <v>488</v>
      </c>
      <c r="N18" s="20">
        <v>326</v>
      </c>
      <c r="O18" s="19">
        <f>(H18*2+I18+J18)/4</f>
        <v>318.5</v>
      </c>
      <c r="P18" s="19">
        <f>H18+K18</f>
        <v>788</v>
      </c>
      <c r="Q18" s="19">
        <f>J18</f>
        <v>298</v>
      </c>
      <c r="S18" s="18">
        <f>H18*0.7</f>
        <v>341.59999999999997</v>
      </c>
      <c r="T18" s="19">
        <f>(H18*2*0.7+I18)/3</f>
        <v>227.73333333333332</v>
      </c>
      <c r="U18" s="18">
        <f t="shared" si="1"/>
        <v>222.95</v>
      </c>
      <c r="V18" s="18">
        <f>H18*0.7+K18</f>
        <v>641.59999999999991</v>
      </c>
      <c r="W18" s="18">
        <f t="shared" si="3"/>
        <v>208.6</v>
      </c>
      <c r="X18" s="14" t="s">
        <v>68</v>
      </c>
    </row>
    <row r="19" spans="1:24" ht="19.5" customHeight="1">
      <c r="A19" s="18"/>
      <c r="B19" s="18"/>
      <c r="C19" s="24"/>
      <c r="D19" s="18"/>
      <c r="E19" s="22"/>
      <c r="F19" s="23"/>
      <c r="H19" s="18"/>
      <c r="I19" s="18"/>
      <c r="J19" s="18"/>
      <c r="K19" s="18"/>
      <c r="M19" s="19"/>
      <c r="N19" s="20"/>
      <c r="O19" s="19"/>
      <c r="P19" s="19"/>
      <c r="Q19" s="19"/>
      <c r="S19" s="18"/>
      <c r="T19" s="19"/>
      <c r="U19" s="18"/>
      <c r="V19" s="18"/>
      <c r="W19" s="18"/>
      <c r="X19" s="14" t="s">
        <v>68</v>
      </c>
    </row>
    <row r="20" spans="1:24" ht="23.25" customHeight="1">
      <c r="A20" s="18" t="s">
        <v>73</v>
      </c>
      <c r="B20" s="18" t="s">
        <v>34</v>
      </c>
      <c r="C20" s="24" t="s">
        <v>35</v>
      </c>
      <c r="D20" s="18">
        <v>8</v>
      </c>
      <c r="E20" s="22" t="s">
        <v>22</v>
      </c>
      <c r="F20" s="23" t="s">
        <v>18</v>
      </c>
      <c r="H20" s="18">
        <v>558</v>
      </c>
      <c r="I20" s="18">
        <v>0</v>
      </c>
      <c r="J20" s="18">
        <v>328</v>
      </c>
      <c r="K20" s="18">
        <v>340</v>
      </c>
      <c r="M20" s="19">
        <v>558</v>
      </c>
      <c r="N20" s="19">
        <f>(H20*2+I20)/3</f>
        <v>372</v>
      </c>
      <c r="O20" s="19">
        <f t="shared" si="0"/>
        <v>361</v>
      </c>
      <c r="P20" s="19">
        <f>H20+K20</f>
        <v>898</v>
      </c>
      <c r="Q20" s="19">
        <f>J20</f>
        <v>328</v>
      </c>
      <c r="S20" s="18">
        <f>H20*0.7</f>
        <v>390.59999999999997</v>
      </c>
      <c r="T20" s="19">
        <f>(H20*2*0.7+I20)/3</f>
        <v>260.39999999999998</v>
      </c>
      <c r="U20" s="18">
        <f t="shared" si="1"/>
        <v>252.7</v>
      </c>
      <c r="V20" s="18">
        <f t="shared" si="2"/>
        <v>730.59999999999991</v>
      </c>
      <c r="W20" s="18">
        <f t="shared" si="3"/>
        <v>229.6</v>
      </c>
      <c r="X20" s="14" t="s">
        <v>68</v>
      </c>
    </row>
    <row r="21" spans="1:24" ht="21.75" customHeight="1">
      <c r="A21" s="18"/>
      <c r="B21" s="18"/>
      <c r="C21" s="24"/>
      <c r="D21" s="18"/>
      <c r="E21" s="22"/>
      <c r="F21" s="23"/>
      <c r="H21" s="18"/>
      <c r="I21" s="18"/>
      <c r="J21" s="18"/>
      <c r="K21" s="18"/>
      <c r="M21" s="19"/>
      <c r="N21" s="19"/>
      <c r="O21" s="19"/>
      <c r="P21" s="19"/>
      <c r="Q21" s="19"/>
      <c r="S21" s="18"/>
      <c r="T21" s="19"/>
      <c r="U21" s="18"/>
      <c r="V21" s="18"/>
      <c r="W21" s="18"/>
      <c r="X21" s="14" t="s">
        <v>68</v>
      </c>
    </row>
    <row r="22" spans="1:24" ht="21.75" customHeight="1">
      <c r="A22" s="18" t="s">
        <v>74</v>
      </c>
      <c r="B22" s="18" t="s">
        <v>36</v>
      </c>
      <c r="C22" s="21" t="s">
        <v>37</v>
      </c>
      <c r="D22" s="18">
        <v>10</v>
      </c>
      <c r="E22" s="22" t="s">
        <v>38</v>
      </c>
      <c r="F22" s="23" t="s">
        <v>18</v>
      </c>
      <c r="H22" s="18">
        <v>698</v>
      </c>
      <c r="I22" s="18">
        <v>0</v>
      </c>
      <c r="J22" s="18">
        <v>408</v>
      </c>
      <c r="K22" s="18">
        <v>420</v>
      </c>
      <c r="M22" s="19">
        <v>698</v>
      </c>
      <c r="N22" s="20">
        <v>466</v>
      </c>
      <c r="O22" s="19">
        <f t="shared" si="0"/>
        <v>451</v>
      </c>
      <c r="P22" s="19">
        <f>H22+K22</f>
        <v>1118</v>
      </c>
      <c r="Q22" s="19">
        <f>J22</f>
        <v>408</v>
      </c>
      <c r="S22" s="18">
        <f>H22*0.7</f>
        <v>488.59999999999997</v>
      </c>
      <c r="T22" s="19">
        <f>(H22*2*0.7+I22)/3</f>
        <v>325.73333333333329</v>
      </c>
      <c r="U22" s="18">
        <f t="shared" si="1"/>
        <v>315.7</v>
      </c>
      <c r="V22" s="18">
        <f t="shared" si="2"/>
        <v>908.59999999999991</v>
      </c>
      <c r="W22" s="18">
        <f t="shared" si="3"/>
        <v>285.59999999999997</v>
      </c>
      <c r="X22" s="14" t="s">
        <v>68</v>
      </c>
    </row>
    <row r="23" spans="1:24" ht="18.75" customHeight="1">
      <c r="A23" s="18"/>
      <c r="B23" s="18"/>
      <c r="C23" s="21"/>
      <c r="D23" s="18"/>
      <c r="E23" s="22"/>
      <c r="F23" s="23"/>
      <c r="H23" s="18"/>
      <c r="I23" s="18"/>
      <c r="J23" s="18"/>
      <c r="K23" s="18"/>
      <c r="M23" s="19"/>
      <c r="N23" s="20"/>
      <c r="O23" s="19"/>
      <c r="P23" s="19"/>
      <c r="Q23" s="19"/>
      <c r="S23" s="18"/>
      <c r="T23" s="19"/>
      <c r="U23" s="18"/>
      <c r="V23" s="18"/>
      <c r="W23" s="18"/>
      <c r="X23" s="14" t="s">
        <v>68</v>
      </c>
    </row>
    <row r="24" spans="1:24" ht="22.5" customHeight="1">
      <c r="A24" s="18" t="s">
        <v>77</v>
      </c>
      <c r="B24" s="18" t="s">
        <v>39</v>
      </c>
      <c r="C24" s="21" t="s">
        <v>40</v>
      </c>
      <c r="D24" s="18">
        <v>12</v>
      </c>
      <c r="E24" s="22" t="s">
        <v>41</v>
      </c>
      <c r="F24" s="23" t="s">
        <v>18</v>
      </c>
      <c r="H24" s="18">
        <v>868</v>
      </c>
      <c r="I24" s="18">
        <v>95</v>
      </c>
      <c r="J24" s="18">
        <v>558</v>
      </c>
      <c r="K24" s="18">
        <v>500</v>
      </c>
      <c r="M24" s="19">
        <v>868</v>
      </c>
      <c r="N24" s="20">
        <v>619</v>
      </c>
      <c r="O24" s="20">
        <v>598</v>
      </c>
      <c r="P24" s="19">
        <f>H24+K24</f>
        <v>1368</v>
      </c>
      <c r="Q24" s="19">
        <f>J24</f>
        <v>558</v>
      </c>
      <c r="S24" s="18">
        <f>H24*0.7</f>
        <v>607.59999999999991</v>
      </c>
      <c r="T24" s="19">
        <f>(H24*2*0.7+I24)/3</f>
        <v>436.73333333333329</v>
      </c>
      <c r="U24" s="18">
        <f>(H24*2*0.7+I24+J24*0.7)/4</f>
        <v>425.19999999999993</v>
      </c>
      <c r="V24" s="18">
        <f>H24*0.7+K24</f>
        <v>1107.5999999999999</v>
      </c>
      <c r="W24" s="18">
        <f>Q24*0.7</f>
        <v>390.59999999999997</v>
      </c>
      <c r="X24" s="14" t="s">
        <v>68</v>
      </c>
    </row>
    <row r="25" spans="1:24" ht="21.75" customHeight="1">
      <c r="A25" s="18"/>
      <c r="B25" s="18"/>
      <c r="C25" s="21"/>
      <c r="D25" s="18"/>
      <c r="E25" s="22"/>
      <c r="F25" s="23"/>
      <c r="H25" s="18"/>
      <c r="I25" s="18"/>
      <c r="J25" s="18"/>
      <c r="K25" s="18"/>
      <c r="M25" s="19"/>
      <c r="N25" s="20"/>
      <c r="O25" s="20"/>
      <c r="P25" s="19"/>
      <c r="Q25" s="19"/>
      <c r="S25" s="18"/>
      <c r="T25" s="19"/>
      <c r="U25" s="18"/>
      <c r="V25" s="18"/>
      <c r="W25" s="18"/>
      <c r="X25" s="14" t="s">
        <v>68</v>
      </c>
    </row>
    <row r="26" spans="1:24" ht="24" customHeight="1">
      <c r="A26" s="16">
        <v>2991</v>
      </c>
      <c r="B26" s="5" t="s">
        <v>42</v>
      </c>
      <c r="C26" s="7" t="s">
        <v>43</v>
      </c>
      <c r="D26" s="5">
        <v>10</v>
      </c>
      <c r="E26" s="9" t="s">
        <v>44</v>
      </c>
      <c r="F26" s="6" t="s">
        <v>18</v>
      </c>
      <c r="H26" s="5">
        <v>758</v>
      </c>
      <c r="I26" s="5">
        <v>0</v>
      </c>
      <c r="J26" s="5">
        <v>408</v>
      </c>
      <c r="K26" s="5">
        <v>420</v>
      </c>
      <c r="M26" s="15">
        <v>758</v>
      </c>
      <c r="N26" s="17">
        <v>506</v>
      </c>
      <c r="O26" s="15">
        <f t="shared" si="0"/>
        <v>481</v>
      </c>
      <c r="P26" s="15">
        <f t="shared" ref="P26:P34" si="4">H26+K26</f>
        <v>1178</v>
      </c>
      <c r="Q26" s="15">
        <f t="shared" ref="Q26:Q34" si="5">J26</f>
        <v>408</v>
      </c>
      <c r="S26" s="5">
        <f t="shared" ref="S26:S34" si="6">H26*0.7</f>
        <v>530.6</v>
      </c>
      <c r="T26" s="11">
        <f>(H26*2*0.7+I26)/3</f>
        <v>353.73333333333335</v>
      </c>
      <c r="U26" s="5">
        <f t="shared" si="1"/>
        <v>336.7</v>
      </c>
      <c r="V26" s="5">
        <f t="shared" si="2"/>
        <v>950.6</v>
      </c>
      <c r="W26" s="5">
        <f t="shared" si="3"/>
        <v>285.59999999999997</v>
      </c>
      <c r="X26" s="14" t="s">
        <v>68</v>
      </c>
    </row>
    <row r="27" spans="1:24" ht="27.75" customHeight="1">
      <c r="A27" s="16">
        <v>2990</v>
      </c>
      <c r="B27" s="5" t="s">
        <v>45</v>
      </c>
      <c r="C27" s="8" t="s">
        <v>46</v>
      </c>
      <c r="D27" s="5">
        <v>11</v>
      </c>
      <c r="E27" s="9" t="s">
        <v>47</v>
      </c>
      <c r="F27" s="6" t="s">
        <v>18</v>
      </c>
      <c r="H27" s="5">
        <v>928</v>
      </c>
      <c r="I27" s="5">
        <v>95</v>
      </c>
      <c r="J27" s="5">
        <v>558</v>
      </c>
      <c r="K27" s="5">
        <v>460</v>
      </c>
      <c r="M27" s="15">
        <v>928</v>
      </c>
      <c r="N27" s="17">
        <v>659</v>
      </c>
      <c r="O27" s="17">
        <v>628</v>
      </c>
      <c r="P27" s="15">
        <f>H27+K27</f>
        <v>1388</v>
      </c>
      <c r="Q27" s="15">
        <f>J27</f>
        <v>558</v>
      </c>
      <c r="S27" s="5">
        <f t="shared" si="6"/>
        <v>649.59999999999991</v>
      </c>
      <c r="T27" s="11">
        <f>(H27*2*0.7+I27)/3</f>
        <v>464.73333333333329</v>
      </c>
      <c r="U27" s="5">
        <f>(H27*2*0.7+I27+J27*0.7)/4</f>
        <v>446.19999999999993</v>
      </c>
      <c r="V27" s="5">
        <f t="shared" si="2"/>
        <v>1109.5999999999999</v>
      </c>
      <c r="W27" s="5">
        <f>Q27*0.7</f>
        <v>390.59999999999997</v>
      </c>
      <c r="X27" s="14" t="s">
        <v>68</v>
      </c>
    </row>
    <row r="28" spans="1:24" ht="30" customHeight="1">
      <c r="A28" s="16">
        <v>2989</v>
      </c>
      <c r="B28" s="5" t="s">
        <v>48</v>
      </c>
      <c r="C28" s="8" t="s">
        <v>49</v>
      </c>
      <c r="D28" s="5">
        <v>10</v>
      </c>
      <c r="E28" s="9" t="s">
        <v>44</v>
      </c>
      <c r="F28" s="6" t="s">
        <v>18</v>
      </c>
      <c r="H28" s="5">
        <v>758</v>
      </c>
      <c r="I28" s="5">
        <v>0</v>
      </c>
      <c r="J28" s="5">
        <v>408</v>
      </c>
      <c r="K28" s="5">
        <v>420</v>
      </c>
      <c r="M28" s="15">
        <v>758</v>
      </c>
      <c r="N28" s="17">
        <v>506</v>
      </c>
      <c r="O28" s="15">
        <f t="shared" si="0"/>
        <v>481</v>
      </c>
      <c r="P28" s="15">
        <f t="shared" si="4"/>
        <v>1178</v>
      </c>
      <c r="Q28" s="15">
        <f t="shared" si="5"/>
        <v>408</v>
      </c>
      <c r="S28" s="5">
        <f t="shared" si="6"/>
        <v>530.6</v>
      </c>
      <c r="T28" s="11">
        <f t="shared" ref="T28:T29" si="7">(H28*2*0.7+I28)/3</f>
        <v>353.73333333333335</v>
      </c>
      <c r="U28" s="5">
        <f>(H28*2*0.7+I28+J28*0.7)/4</f>
        <v>336.7</v>
      </c>
      <c r="V28" s="5">
        <f>H28*0.7+K28</f>
        <v>950.6</v>
      </c>
      <c r="W28" s="5">
        <f>Q28*0.7</f>
        <v>285.59999999999997</v>
      </c>
      <c r="X28" s="14" t="s">
        <v>68</v>
      </c>
    </row>
    <row r="29" spans="1:24" ht="27.75" customHeight="1">
      <c r="A29" s="16">
        <v>2987</v>
      </c>
      <c r="B29" s="5" t="s">
        <v>50</v>
      </c>
      <c r="C29" s="8" t="s">
        <v>51</v>
      </c>
      <c r="D29" s="5">
        <v>11</v>
      </c>
      <c r="E29" s="9" t="s">
        <v>44</v>
      </c>
      <c r="F29" s="6" t="s">
        <v>18</v>
      </c>
      <c r="H29" s="5">
        <v>828</v>
      </c>
      <c r="I29" s="5">
        <v>0</v>
      </c>
      <c r="J29" s="5">
        <v>438</v>
      </c>
      <c r="K29" s="5">
        <v>460</v>
      </c>
      <c r="M29" s="15">
        <v>828</v>
      </c>
      <c r="N29" s="15">
        <f t="shared" ref="N29" si="8">(H29*2+I29)/3</f>
        <v>552</v>
      </c>
      <c r="O29" s="15">
        <f t="shared" si="0"/>
        <v>523.5</v>
      </c>
      <c r="P29" s="15">
        <f t="shared" si="4"/>
        <v>1288</v>
      </c>
      <c r="Q29" s="15">
        <f>J29</f>
        <v>438</v>
      </c>
      <c r="S29" s="5">
        <f t="shared" si="6"/>
        <v>579.59999999999991</v>
      </c>
      <c r="T29" s="11">
        <f t="shared" si="7"/>
        <v>386.39999999999992</v>
      </c>
      <c r="U29" s="5">
        <f t="shared" si="1"/>
        <v>366.44999999999993</v>
      </c>
      <c r="V29" s="5">
        <f t="shared" si="2"/>
        <v>1039.5999999999999</v>
      </c>
      <c r="W29" s="5">
        <f>Q29*0.7</f>
        <v>306.59999999999997</v>
      </c>
      <c r="X29" s="14" t="s">
        <v>68</v>
      </c>
    </row>
    <row r="30" spans="1:24" ht="27" customHeight="1">
      <c r="A30" s="16">
        <v>2988</v>
      </c>
      <c r="B30" s="5" t="s">
        <v>52</v>
      </c>
      <c r="C30" s="8" t="s">
        <v>53</v>
      </c>
      <c r="D30" s="5">
        <v>11</v>
      </c>
      <c r="E30" s="9" t="s">
        <v>47</v>
      </c>
      <c r="F30" s="6" t="s">
        <v>18</v>
      </c>
      <c r="H30" s="5">
        <v>928</v>
      </c>
      <c r="I30" s="5">
        <v>95</v>
      </c>
      <c r="J30" s="5">
        <v>558</v>
      </c>
      <c r="K30" s="5">
        <v>460</v>
      </c>
      <c r="M30" s="15">
        <v>928</v>
      </c>
      <c r="N30" s="17">
        <v>659</v>
      </c>
      <c r="O30" s="17">
        <v>628</v>
      </c>
      <c r="P30" s="15">
        <f t="shared" si="4"/>
        <v>1388</v>
      </c>
      <c r="Q30" s="15">
        <f t="shared" si="5"/>
        <v>558</v>
      </c>
      <c r="S30" s="5">
        <f t="shared" si="6"/>
        <v>649.59999999999991</v>
      </c>
      <c r="T30" s="11">
        <f>(H30*2*0.7+I30)/3</f>
        <v>464.73333333333329</v>
      </c>
      <c r="U30" s="5">
        <f t="shared" si="1"/>
        <v>446.19999999999993</v>
      </c>
      <c r="V30" s="5">
        <f t="shared" si="2"/>
        <v>1109.5999999999999</v>
      </c>
      <c r="W30" s="5">
        <f t="shared" si="3"/>
        <v>390.59999999999997</v>
      </c>
      <c r="X30" s="14" t="s">
        <v>68</v>
      </c>
    </row>
    <row r="31" spans="1:24" ht="27" customHeight="1">
      <c r="A31" s="16">
        <v>2983</v>
      </c>
      <c r="B31" s="5" t="s">
        <v>54</v>
      </c>
      <c r="C31" s="8" t="s">
        <v>55</v>
      </c>
      <c r="D31" s="5">
        <v>12</v>
      </c>
      <c r="E31" s="9" t="s">
        <v>47</v>
      </c>
      <c r="F31" s="6" t="s">
        <v>18</v>
      </c>
      <c r="H31" s="5">
        <v>998</v>
      </c>
      <c r="I31" s="5">
        <v>95</v>
      </c>
      <c r="J31" s="5">
        <v>578</v>
      </c>
      <c r="K31" s="5">
        <v>500</v>
      </c>
      <c r="M31" s="15">
        <v>998</v>
      </c>
      <c r="N31" s="17">
        <v>705</v>
      </c>
      <c r="O31" s="17">
        <v>668</v>
      </c>
      <c r="P31" s="15">
        <f t="shared" si="4"/>
        <v>1498</v>
      </c>
      <c r="Q31" s="15">
        <f t="shared" si="5"/>
        <v>578</v>
      </c>
      <c r="S31" s="5">
        <f t="shared" si="6"/>
        <v>698.59999999999991</v>
      </c>
      <c r="T31" s="11">
        <f>(H31*2*0.7+I31)/3</f>
        <v>497.39999999999992</v>
      </c>
      <c r="U31" s="5">
        <f t="shared" si="1"/>
        <v>474.19999999999993</v>
      </c>
      <c r="V31" s="5">
        <f t="shared" si="2"/>
        <v>1198.5999999999999</v>
      </c>
      <c r="W31" s="5">
        <f t="shared" si="3"/>
        <v>404.59999999999997</v>
      </c>
      <c r="X31" s="14" t="s">
        <v>68</v>
      </c>
    </row>
    <row r="32" spans="1:24" ht="27.75" customHeight="1">
      <c r="A32" s="16">
        <v>2984</v>
      </c>
      <c r="B32" s="5" t="s">
        <v>56</v>
      </c>
      <c r="C32" s="7" t="s">
        <v>57</v>
      </c>
      <c r="D32" s="5">
        <v>13</v>
      </c>
      <c r="E32" s="9" t="s">
        <v>47</v>
      </c>
      <c r="F32" s="6" t="s">
        <v>18</v>
      </c>
      <c r="H32" s="5">
        <v>1118</v>
      </c>
      <c r="I32" s="5">
        <v>190</v>
      </c>
      <c r="J32" s="5">
        <v>698</v>
      </c>
      <c r="K32" s="5">
        <v>550</v>
      </c>
      <c r="M32" s="15">
        <v>1118</v>
      </c>
      <c r="N32" s="17">
        <v>825</v>
      </c>
      <c r="O32" s="15">
        <f t="shared" si="0"/>
        <v>781</v>
      </c>
      <c r="P32" s="15">
        <f>H32+K32</f>
        <v>1668</v>
      </c>
      <c r="Q32" s="15">
        <f t="shared" si="5"/>
        <v>698</v>
      </c>
      <c r="S32" s="5">
        <f>H32*0.7</f>
        <v>782.59999999999991</v>
      </c>
      <c r="T32" s="11">
        <f>(H32*2*0.7+I32)/3</f>
        <v>585.06666666666661</v>
      </c>
      <c r="U32" s="5">
        <f t="shared" si="1"/>
        <v>560.94999999999993</v>
      </c>
      <c r="V32" s="5">
        <f>H32*0.7+K32</f>
        <v>1332.6</v>
      </c>
      <c r="W32" s="5">
        <f t="shared" si="3"/>
        <v>488.59999999999997</v>
      </c>
      <c r="X32" s="14" t="s">
        <v>68</v>
      </c>
    </row>
    <row r="33" spans="1:24" ht="29.25" customHeight="1">
      <c r="A33" s="16">
        <v>2985</v>
      </c>
      <c r="B33" s="5" t="s">
        <v>58</v>
      </c>
      <c r="C33" s="7" t="s">
        <v>59</v>
      </c>
      <c r="D33" s="5">
        <v>14</v>
      </c>
      <c r="E33" s="9" t="s">
        <v>47</v>
      </c>
      <c r="F33" s="6" t="s">
        <v>18</v>
      </c>
      <c r="H33" s="5">
        <v>1248</v>
      </c>
      <c r="I33" s="5">
        <v>295</v>
      </c>
      <c r="J33" s="5">
        <v>828</v>
      </c>
      <c r="K33" s="5">
        <v>590</v>
      </c>
      <c r="M33" s="15">
        <v>1248</v>
      </c>
      <c r="N33" s="17">
        <v>955</v>
      </c>
      <c r="O33" s="15">
        <f t="shared" si="0"/>
        <v>904.75</v>
      </c>
      <c r="P33" s="15">
        <f t="shared" si="4"/>
        <v>1838</v>
      </c>
      <c r="Q33" s="15">
        <f t="shared" si="5"/>
        <v>828</v>
      </c>
      <c r="S33" s="5">
        <f t="shared" si="6"/>
        <v>873.59999999999991</v>
      </c>
      <c r="T33" s="11">
        <f>(H33*2*0.7+I33)/3</f>
        <v>680.73333333333323</v>
      </c>
      <c r="U33" s="5">
        <f t="shared" si="1"/>
        <v>655.44999999999993</v>
      </c>
      <c r="V33" s="5">
        <f t="shared" si="2"/>
        <v>1463.6</v>
      </c>
      <c r="W33" s="5">
        <f t="shared" si="3"/>
        <v>579.59999999999991</v>
      </c>
      <c r="X33" s="14" t="s">
        <v>68</v>
      </c>
    </row>
    <row r="34" spans="1:24" ht="30.75" customHeight="1">
      <c r="A34" s="16">
        <v>2986</v>
      </c>
      <c r="B34" s="5" t="s">
        <v>60</v>
      </c>
      <c r="C34" s="7" t="s">
        <v>61</v>
      </c>
      <c r="D34" s="5">
        <v>15</v>
      </c>
      <c r="E34" s="9" t="s">
        <v>47</v>
      </c>
      <c r="F34" s="6" t="s">
        <v>18</v>
      </c>
      <c r="H34" s="5">
        <v>1328</v>
      </c>
      <c r="I34" s="5">
        <v>380</v>
      </c>
      <c r="J34" s="5">
        <v>908</v>
      </c>
      <c r="K34" s="5">
        <v>630</v>
      </c>
      <c r="M34" s="15">
        <v>1328</v>
      </c>
      <c r="N34" s="17">
        <f t="shared" ref="N34" si="9">(H34*2+I34*1.25)/3</f>
        <v>1043.6666666666667</v>
      </c>
      <c r="O34" s="15">
        <f>(H34*2+I34+J34)/4</f>
        <v>986</v>
      </c>
      <c r="P34" s="15">
        <f t="shared" si="4"/>
        <v>1958</v>
      </c>
      <c r="Q34" s="15">
        <f t="shared" si="5"/>
        <v>908</v>
      </c>
      <c r="S34" s="5">
        <f t="shared" si="6"/>
        <v>929.59999999999991</v>
      </c>
      <c r="T34" s="11">
        <f>(H34*2*0.7+I34)/3</f>
        <v>746.4</v>
      </c>
      <c r="U34" s="5">
        <f t="shared" si="1"/>
        <v>718.69999999999993</v>
      </c>
      <c r="V34" s="5">
        <f t="shared" si="2"/>
        <v>1559.6</v>
      </c>
      <c r="W34" s="5">
        <f t="shared" si="3"/>
        <v>635.59999999999991</v>
      </c>
      <c r="X34" s="14" t="s">
        <v>68</v>
      </c>
    </row>
    <row r="40" spans="1:24" ht="35.25" customHeight="1">
      <c r="C40" s="13" t="s">
        <v>62</v>
      </c>
    </row>
    <row r="41" spans="1:24" ht="32.25" customHeight="1">
      <c r="C41" s="12" t="s">
        <v>63</v>
      </c>
    </row>
    <row r="42" spans="1:24" ht="28.5" customHeight="1">
      <c r="C42" s="12" t="s">
        <v>64</v>
      </c>
    </row>
    <row r="43" spans="1:24" ht="30" customHeight="1">
      <c r="C43" s="12" t="s">
        <v>65</v>
      </c>
    </row>
    <row r="44" spans="1:24" ht="28.5" customHeight="1">
      <c r="C44" s="12" t="s">
        <v>66</v>
      </c>
    </row>
  </sheetData>
  <mergeCells count="160">
    <mergeCell ref="W12:W13"/>
    <mergeCell ref="O12:O13"/>
    <mergeCell ref="P12:P13"/>
    <mergeCell ref="Q12:Q13"/>
    <mergeCell ref="S12:S13"/>
    <mergeCell ref="T12:T13"/>
    <mergeCell ref="P9:P10"/>
    <mergeCell ref="Q9:Q10"/>
    <mergeCell ref="S9:S10"/>
    <mergeCell ref="T9:T10"/>
    <mergeCell ref="U9:U10"/>
    <mergeCell ref="W9:W10"/>
    <mergeCell ref="N9:N10"/>
    <mergeCell ref="O9:O10"/>
    <mergeCell ref="N12:N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M12:M13"/>
    <mergeCell ref="E9:E10"/>
    <mergeCell ref="F9:F10"/>
    <mergeCell ref="H9:H10"/>
    <mergeCell ref="E14:E15"/>
    <mergeCell ref="F14:F15"/>
    <mergeCell ref="H14:H15"/>
    <mergeCell ref="I14:I15"/>
    <mergeCell ref="J14:J15"/>
    <mergeCell ref="I9:I10"/>
    <mergeCell ref="J9:J10"/>
    <mergeCell ref="K9:K10"/>
    <mergeCell ref="M9:M10"/>
    <mergeCell ref="S14:S15"/>
    <mergeCell ref="T14:T15"/>
    <mergeCell ref="U14:U15"/>
    <mergeCell ref="W14:W15"/>
    <mergeCell ref="B16:B17"/>
    <mergeCell ref="C16:C17"/>
    <mergeCell ref="D16:D17"/>
    <mergeCell ref="E16:E17"/>
    <mergeCell ref="F16:F17"/>
    <mergeCell ref="H16:H17"/>
    <mergeCell ref="K14:K15"/>
    <mergeCell ref="M14:M15"/>
    <mergeCell ref="N14:N15"/>
    <mergeCell ref="O14:O15"/>
    <mergeCell ref="P14:P15"/>
    <mergeCell ref="Q14:Q15"/>
    <mergeCell ref="P16:P17"/>
    <mergeCell ref="Q16:Q17"/>
    <mergeCell ref="S16:S17"/>
    <mergeCell ref="T16:T17"/>
    <mergeCell ref="W16:W17"/>
    <mergeCell ref="I16:I17"/>
    <mergeCell ref="J16:J17"/>
    <mergeCell ref="B14:B15"/>
    <mergeCell ref="K16:K17"/>
    <mergeCell ref="M16:M17"/>
    <mergeCell ref="N16:N17"/>
    <mergeCell ref="O16:O17"/>
    <mergeCell ref="P18:P19"/>
    <mergeCell ref="P20:P21"/>
    <mergeCell ref="Q18:Q19"/>
    <mergeCell ref="S18:S19"/>
    <mergeCell ref="T18:T19"/>
    <mergeCell ref="A9:A10"/>
    <mergeCell ref="A12:A13"/>
    <mergeCell ref="A14:A15"/>
    <mergeCell ref="A16:A17"/>
    <mergeCell ref="A18:A19"/>
    <mergeCell ref="A20:A21"/>
    <mergeCell ref="B18:B19"/>
    <mergeCell ref="C18:C19"/>
    <mergeCell ref="D18:D19"/>
    <mergeCell ref="B9:B10"/>
    <mergeCell ref="C9:C10"/>
    <mergeCell ref="D9:D10"/>
    <mergeCell ref="B20:B21"/>
    <mergeCell ref="C20:C21"/>
    <mergeCell ref="D20:D21"/>
    <mergeCell ref="C14:C15"/>
    <mergeCell ref="D14:D15"/>
    <mergeCell ref="W18:W19"/>
    <mergeCell ref="I18:I19"/>
    <mergeCell ref="J18:J19"/>
    <mergeCell ref="K18:K19"/>
    <mergeCell ref="M18:M19"/>
    <mergeCell ref="N18:N19"/>
    <mergeCell ref="O18:O19"/>
    <mergeCell ref="E20:E21"/>
    <mergeCell ref="F20:F21"/>
    <mergeCell ref="Q20:Q21"/>
    <mergeCell ref="S20:S21"/>
    <mergeCell ref="T20:T21"/>
    <mergeCell ref="U20:U21"/>
    <mergeCell ref="W20:W21"/>
    <mergeCell ref="I20:I21"/>
    <mergeCell ref="J20:J21"/>
    <mergeCell ref="K20:K21"/>
    <mergeCell ref="M20:M21"/>
    <mergeCell ref="N20:N21"/>
    <mergeCell ref="O20:O21"/>
    <mergeCell ref="H20:H21"/>
    <mergeCell ref="E18:E19"/>
    <mergeCell ref="F18:F19"/>
    <mergeCell ref="H18:H19"/>
    <mergeCell ref="H22:H23"/>
    <mergeCell ref="I22:I23"/>
    <mergeCell ref="J22:J23"/>
    <mergeCell ref="K22:K23"/>
    <mergeCell ref="M22:M23"/>
    <mergeCell ref="N22:N23"/>
    <mergeCell ref="A22:A23"/>
    <mergeCell ref="B22:B23"/>
    <mergeCell ref="C22:C23"/>
    <mergeCell ref="D22:D23"/>
    <mergeCell ref="E22:E23"/>
    <mergeCell ref="F22:F23"/>
    <mergeCell ref="W24:W25"/>
    <mergeCell ref="A24:A25"/>
    <mergeCell ref="M24:M25"/>
    <mergeCell ref="N24:N25"/>
    <mergeCell ref="O24:O25"/>
    <mergeCell ref="P24:P25"/>
    <mergeCell ref="Q24:Q25"/>
    <mergeCell ref="S24:S25"/>
    <mergeCell ref="W22:W23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O22:O23"/>
    <mergeCell ref="P22:P23"/>
    <mergeCell ref="Q22:Q23"/>
    <mergeCell ref="S22:S23"/>
    <mergeCell ref="T22:T23"/>
    <mergeCell ref="U22:U23"/>
    <mergeCell ref="V24:V25"/>
    <mergeCell ref="V9:V10"/>
    <mergeCell ref="V12:V13"/>
    <mergeCell ref="V14:V15"/>
    <mergeCell ref="V16:V17"/>
    <mergeCell ref="V18:V19"/>
    <mergeCell ref="V20:V21"/>
    <mergeCell ref="V22:V23"/>
    <mergeCell ref="T24:T25"/>
    <mergeCell ref="U24:U25"/>
    <mergeCell ref="U12:U13"/>
    <mergeCell ref="U16:U17"/>
    <mergeCell ref="U18:U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黄石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usitrip</dc:creator>
  <cp:lastModifiedBy>Sisi-Huang</cp:lastModifiedBy>
  <dcterms:created xsi:type="dcterms:W3CDTF">2013-05-17T18:06:31Z</dcterms:created>
  <dcterms:modified xsi:type="dcterms:W3CDTF">2013-05-24T20:06:00Z</dcterms:modified>
</cp:coreProperties>
</file>