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27795" windowHeight="13350"/>
  </bookViews>
  <sheets>
    <sheet name="Local " sheetId="1" r:id="rId1"/>
    <sheet name="Local (10-15-13 to 12-20)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Z21" i="1" l="1"/>
  <c r="Y21" i="1"/>
  <c r="X21" i="1"/>
  <c r="W21" i="1"/>
  <c r="T21" i="1"/>
  <c r="S21" i="1"/>
  <c r="R21" i="1"/>
  <c r="Q21" i="1"/>
  <c r="D21" i="1"/>
  <c r="F21" i="1" s="1"/>
  <c r="P21" i="1" s="1"/>
  <c r="Z15" i="1"/>
  <c r="Y15" i="1"/>
  <c r="X15" i="1"/>
  <c r="W15" i="1"/>
  <c r="T15" i="1"/>
  <c r="S15" i="1"/>
  <c r="R15" i="1"/>
  <c r="Q15" i="1"/>
  <c r="K15" i="1"/>
  <c r="V15" i="1" s="1"/>
  <c r="F15" i="1"/>
  <c r="P15" i="1" s="1"/>
  <c r="K21" i="1" l="1"/>
  <c r="V21" i="1" s="1"/>
  <c r="V22" i="1"/>
  <c r="Y22" i="1"/>
  <c r="Z22" i="1"/>
  <c r="W22" i="1"/>
  <c r="X22" i="1"/>
  <c r="K22" i="1"/>
  <c r="S22" i="1"/>
  <c r="T22" i="1"/>
  <c r="R22" i="1"/>
  <c r="Q22" i="1"/>
  <c r="F22" i="1"/>
  <c r="P22" i="1" s="1"/>
  <c r="Y14" i="1"/>
  <c r="Z14" i="1"/>
  <c r="W14" i="1"/>
  <c r="X14" i="1"/>
  <c r="S14" i="1"/>
  <c r="T14" i="1"/>
  <c r="R14" i="1"/>
  <c r="Q14" i="1"/>
  <c r="D14" i="1" l="1"/>
  <c r="S30" i="1"/>
  <c r="R30" i="1"/>
  <c r="Y30" i="1"/>
  <c r="Z30" i="1"/>
  <c r="W30" i="1"/>
  <c r="X30" i="1"/>
  <c r="K30" i="1"/>
  <c r="V30" i="1" s="1"/>
  <c r="T30" i="1"/>
  <c r="Q30" i="1"/>
  <c r="D30" i="1"/>
  <c r="F30" i="1" s="1"/>
  <c r="P30" i="1" s="1"/>
  <c r="D28" i="1"/>
  <c r="F14" i="1" l="1"/>
  <c r="P14" i="1" s="1"/>
  <c r="K14" i="1"/>
  <c r="V14" i="1" s="1"/>
  <c r="D5" i="1"/>
  <c r="D16" i="1"/>
  <c r="F37" i="1" l="1"/>
  <c r="D23" i="1"/>
  <c r="P38" i="1"/>
  <c r="D29" i="1"/>
  <c r="K29" i="1" s="1"/>
  <c r="F38" i="1"/>
  <c r="D24" i="1"/>
  <c r="D7" i="1"/>
  <c r="D6" i="1"/>
  <c r="F36" i="1" l="1"/>
  <c r="Y34" i="1"/>
  <c r="Z34" i="1"/>
  <c r="S34" i="1"/>
  <c r="F23" i="1"/>
  <c r="K23" i="1"/>
  <c r="F24" i="1"/>
  <c r="K24" i="1"/>
  <c r="D25" i="1"/>
  <c r="F25" i="1" s="1"/>
  <c r="D17" i="1"/>
  <c r="D18" i="1"/>
  <c r="D11" i="1"/>
  <c r="K11" i="1" s="1"/>
  <c r="D10" i="1"/>
  <c r="K10" i="1" s="1"/>
  <c r="F10" i="1"/>
  <c r="Y38" i="1"/>
  <c r="Y5" i="1"/>
  <c r="Y6" i="1"/>
  <c r="Y7" i="1"/>
  <c r="Y8" i="1"/>
  <c r="Y9" i="1"/>
  <c r="Y10" i="1"/>
  <c r="Y11" i="1"/>
  <c r="Y12" i="1"/>
  <c r="Y13" i="1"/>
  <c r="Y16" i="1"/>
  <c r="Y17" i="1"/>
  <c r="Y18" i="1"/>
  <c r="Y19" i="1"/>
  <c r="Y20" i="1"/>
  <c r="Y23" i="1"/>
  <c r="Y24" i="1"/>
  <c r="Y25" i="1"/>
  <c r="Y26" i="1"/>
  <c r="Y27" i="1"/>
  <c r="Y28" i="1"/>
  <c r="Y29" i="1"/>
  <c r="Y31" i="1"/>
  <c r="Y32" i="1"/>
  <c r="Y33" i="1"/>
  <c r="Y35" i="1"/>
  <c r="Y36" i="1"/>
  <c r="Y37" i="1"/>
  <c r="Y4" i="1"/>
  <c r="X4" i="1"/>
  <c r="S4" i="1"/>
  <c r="R4" i="1"/>
  <c r="Q4" i="1"/>
  <c r="K25" i="1" l="1"/>
  <c r="F11" i="1"/>
  <c r="F34" i="1"/>
  <c r="Z13" i="2" l="1"/>
  <c r="Y13" i="2"/>
  <c r="X13" i="2"/>
  <c r="W13" i="2"/>
  <c r="T13" i="2"/>
  <c r="S13" i="2"/>
  <c r="R13" i="2"/>
  <c r="Q13" i="2"/>
  <c r="K13" i="2"/>
  <c r="V13" i="2" s="1"/>
  <c r="F13" i="2"/>
  <c r="P13" i="2" s="1"/>
  <c r="D13" i="2"/>
  <c r="Z12" i="2"/>
  <c r="Y12" i="2"/>
  <c r="X12" i="2"/>
  <c r="W12" i="2"/>
  <c r="T12" i="2"/>
  <c r="S12" i="2"/>
  <c r="R12" i="2"/>
  <c r="Q12" i="2"/>
  <c r="K12" i="2"/>
  <c r="V12" i="2" s="1"/>
  <c r="F12" i="2"/>
  <c r="P12" i="2" s="1"/>
  <c r="D12" i="2"/>
  <c r="Z11" i="2"/>
  <c r="Y11" i="2"/>
  <c r="X11" i="2"/>
  <c r="W11" i="2"/>
  <c r="T11" i="2"/>
  <c r="S11" i="2"/>
  <c r="R11" i="2"/>
  <c r="Q11" i="2"/>
  <c r="D11" i="2"/>
  <c r="K11" i="2" s="1"/>
  <c r="V11" i="2" s="1"/>
  <c r="Z10" i="2"/>
  <c r="Y10" i="2"/>
  <c r="X10" i="2"/>
  <c r="W10" i="2"/>
  <c r="T10" i="2"/>
  <c r="S10" i="2"/>
  <c r="R10" i="2"/>
  <c r="Q10" i="2"/>
  <c r="D10" i="2"/>
  <c r="K10" i="2" s="1"/>
  <c r="V10" i="2" s="1"/>
  <c r="Z9" i="2"/>
  <c r="Y9" i="2"/>
  <c r="X9" i="2"/>
  <c r="W9" i="2"/>
  <c r="T9" i="2"/>
  <c r="S9" i="2"/>
  <c r="R9" i="2"/>
  <c r="Q9" i="2"/>
  <c r="K9" i="2"/>
  <c r="V9" i="2" s="1"/>
  <c r="F9" i="2"/>
  <c r="P9" i="2" s="1"/>
  <c r="D9" i="2"/>
  <c r="Z8" i="2"/>
  <c r="Y8" i="2"/>
  <c r="X8" i="2"/>
  <c r="W8" i="2"/>
  <c r="T8" i="2"/>
  <c r="S8" i="2"/>
  <c r="R8" i="2"/>
  <c r="Q8" i="2"/>
  <c r="D8" i="2"/>
  <c r="K8" i="2" s="1"/>
  <c r="V8" i="2" s="1"/>
  <c r="Z7" i="2"/>
  <c r="Y7" i="2"/>
  <c r="X7" i="2"/>
  <c r="W7" i="2"/>
  <c r="T7" i="2"/>
  <c r="S7" i="2"/>
  <c r="R7" i="2"/>
  <c r="Q7" i="2"/>
  <c r="K7" i="2"/>
  <c r="V7" i="2" s="1"/>
  <c r="F7" i="2"/>
  <c r="P7" i="2" s="1"/>
  <c r="D7" i="2"/>
  <c r="Z6" i="2"/>
  <c r="Y6" i="2"/>
  <c r="X6" i="2"/>
  <c r="W6" i="2"/>
  <c r="T6" i="2"/>
  <c r="S6" i="2"/>
  <c r="R6" i="2"/>
  <c r="Q6" i="2"/>
  <c r="K6" i="2"/>
  <c r="V6" i="2" s="1"/>
  <c r="F6" i="2"/>
  <c r="P6" i="2" s="1"/>
  <c r="D6" i="2"/>
  <c r="Z5" i="2"/>
  <c r="Y5" i="2"/>
  <c r="X5" i="2"/>
  <c r="W5" i="2"/>
  <c r="T5" i="2"/>
  <c r="S5" i="2"/>
  <c r="R5" i="2"/>
  <c r="Q5" i="2"/>
  <c r="D5" i="2"/>
  <c r="K5" i="2" s="1"/>
  <c r="V5" i="2" s="1"/>
  <c r="Z4" i="2"/>
  <c r="Y4" i="2"/>
  <c r="X4" i="2"/>
  <c r="W4" i="2"/>
  <c r="T4" i="2"/>
  <c r="S4" i="2"/>
  <c r="R4" i="2"/>
  <c r="Q4" i="2"/>
  <c r="K4" i="2"/>
  <c r="V4" i="2" s="1"/>
  <c r="D4" i="2"/>
  <c r="F4" i="2" s="1"/>
  <c r="P4" i="2" s="1"/>
  <c r="Z3" i="2"/>
  <c r="Y3" i="2"/>
  <c r="X3" i="2"/>
  <c r="W3" i="2"/>
  <c r="T3" i="2"/>
  <c r="S3" i="2"/>
  <c r="R3" i="2"/>
  <c r="Q3" i="2"/>
  <c r="D3" i="2"/>
  <c r="F3" i="2" s="1"/>
  <c r="P3" i="2" s="1"/>
  <c r="F11" i="2" l="1"/>
  <c r="P11" i="2" s="1"/>
  <c r="F10" i="2"/>
  <c r="P10" i="2" s="1"/>
  <c r="F8" i="2"/>
  <c r="P8" i="2" s="1"/>
  <c r="F5" i="2"/>
  <c r="P5" i="2" s="1"/>
  <c r="K3" i="2"/>
  <c r="V3" i="2" s="1"/>
  <c r="Z38" i="1"/>
  <c r="X38" i="1"/>
  <c r="W38" i="1"/>
  <c r="T38" i="1"/>
  <c r="S38" i="1"/>
  <c r="R38" i="1"/>
  <c r="Q38" i="1"/>
  <c r="Z37" i="1"/>
  <c r="X37" i="1"/>
  <c r="W37" i="1"/>
  <c r="T37" i="1"/>
  <c r="S37" i="1"/>
  <c r="R37" i="1"/>
  <c r="Q37" i="1"/>
  <c r="Z36" i="1"/>
  <c r="X36" i="1"/>
  <c r="W36" i="1"/>
  <c r="T36" i="1"/>
  <c r="S36" i="1"/>
  <c r="R36" i="1"/>
  <c r="Q36" i="1"/>
  <c r="Z35" i="1"/>
  <c r="X35" i="1"/>
  <c r="W35" i="1"/>
  <c r="T35" i="1"/>
  <c r="S35" i="1"/>
  <c r="R35" i="1"/>
  <c r="Q35" i="1"/>
  <c r="X34" i="1"/>
  <c r="W34" i="1"/>
  <c r="T34" i="1"/>
  <c r="R34" i="1"/>
  <c r="Q34" i="1"/>
  <c r="P34" i="1"/>
  <c r="Z33" i="1"/>
  <c r="X33" i="1"/>
  <c r="W33" i="1"/>
  <c r="T33" i="1"/>
  <c r="S33" i="1"/>
  <c r="R33" i="1"/>
  <c r="Q33" i="1"/>
  <c r="Z32" i="1"/>
  <c r="X32" i="1"/>
  <c r="W32" i="1"/>
  <c r="T32" i="1"/>
  <c r="S32" i="1"/>
  <c r="R32" i="1"/>
  <c r="Q32" i="1"/>
  <c r="Z31" i="1"/>
  <c r="X31" i="1"/>
  <c r="W31" i="1"/>
  <c r="T31" i="1"/>
  <c r="S31" i="1"/>
  <c r="R31" i="1"/>
  <c r="Q31" i="1"/>
  <c r="Q6" i="1"/>
  <c r="R6" i="1"/>
  <c r="S6" i="1"/>
  <c r="T6" i="1"/>
  <c r="W6" i="1"/>
  <c r="X6" i="1"/>
  <c r="Z6" i="1"/>
  <c r="Q7" i="1"/>
  <c r="R7" i="1"/>
  <c r="S7" i="1"/>
  <c r="T7" i="1"/>
  <c r="W7" i="1"/>
  <c r="X7" i="1"/>
  <c r="Z7" i="1"/>
  <c r="Q8" i="1"/>
  <c r="R8" i="1"/>
  <c r="S8" i="1"/>
  <c r="T8" i="1"/>
  <c r="W8" i="1"/>
  <c r="X8" i="1"/>
  <c r="Z8" i="1"/>
  <c r="Q9" i="1"/>
  <c r="R9" i="1"/>
  <c r="S9" i="1"/>
  <c r="T9" i="1"/>
  <c r="W9" i="1"/>
  <c r="X9" i="1"/>
  <c r="Z9" i="1"/>
  <c r="Q10" i="1"/>
  <c r="R10" i="1"/>
  <c r="S10" i="1"/>
  <c r="T10" i="1"/>
  <c r="W10" i="1"/>
  <c r="X10" i="1"/>
  <c r="Z10" i="1"/>
  <c r="Q11" i="1"/>
  <c r="R11" i="1"/>
  <c r="S11" i="1"/>
  <c r="T11" i="1"/>
  <c r="W11" i="1"/>
  <c r="X11" i="1"/>
  <c r="Z11" i="1"/>
  <c r="Q12" i="1"/>
  <c r="R12" i="1"/>
  <c r="S12" i="1"/>
  <c r="T12" i="1"/>
  <c r="W12" i="1"/>
  <c r="X12" i="1"/>
  <c r="Z12" i="1"/>
  <c r="Q13" i="1"/>
  <c r="R13" i="1"/>
  <c r="S13" i="1"/>
  <c r="T13" i="1"/>
  <c r="W13" i="1"/>
  <c r="X13" i="1"/>
  <c r="Z13" i="1"/>
  <c r="Q16" i="1"/>
  <c r="R16" i="1"/>
  <c r="S16" i="1"/>
  <c r="T16" i="1"/>
  <c r="W16" i="1"/>
  <c r="X16" i="1"/>
  <c r="Z16" i="1"/>
  <c r="Q17" i="1"/>
  <c r="R17" i="1"/>
  <c r="S17" i="1"/>
  <c r="T17" i="1"/>
  <c r="W17" i="1"/>
  <c r="X17" i="1"/>
  <c r="Z17" i="1"/>
  <c r="Q18" i="1"/>
  <c r="R18" i="1"/>
  <c r="S18" i="1"/>
  <c r="T18" i="1"/>
  <c r="W18" i="1"/>
  <c r="X18" i="1"/>
  <c r="Z18" i="1"/>
  <c r="Q19" i="1"/>
  <c r="R19" i="1"/>
  <c r="S19" i="1"/>
  <c r="T19" i="1"/>
  <c r="W19" i="1"/>
  <c r="X19" i="1"/>
  <c r="Z19" i="1"/>
  <c r="Q20" i="1"/>
  <c r="R20" i="1"/>
  <c r="S20" i="1"/>
  <c r="T20" i="1"/>
  <c r="W20" i="1"/>
  <c r="X20" i="1"/>
  <c r="Z20" i="1"/>
  <c r="Q23" i="1"/>
  <c r="R23" i="1"/>
  <c r="S23" i="1"/>
  <c r="T23" i="1"/>
  <c r="W23" i="1"/>
  <c r="X23" i="1"/>
  <c r="Z23" i="1"/>
  <c r="Q24" i="1"/>
  <c r="R24" i="1"/>
  <c r="S24" i="1"/>
  <c r="T24" i="1"/>
  <c r="W24" i="1"/>
  <c r="X24" i="1"/>
  <c r="Z24" i="1"/>
  <c r="Q25" i="1"/>
  <c r="R25" i="1"/>
  <c r="S25" i="1"/>
  <c r="T25" i="1"/>
  <c r="W25" i="1"/>
  <c r="X25" i="1"/>
  <c r="Z25" i="1"/>
  <c r="Q26" i="1"/>
  <c r="Q27" i="1" s="1"/>
  <c r="R26" i="1"/>
  <c r="R27" i="1" s="1"/>
  <c r="S26" i="1"/>
  <c r="S27" i="1" s="1"/>
  <c r="T26" i="1"/>
  <c r="T27" i="1" s="1"/>
  <c r="W26" i="1"/>
  <c r="W27" i="1" s="1"/>
  <c r="X26" i="1"/>
  <c r="X27" i="1" s="1"/>
  <c r="Z26" i="1"/>
  <c r="Z27" i="1" s="1"/>
  <c r="Q28" i="1"/>
  <c r="R28" i="1"/>
  <c r="S28" i="1"/>
  <c r="T28" i="1"/>
  <c r="W28" i="1"/>
  <c r="X28" i="1"/>
  <c r="Z28" i="1"/>
  <c r="Q29" i="1"/>
  <c r="R29" i="1"/>
  <c r="S29" i="1"/>
  <c r="T29" i="1"/>
  <c r="W29" i="1"/>
  <c r="X29" i="1"/>
  <c r="Z29" i="1"/>
  <c r="T5" i="1"/>
  <c r="S5" i="1"/>
  <c r="R5" i="1"/>
  <c r="Q5" i="1"/>
  <c r="K31" i="1"/>
  <c r="V31" i="1" s="1"/>
  <c r="K32" i="1"/>
  <c r="V32" i="1" s="1"/>
  <c r="K33" i="1"/>
  <c r="V33" i="1" s="1"/>
  <c r="K34" i="1"/>
  <c r="V34" i="1" s="1"/>
  <c r="K35" i="1"/>
  <c r="V35" i="1" s="1"/>
  <c r="K36" i="1"/>
  <c r="V36" i="1" s="1"/>
  <c r="K37" i="1"/>
  <c r="V37" i="1" s="1"/>
  <c r="K38" i="1"/>
  <c r="V38" i="1" s="1"/>
  <c r="V24" i="1"/>
  <c r="K18" i="1"/>
  <c r="V18" i="1" s="1"/>
  <c r="V10" i="1"/>
  <c r="K6" i="1"/>
  <c r="V6" i="1" s="1"/>
  <c r="K7" i="1"/>
  <c r="V7" i="1" s="1"/>
  <c r="F31" i="1"/>
  <c r="P31" i="1" s="1"/>
  <c r="F32" i="1"/>
  <c r="P32" i="1" s="1"/>
  <c r="F33" i="1"/>
  <c r="P33" i="1" s="1"/>
  <c r="F35" i="1"/>
  <c r="P35" i="1" s="1"/>
  <c r="P36" i="1"/>
  <c r="P37" i="1"/>
  <c r="F16" i="1"/>
  <c r="P16" i="1" s="1"/>
  <c r="F6" i="1"/>
  <c r="P6" i="1" s="1"/>
  <c r="F7" i="1"/>
  <c r="P7" i="1" s="1"/>
  <c r="V25" i="1"/>
  <c r="V23" i="1"/>
  <c r="P24" i="1"/>
  <c r="F18" i="1"/>
  <c r="P18" i="1" s="1"/>
  <c r="F17" i="1"/>
  <c r="P17" i="1" s="1"/>
  <c r="K16" i="1"/>
  <c r="V16" i="1" s="1"/>
  <c r="V11" i="1"/>
  <c r="P10" i="1"/>
  <c r="P23" i="1" l="1"/>
  <c r="P11" i="1"/>
  <c r="K17" i="1"/>
  <c r="V17" i="1" s="1"/>
  <c r="P25" i="1"/>
  <c r="Z5" i="1"/>
  <c r="Z4" i="1"/>
  <c r="T4" i="1"/>
  <c r="X5" i="1" l="1"/>
  <c r="W4" i="1" l="1"/>
  <c r="W5" i="1"/>
  <c r="D26" i="1" l="1"/>
  <c r="D20" i="1"/>
  <c r="F20" i="1" s="1"/>
  <c r="P20" i="1" s="1"/>
  <c r="D19" i="1"/>
  <c r="F19" i="1" s="1"/>
  <c r="P19" i="1" s="1"/>
  <c r="D13" i="1"/>
  <c r="D12" i="1"/>
  <c r="F12" i="1" s="1"/>
  <c r="D8" i="1"/>
  <c r="D9" i="1"/>
  <c r="K13" i="1" l="1"/>
  <c r="V13" i="1" s="1"/>
  <c r="F13" i="1"/>
  <c r="P13" i="1" s="1"/>
  <c r="K12" i="1"/>
  <c r="V12" i="1" s="1"/>
  <c r="P12" i="1"/>
  <c r="K9" i="1"/>
  <c r="V9" i="1" s="1"/>
  <c r="F9" i="1"/>
  <c r="P9" i="1" s="1"/>
  <c r="F28" i="1"/>
  <c r="P28" i="1" s="1"/>
  <c r="K28" i="1"/>
  <c r="V28" i="1" s="1"/>
  <c r="K8" i="1"/>
  <c r="V8" i="1" s="1"/>
  <c r="F8" i="1"/>
  <c r="P8" i="1" s="1"/>
  <c r="V29" i="1"/>
  <c r="F29" i="1"/>
  <c r="P29" i="1" s="1"/>
  <c r="F5" i="1"/>
  <c r="P5" i="1" s="1"/>
  <c r="K5" i="1"/>
  <c r="V5" i="1" s="1"/>
  <c r="K19" i="1"/>
  <c r="V19" i="1" s="1"/>
  <c r="K20" i="1"/>
  <c r="V20" i="1" s="1"/>
  <c r="F26" i="1"/>
  <c r="P26" i="1" s="1"/>
  <c r="P27" i="1" s="1"/>
  <c r="K26" i="1"/>
  <c r="V26" i="1" s="1"/>
  <c r="V27" i="1" s="1"/>
  <c r="D4" i="1"/>
  <c r="K4" i="1" l="1"/>
  <c r="V4" i="1" s="1"/>
  <c r="F4" i="1"/>
  <c r="P4" i="1" s="1"/>
</calcChain>
</file>

<file path=xl/sharedStrings.xml><?xml version="1.0" encoding="utf-8"?>
<sst xmlns="http://schemas.openxmlformats.org/spreadsheetml/2006/main" count="159" uniqueCount="57">
  <si>
    <t>单人房</t>
  </si>
  <si>
    <t>第一，二人</t>
  </si>
  <si>
    <t>第三人</t>
  </si>
  <si>
    <t>第四人</t>
  </si>
  <si>
    <t>团号</t>
  </si>
  <si>
    <t>BGC</t>
  </si>
  <si>
    <t>天数</t>
  </si>
  <si>
    <t>出发日期</t>
  </si>
  <si>
    <t>周日</t>
  </si>
  <si>
    <t>周三</t>
  </si>
  <si>
    <t>单房差</t>
  </si>
  <si>
    <t>BVC</t>
  </si>
  <si>
    <t>GCN</t>
  </si>
  <si>
    <t>周三/周日</t>
  </si>
  <si>
    <t>周四</t>
  </si>
  <si>
    <t>VGC</t>
  </si>
  <si>
    <t>LV</t>
  </si>
  <si>
    <t>SFO</t>
  </si>
  <si>
    <t>周四，周六，周日</t>
  </si>
  <si>
    <t>VC</t>
  </si>
  <si>
    <t>GC</t>
  </si>
  <si>
    <t>大人</t>
  </si>
  <si>
    <t>小孩</t>
  </si>
  <si>
    <t xml:space="preserve"> </t>
  </si>
  <si>
    <t>卖价</t>
  </si>
  <si>
    <t>成本</t>
  </si>
  <si>
    <t>周一，周四，周日</t>
  </si>
  <si>
    <t>US</t>
  </si>
  <si>
    <t>DL</t>
  </si>
  <si>
    <t>SW</t>
  </si>
  <si>
    <t>CT</t>
  </si>
  <si>
    <t>每天</t>
  </si>
  <si>
    <t>底价</t>
  </si>
  <si>
    <t>单人房差没有佣金，所以在单人房差上+20 作利润</t>
  </si>
  <si>
    <t>双人</t>
  </si>
  <si>
    <t>三人</t>
  </si>
  <si>
    <t>四人</t>
  </si>
  <si>
    <t>地接卖价</t>
  </si>
  <si>
    <t>地接底价</t>
  </si>
  <si>
    <t>Franky 核对</t>
  </si>
  <si>
    <t>X</t>
  </si>
  <si>
    <t>c</t>
  </si>
  <si>
    <t>节日价格 12/29</t>
  </si>
  <si>
    <t>PS</t>
  </si>
  <si>
    <t>节日价格 11/28</t>
  </si>
  <si>
    <t>节日价格12/26,12/28,12/29</t>
  </si>
  <si>
    <t>LT3</t>
  </si>
  <si>
    <t>节日价格11/28</t>
  </si>
  <si>
    <t>节日价格12/25,12/28</t>
  </si>
  <si>
    <t>LP3</t>
  </si>
  <si>
    <t>ANM</t>
  </si>
  <si>
    <t>节日价格12/25,12/29</t>
  </si>
  <si>
    <t>10-15-13 to 12-20-13 为出团日的价格。只是底价变了。</t>
  </si>
  <si>
    <t>（地接资料的价格，与217的不一样）</t>
  </si>
  <si>
    <t>01/02/2014-03/31/2014 (三，日）</t>
  </si>
  <si>
    <t>01/02/2014-03/31/2014 (四）</t>
  </si>
  <si>
    <t>01/02/2014-03/31/2014 (四，六,日）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</si>
</sst>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u/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/>
    <xf numFmtId="0" fontId="0" fillId="0" borderId="1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1" fillId="2" borderId="0" xfId="0" applyFont="1" applyFill="1" applyAlignment="1"/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ont="1" applyFill="1" applyAlignment="1">
      <alignment horizontal="center"/>
    </xf>
    <xf numFmtId="2" fontId="0" fillId="3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2" fontId="0" fillId="4" borderId="0" xfId="0" applyNumberFormat="1" applyFill="1" applyAlignment="1">
      <alignment horizont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/>
    <xf numFmtId="16" fontId="0" fillId="4" borderId="0" xfId="0" applyNumberFormat="1" applyFill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2" fillId="5" borderId="0" xfId="0" applyFont="1" applyFill="1"/>
    <xf numFmtId="2" fontId="0" fillId="5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5"/>
  <sheetViews>
    <sheetView tabSelected="1" workbookViewId="0">
      <selection activeCell="C21" sqref="C21"/>
    </sheetView>
  </sheetViews>
  <sheetFormatPr defaultRowHeight="15" x14ac:dyDescent="0.25"/>
  <cols>
    <col min="3" max="3" width="36.85546875" bestFit="1" customWidth="1"/>
    <col min="7" max="7" width="11.7109375" bestFit="1" customWidth="1"/>
    <col min="27" max="27" width="11.42578125" customWidth="1"/>
  </cols>
  <sheetData>
    <row r="1" spans="1:27" x14ac:dyDescent="0.25">
      <c r="E1" t="s">
        <v>33</v>
      </c>
      <c r="P1" s="7"/>
    </row>
    <row r="2" spans="1:27" x14ac:dyDescent="0.25">
      <c r="F2" t="s">
        <v>37</v>
      </c>
      <c r="K2" t="s">
        <v>38</v>
      </c>
      <c r="P2" t="s">
        <v>24</v>
      </c>
      <c r="V2" t="s">
        <v>32</v>
      </c>
    </row>
    <row r="3" spans="1:27" x14ac:dyDescent="0.25">
      <c r="A3" t="s">
        <v>4</v>
      </c>
      <c r="B3" t="s">
        <v>6</v>
      </c>
      <c r="C3" t="s">
        <v>7</v>
      </c>
      <c r="D3" t="s">
        <v>10</v>
      </c>
      <c r="F3" t="s">
        <v>0</v>
      </c>
      <c r="G3" t="s">
        <v>1</v>
      </c>
      <c r="H3" t="s">
        <v>2</v>
      </c>
      <c r="I3" t="s">
        <v>3</v>
      </c>
      <c r="K3" t="s">
        <v>0</v>
      </c>
      <c r="L3" t="s">
        <v>1</v>
      </c>
      <c r="M3" t="s">
        <v>2</v>
      </c>
      <c r="N3" t="s">
        <v>3</v>
      </c>
      <c r="P3" t="s">
        <v>0</v>
      </c>
      <c r="Q3" t="s">
        <v>34</v>
      </c>
      <c r="R3" t="s">
        <v>35</v>
      </c>
      <c r="S3" t="s">
        <v>36</v>
      </c>
      <c r="T3" t="s">
        <v>22</v>
      </c>
      <c r="V3" t="s">
        <v>0</v>
      </c>
      <c r="W3" t="s">
        <v>34</v>
      </c>
      <c r="X3" t="s">
        <v>35</v>
      </c>
      <c r="Y3" t="s">
        <v>36</v>
      </c>
      <c r="Z3" t="s">
        <v>22</v>
      </c>
      <c r="AA3" t="s">
        <v>39</v>
      </c>
    </row>
    <row r="4" spans="1:27" x14ac:dyDescent="0.25">
      <c r="A4" t="s">
        <v>5</v>
      </c>
      <c r="B4" s="1">
        <v>4</v>
      </c>
      <c r="C4" t="s">
        <v>8</v>
      </c>
      <c r="D4">
        <f>40*(B4-1)</f>
        <v>120</v>
      </c>
      <c r="F4">
        <f>G4+D4+20</f>
        <v>299</v>
      </c>
      <c r="G4">
        <v>159</v>
      </c>
      <c r="H4">
        <v>0</v>
      </c>
      <c r="I4">
        <v>115</v>
      </c>
      <c r="K4" s="1">
        <f>L4+D4</f>
        <v>254</v>
      </c>
      <c r="L4">
        <v>134</v>
      </c>
      <c r="M4">
        <v>0</v>
      </c>
      <c r="N4">
        <v>100</v>
      </c>
      <c r="P4" s="6">
        <f>F4</f>
        <v>299</v>
      </c>
      <c r="Q4" s="7">
        <f>G4</f>
        <v>159</v>
      </c>
      <c r="R4" s="7">
        <f>ROUNDUP((G4*2+H4)/3,0)</f>
        <v>106</v>
      </c>
      <c r="S4" s="7">
        <f>ROUNDUP((G4*2+H4+I4)/4,0)</f>
        <v>109</v>
      </c>
      <c r="T4" s="6">
        <f>I4</f>
        <v>115</v>
      </c>
      <c r="U4" s="7"/>
      <c r="V4" s="6">
        <f>K4</f>
        <v>254</v>
      </c>
      <c r="W4" s="6">
        <f>L4</f>
        <v>134</v>
      </c>
      <c r="X4" s="8">
        <f>(L4*2+M4)/3</f>
        <v>89.333333333333329</v>
      </c>
      <c r="Y4" s="6">
        <f>(L4*2+M4+N4)/4</f>
        <v>92</v>
      </c>
      <c r="Z4" s="6">
        <f>N4</f>
        <v>100</v>
      </c>
      <c r="AA4" s="1" t="s">
        <v>40</v>
      </c>
    </row>
    <row r="5" spans="1:27" x14ac:dyDescent="0.25">
      <c r="B5" s="1">
        <v>4</v>
      </c>
      <c r="C5" t="s">
        <v>9</v>
      </c>
      <c r="D5">
        <f>40*(B5-1)</f>
        <v>120</v>
      </c>
      <c r="F5">
        <f t="shared" ref="F5:F35" si="0">G5+D5+20</f>
        <v>319</v>
      </c>
      <c r="G5">
        <v>179</v>
      </c>
      <c r="H5">
        <v>0</v>
      </c>
      <c r="I5">
        <v>115</v>
      </c>
      <c r="K5" s="1">
        <f t="shared" ref="K5:K38" si="1">L5+D5</f>
        <v>274</v>
      </c>
      <c r="L5">
        <v>154</v>
      </c>
      <c r="M5">
        <v>0</v>
      </c>
      <c r="N5">
        <v>100</v>
      </c>
      <c r="P5" s="6">
        <f t="shared" ref="P5:P28" si="2">F5</f>
        <v>319</v>
      </c>
      <c r="Q5" s="7">
        <f>G5</f>
        <v>179</v>
      </c>
      <c r="R5" s="7">
        <f>ROUNDUP((G5*2+H5)/3,0)</f>
        <v>120</v>
      </c>
      <c r="S5" s="7">
        <f>ROUNDUP((G5*2+H5+I5)/4,0)</f>
        <v>119</v>
      </c>
      <c r="T5" s="6">
        <f>I5</f>
        <v>115</v>
      </c>
      <c r="U5" s="7"/>
      <c r="V5" s="6">
        <f t="shared" ref="V5:V37" si="3">K5</f>
        <v>274</v>
      </c>
      <c r="W5" s="6">
        <f t="shared" ref="W5:W38" si="4">L5</f>
        <v>154</v>
      </c>
      <c r="X5" s="8">
        <f t="shared" ref="X5:X38" si="5">L5*2/3</f>
        <v>102.66666666666667</v>
      </c>
      <c r="Y5" s="6">
        <f t="shared" ref="Y5:Y37" si="6">(L5*2+M5+N5)/4</f>
        <v>102</v>
      </c>
      <c r="Z5" s="6">
        <f t="shared" ref="Z5:Z38" si="7">N5</f>
        <v>100</v>
      </c>
      <c r="AA5" s="1" t="s">
        <v>40</v>
      </c>
    </row>
    <row r="6" spans="1:27" s="22" customFormat="1" x14ac:dyDescent="0.25">
      <c r="B6" s="21">
        <v>4</v>
      </c>
      <c r="C6" s="27">
        <v>41633</v>
      </c>
      <c r="D6" s="22">
        <f>75*(B6-1)</f>
        <v>225</v>
      </c>
      <c r="F6" s="22">
        <f t="shared" si="0"/>
        <v>424</v>
      </c>
      <c r="G6" s="22">
        <v>179</v>
      </c>
      <c r="H6" s="22">
        <v>0</v>
      </c>
      <c r="I6" s="22">
        <v>115</v>
      </c>
      <c r="K6" s="21">
        <f t="shared" si="1"/>
        <v>379</v>
      </c>
      <c r="L6" s="22">
        <v>154</v>
      </c>
      <c r="M6" s="22">
        <v>0</v>
      </c>
      <c r="N6" s="22">
        <v>100</v>
      </c>
      <c r="P6" s="21">
        <f t="shared" ref="P6:P25" si="8">F6</f>
        <v>424</v>
      </c>
      <c r="Q6" s="22">
        <f t="shared" ref="Q6:Q25" si="9">G6</f>
        <v>179</v>
      </c>
      <c r="R6" s="22">
        <f t="shared" ref="R6:R25" si="10">ROUNDUP((G6*2+H6)/3,0)</f>
        <v>120</v>
      </c>
      <c r="S6" s="22">
        <f t="shared" ref="S6:S25" si="11">ROUNDUP((G6*2+H6+I6)/4,0)</f>
        <v>119</v>
      </c>
      <c r="T6" s="21">
        <f t="shared" ref="T6:T25" si="12">I6</f>
        <v>115</v>
      </c>
      <c r="V6" s="21">
        <f t="shared" ref="V6:V25" si="13">K6</f>
        <v>379</v>
      </c>
      <c r="W6" s="21">
        <f t="shared" ref="W6:W25" si="14">L6</f>
        <v>154</v>
      </c>
      <c r="X6" s="23">
        <f t="shared" ref="X6:X25" si="15">L6*2/3</f>
        <v>102.66666666666667</v>
      </c>
      <c r="Y6" s="21">
        <f t="shared" si="6"/>
        <v>102</v>
      </c>
      <c r="Z6" s="21">
        <f t="shared" ref="Z6:Z25" si="16">N6</f>
        <v>100</v>
      </c>
      <c r="AA6" s="21"/>
    </row>
    <row r="7" spans="1:27" s="22" customFormat="1" x14ac:dyDescent="0.25">
      <c r="B7" s="21">
        <v>4</v>
      </c>
      <c r="C7" s="27">
        <v>41637</v>
      </c>
      <c r="D7" s="22">
        <f>75*(B7-1)</f>
        <v>225</v>
      </c>
      <c r="F7" s="22">
        <f t="shared" si="0"/>
        <v>494</v>
      </c>
      <c r="G7" s="22">
        <v>249</v>
      </c>
      <c r="H7" s="22">
        <v>0</v>
      </c>
      <c r="I7" s="22">
        <v>125</v>
      </c>
      <c r="K7" s="21">
        <f t="shared" si="1"/>
        <v>429</v>
      </c>
      <c r="L7" s="22">
        <v>204</v>
      </c>
      <c r="M7" s="22">
        <v>0</v>
      </c>
      <c r="N7" s="22">
        <v>100</v>
      </c>
      <c r="P7" s="21">
        <f t="shared" si="8"/>
        <v>494</v>
      </c>
      <c r="Q7" s="22">
        <f t="shared" si="9"/>
        <v>249</v>
      </c>
      <c r="R7" s="22">
        <f t="shared" si="10"/>
        <v>166</v>
      </c>
      <c r="S7" s="22">
        <f t="shared" si="11"/>
        <v>156</v>
      </c>
      <c r="T7" s="21">
        <f t="shared" si="12"/>
        <v>125</v>
      </c>
      <c r="V7" s="21">
        <f t="shared" si="13"/>
        <v>429</v>
      </c>
      <c r="W7" s="21">
        <f t="shared" si="14"/>
        <v>204</v>
      </c>
      <c r="X7" s="23">
        <f t="shared" si="15"/>
        <v>136</v>
      </c>
      <c r="Y7" s="21">
        <f t="shared" si="6"/>
        <v>127</v>
      </c>
      <c r="Z7" s="21">
        <f t="shared" si="16"/>
        <v>100</v>
      </c>
      <c r="AA7" s="21"/>
    </row>
    <row r="8" spans="1:27" x14ac:dyDescent="0.25">
      <c r="A8" t="s">
        <v>11</v>
      </c>
      <c r="B8" s="1">
        <v>4</v>
      </c>
      <c r="C8" t="s">
        <v>8</v>
      </c>
      <c r="D8">
        <f t="shared" ref="D8:D26" si="17">40*(B8-1)</f>
        <v>120</v>
      </c>
      <c r="F8">
        <f t="shared" si="0"/>
        <v>299</v>
      </c>
      <c r="G8">
        <v>159</v>
      </c>
      <c r="H8">
        <v>0</v>
      </c>
      <c r="I8">
        <v>115</v>
      </c>
      <c r="K8" s="1">
        <f t="shared" si="1"/>
        <v>254</v>
      </c>
      <c r="L8">
        <v>134</v>
      </c>
      <c r="M8">
        <v>0</v>
      </c>
      <c r="N8">
        <v>100</v>
      </c>
      <c r="P8" s="6">
        <f t="shared" si="8"/>
        <v>299</v>
      </c>
      <c r="Q8" s="7">
        <f t="shared" si="9"/>
        <v>159</v>
      </c>
      <c r="R8" s="7">
        <f t="shared" si="10"/>
        <v>106</v>
      </c>
      <c r="S8" s="7">
        <f t="shared" si="11"/>
        <v>109</v>
      </c>
      <c r="T8" s="6">
        <f t="shared" si="12"/>
        <v>115</v>
      </c>
      <c r="U8" s="7"/>
      <c r="V8" s="6">
        <f t="shared" si="13"/>
        <v>254</v>
      </c>
      <c r="W8" s="6">
        <f t="shared" si="14"/>
        <v>134</v>
      </c>
      <c r="X8" s="8">
        <f t="shared" si="15"/>
        <v>89.333333333333329</v>
      </c>
      <c r="Y8" s="6">
        <f t="shared" si="6"/>
        <v>92</v>
      </c>
      <c r="Z8" s="6">
        <f t="shared" si="16"/>
        <v>100</v>
      </c>
      <c r="AA8" s="1" t="s">
        <v>40</v>
      </c>
    </row>
    <row r="9" spans="1:27" x14ac:dyDescent="0.25">
      <c r="B9" s="1">
        <v>4</v>
      </c>
      <c r="C9" t="s">
        <v>9</v>
      </c>
      <c r="D9">
        <f t="shared" si="17"/>
        <v>120</v>
      </c>
      <c r="F9">
        <f t="shared" si="0"/>
        <v>319</v>
      </c>
      <c r="G9">
        <v>179</v>
      </c>
      <c r="H9">
        <v>0</v>
      </c>
      <c r="I9">
        <v>115</v>
      </c>
      <c r="K9" s="1">
        <f t="shared" si="1"/>
        <v>274</v>
      </c>
      <c r="L9">
        <v>154</v>
      </c>
      <c r="M9">
        <v>0</v>
      </c>
      <c r="N9">
        <v>100</v>
      </c>
      <c r="P9" s="6">
        <f t="shared" si="8"/>
        <v>319</v>
      </c>
      <c r="Q9" s="7">
        <f t="shared" si="9"/>
        <v>179</v>
      </c>
      <c r="R9" s="7">
        <f t="shared" si="10"/>
        <v>120</v>
      </c>
      <c r="S9" s="7">
        <f t="shared" si="11"/>
        <v>119</v>
      </c>
      <c r="T9" s="6">
        <f t="shared" si="12"/>
        <v>115</v>
      </c>
      <c r="U9" s="7"/>
      <c r="V9" s="6">
        <f t="shared" si="13"/>
        <v>274</v>
      </c>
      <c r="W9" s="6">
        <f t="shared" si="14"/>
        <v>154</v>
      </c>
      <c r="X9" s="8">
        <f t="shared" si="15"/>
        <v>102.66666666666667</v>
      </c>
      <c r="Y9" s="6">
        <f t="shared" si="6"/>
        <v>102</v>
      </c>
      <c r="Z9" s="6">
        <f t="shared" si="16"/>
        <v>100</v>
      </c>
      <c r="AA9" s="1" t="s">
        <v>40</v>
      </c>
    </row>
    <row r="10" spans="1:27" s="22" customFormat="1" x14ac:dyDescent="0.25">
      <c r="B10" s="21">
        <v>4</v>
      </c>
      <c r="C10" s="27">
        <v>41633</v>
      </c>
      <c r="D10" s="22">
        <f>75*(B10-1)</f>
        <v>225</v>
      </c>
      <c r="F10" s="22">
        <f>G10+D10+20</f>
        <v>424</v>
      </c>
      <c r="G10" s="22">
        <v>179</v>
      </c>
      <c r="H10" s="22">
        <v>0</v>
      </c>
      <c r="I10" s="22">
        <v>115</v>
      </c>
      <c r="K10" s="21">
        <f t="shared" ref="K10:K11" si="18">L10+D10</f>
        <v>379</v>
      </c>
      <c r="L10" s="22">
        <v>154</v>
      </c>
      <c r="M10" s="22">
        <v>0</v>
      </c>
      <c r="N10" s="22">
        <v>100</v>
      </c>
      <c r="P10" s="21">
        <f t="shared" si="8"/>
        <v>424</v>
      </c>
      <c r="Q10" s="22">
        <f t="shared" si="9"/>
        <v>179</v>
      </c>
      <c r="R10" s="22">
        <f t="shared" si="10"/>
        <v>120</v>
      </c>
      <c r="S10" s="22">
        <f t="shared" si="11"/>
        <v>119</v>
      </c>
      <c r="T10" s="21">
        <f t="shared" si="12"/>
        <v>115</v>
      </c>
      <c r="V10" s="21">
        <f t="shared" si="13"/>
        <v>379</v>
      </c>
      <c r="W10" s="21">
        <f t="shared" si="14"/>
        <v>154</v>
      </c>
      <c r="X10" s="23">
        <f t="shared" si="15"/>
        <v>102.66666666666667</v>
      </c>
      <c r="Y10" s="21">
        <f t="shared" si="6"/>
        <v>102</v>
      </c>
      <c r="Z10" s="21">
        <f t="shared" si="16"/>
        <v>100</v>
      </c>
      <c r="AA10" s="21"/>
    </row>
    <row r="11" spans="1:27" s="22" customFormat="1" x14ac:dyDescent="0.25">
      <c r="B11" s="21">
        <v>4</v>
      </c>
      <c r="C11" s="27">
        <v>41637</v>
      </c>
      <c r="D11" s="22">
        <f>75*(B11-1)</f>
        <v>225</v>
      </c>
      <c r="F11" s="22">
        <f t="shared" ref="F11" si="19">G11+D11+20</f>
        <v>494</v>
      </c>
      <c r="G11" s="22">
        <v>249</v>
      </c>
      <c r="H11" s="22">
        <v>0</v>
      </c>
      <c r="I11" s="22">
        <v>125</v>
      </c>
      <c r="K11" s="21">
        <f t="shared" si="18"/>
        <v>429</v>
      </c>
      <c r="L11" s="22">
        <v>204</v>
      </c>
      <c r="M11" s="22">
        <v>0</v>
      </c>
      <c r="N11" s="22">
        <v>100</v>
      </c>
      <c r="P11" s="21">
        <f t="shared" si="8"/>
        <v>494</v>
      </c>
      <c r="Q11" s="22">
        <f t="shared" si="9"/>
        <v>249</v>
      </c>
      <c r="R11" s="22">
        <f t="shared" si="10"/>
        <v>166</v>
      </c>
      <c r="S11" s="22">
        <f t="shared" si="11"/>
        <v>156</v>
      </c>
      <c r="T11" s="21">
        <f t="shared" si="12"/>
        <v>125</v>
      </c>
      <c r="V11" s="21">
        <f t="shared" si="13"/>
        <v>429</v>
      </c>
      <c r="W11" s="21">
        <f t="shared" si="14"/>
        <v>204</v>
      </c>
      <c r="X11" s="23">
        <f t="shared" si="15"/>
        <v>136</v>
      </c>
      <c r="Y11" s="21">
        <f t="shared" si="6"/>
        <v>127</v>
      </c>
      <c r="Z11" s="21">
        <f t="shared" si="16"/>
        <v>100</v>
      </c>
      <c r="AA11" s="21"/>
    </row>
    <row r="12" spans="1:27" x14ac:dyDescent="0.25">
      <c r="A12" t="s">
        <v>12</v>
      </c>
      <c r="B12" s="1">
        <v>3</v>
      </c>
      <c r="C12" t="s">
        <v>13</v>
      </c>
      <c r="D12">
        <f t="shared" si="17"/>
        <v>80</v>
      </c>
      <c r="F12">
        <f>G12+D12+20</f>
        <v>209</v>
      </c>
      <c r="G12">
        <v>109</v>
      </c>
      <c r="H12">
        <v>0</v>
      </c>
      <c r="I12">
        <v>85</v>
      </c>
      <c r="K12" s="1">
        <f t="shared" si="1"/>
        <v>169</v>
      </c>
      <c r="L12">
        <v>89</v>
      </c>
      <c r="M12">
        <v>0</v>
      </c>
      <c r="N12">
        <v>75</v>
      </c>
      <c r="P12" s="6">
        <f t="shared" si="8"/>
        <v>209</v>
      </c>
      <c r="Q12" s="7">
        <f t="shared" si="9"/>
        <v>109</v>
      </c>
      <c r="R12" s="7">
        <f t="shared" si="10"/>
        <v>73</v>
      </c>
      <c r="S12" s="7">
        <f t="shared" si="11"/>
        <v>76</v>
      </c>
      <c r="T12" s="6">
        <f t="shared" si="12"/>
        <v>85</v>
      </c>
      <c r="U12" s="7"/>
      <c r="V12" s="6">
        <f t="shared" si="13"/>
        <v>169</v>
      </c>
      <c r="W12" s="6">
        <f t="shared" si="14"/>
        <v>89</v>
      </c>
      <c r="X12" s="8">
        <f t="shared" si="15"/>
        <v>59.333333333333336</v>
      </c>
      <c r="Y12" s="6">
        <f t="shared" si="6"/>
        <v>63.25</v>
      </c>
      <c r="Z12" s="6">
        <f t="shared" si="16"/>
        <v>75</v>
      </c>
      <c r="AA12" s="1" t="s">
        <v>40</v>
      </c>
    </row>
    <row r="13" spans="1:27" x14ac:dyDescent="0.25">
      <c r="B13" s="1">
        <v>3</v>
      </c>
      <c r="C13" t="s">
        <v>14</v>
      </c>
      <c r="D13">
        <f t="shared" si="17"/>
        <v>80</v>
      </c>
      <c r="F13">
        <f t="shared" si="0"/>
        <v>229</v>
      </c>
      <c r="G13">
        <v>129</v>
      </c>
      <c r="H13">
        <v>0</v>
      </c>
      <c r="I13">
        <v>85</v>
      </c>
      <c r="K13" s="1">
        <f t="shared" si="1"/>
        <v>189</v>
      </c>
      <c r="L13">
        <v>109</v>
      </c>
      <c r="M13">
        <v>0</v>
      </c>
      <c r="N13">
        <v>75</v>
      </c>
      <c r="P13" s="6">
        <f t="shared" si="8"/>
        <v>229</v>
      </c>
      <c r="Q13" s="7">
        <f t="shared" si="9"/>
        <v>129</v>
      </c>
      <c r="R13" s="7">
        <f t="shared" si="10"/>
        <v>86</v>
      </c>
      <c r="S13" s="7">
        <f t="shared" si="11"/>
        <v>86</v>
      </c>
      <c r="T13" s="6">
        <f t="shared" si="12"/>
        <v>85</v>
      </c>
      <c r="U13" s="7"/>
      <c r="V13" s="6">
        <f t="shared" si="13"/>
        <v>189</v>
      </c>
      <c r="W13" s="6">
        <f t="shared" si="14"/>
        <v>109</v>
      </c>
      <c r="X13" s="8">
        <f t="shared" si="15"/>
        <v>72.666666666666671</v>
      </c>
      <c r="Y13" s="6">
        <f t="shared" si="6"/>
        <v>73.25</v>
      </c>
      <c r="Z13" s="6">
        <f t="shared" si="16"/>
        <v>75</v>
      </c>
      <c r="AA13" s="1" t="s">
        <v>40</v>
      </c>
    </row>
    <row r="14" spans="1:27" s="28" customFormat="1" x14ac:dyDescent="0.25">
      <c r="B14" s="29">
        <v>3</v>
      </c>
      <c r="C14" s="30" t="s">
        <v>54</v>
      </c>
      <c r="D14" s="28">
        <f t="shared" si="17"/>
        <v>80</v>
      </c>
      <c r="F14" s="28">
        <f>G14+D14+20</f>
        <v>209</v>
      </c>
      <c r="G14" s="28">
        <v>109</v>
      </c>
      <c r="H14" s="28">
        <v>0</v>
      </c>
      <c r="I14" s="28">
        <v>89</v>
      </c>
      <c r="K14" s="29">
        <f t="shared" si="1"/>
        <v>149</v>
      </c>
      <c r="L14" s="28">
        <v>69</v>
      </c>
      <c r="M14" s="28">
        <v>0</v>
      </c>
      <c r="N14" s="28">
        <v>69</v>
      </c>
      <c r="P14" s="29">
        <f t="shared" si="8"/>
        <v>209</v>
      </c>
      <c r="Q14" s="28">
        <f t="shared" si="9"/>
        <v>109</v>
      </c>
      <c r="R14" s="28">
        <f t="shared" si="10"/>
        <v>73</v>
      </c>
      <c r="S14" s="28">
        <f t="shared" si="11"/>
        <v>77</v>
      </c>
      <c r="T14" s="29">
        <f t="shared" si="12"/>
        <v>89</v>
      </c>
      <c r="V14" s="29">
        <f t="shared" si="13"/>
        <v>149</v>
      </c>
      <c r="W14" s="29">
        <f t="shared" si="14"/>
        <v>69</v>
      </c>
      <c r="X14" s="31">
        <f t="shared" si="15"/>
        <v>46</v>
      </c>
      <c r="Y14" s="29">
        <f t="shared" si="6"/>
        <v>51.75</v>
      </c>
      <c r="Z14" s="29">
        <f t="shared" si="16"/>
        <v>69</v>
      </c>
      <c r="AA14" s="29"/>
    </row>
    <row r="15" spans="1:27" s="28" customFormat="1" x14ac:dyDescent="0.25">
      <c r="B15" s="29">
        <v>3</v>
      </c>
      <c r="C15" s="30" t="s">
        <v>55</v>
      </c>
      <c r="D15" s="28">
        <v>80</v>
      </c>
      <c r="F15" s="28">
        <f>G15+D15+20</f>
        <v>229</v>
      </c>
      <c r="G15" s="28">
        <v>129</v>
      </c>
      <c r="H15" s="28">
        <v>0</v>
      </c>
      <c r="I15" s="28">
        <v>89</v>
      </c>
      <c r="K15" s="29">
        <f t="shared" ref="K15" si="20">L15+D15</f>
        <v>169</v>
      </c>
      <c r="L15" s="28">
        <v>89</v>
      </c>
      <c r="M15" s="28">
        <v>0</v>
      </c>
      <c r="N15" s="28">
        <v>69</v>
      </c>
      <c r="P15" s="29">
        <f t="shared" ref="P15" si="21">F15</f>
        <v>229</v>
      </c>
      <c r="Q15" s="28">
        <f t="shared" ref="Q15" si="22">G15</f>
        <v>129</v>
      </c>
      <c r="R15" s="28">
        <f t="shared" ref="R15" si="23">ROUNDUP((G15*2+H15)/3,0)</f>
        <v>86</v>
      </c>
      <c r="S15" s="28">
        <f t="shared" ref="S15" si="24">ROUNDUP((G15*2+H15+I15)/4,0)</f>
        <v>87</v>
      </c>
      <c r="T15" s="29">
        <f t="shared" ref="T15" si="25">I15</f>
        <v>89</v>
      </c>
      <c r="V15" s="29">
        <f t="shared" ref="V15" si="26">K15</f>
        <v>169</v>
      </c>
      <c r="W15" s="29">
        <f t="shared" ref="W15" si="27">L15</f>
        <v>89</v>
      </c>
      <c r="X15" s="31">
        <f t="shared" ref="X15" si="28">L15*2/3</f>
        <v>59.333333333333336</v>
      </c>
      <c r="Y15" s="29">
        <f t="shared" ref="Y15" si="29">(L15*2+M15+N15)/4</f>
        <v>61.75</v>
      </c>
      <c r="Z15" s="29">
        <f t="shared" ref="Z15" si="30">N15</f>
        <v>69</v>
      </c>
      <c r="AA15" s="29"/>
    </row>
    <row r="16" spans="1:27" s="22" customFormat="1" x14ac:dyDescent="0.25">
      <c r="B16" s="21">
        <v>3</v>
      </c>
      <c r="C16" s="27">
        <v>41633</v>
      </c>
      <c r="D16" s="22">
        <f>75*(B16-1)</f>
        <v>150</v>
      </c>
      <c r="F16" s="22">
        <f t="shared" si="0"/>
        <v>279</v>
      </c>
      <c r="G16" s="22">
        <v>109</v>
      </c>
      <c r="H16" s="22">
        <v>0</v>
      </c>
      <c r="I16" s="22">
        <v>85</v>
      </c>
      <c r="K16" s="21">
        <f t="shared" si="1"/>
        <v>239</v>
      </c>
      <c r="L16" s="22">
        <v>89</v>
      </c>
      <c r="M16" s="22">
        <v>0</v>
      </c>
      <c r="N16" s="22">
        <v>75</v>
      </c>
      <c r="P16" s="21">
        <f t="shared" si="8"/>
        <v>279</v>
      </c>
      <c r="Q16" s="22">
        <f t="shared" si="9"/>
        <v>109</v>
      </c>
      <c r="R16" s="22">
        <f t="shared" si="10"/>
        <v>73</v>
      </c>
      <c r="S16" s="22">
        <f t="shared" si="11"/>
        <v>76</v>
      </c>
      <c r="T16" s="21">
        <f t="shared" si="12"/>
        <v>85</v>
      </c>
      <c r="V16" s="21">
        <f t="shared" si="13"/>
        <v>239</v>
      </c>
      <c r="W16" s="21">
        <f t="shared" si="14"/>
        <v>89</v>
      </c>
      <c r="X16" s="23">
        <f t="shared" si="15"/>
        <v>59.333333333333336</v>
      </c>
      <c r="Y16" s="21">
        <f t="shared" si="6"/>
        <v>63.25</v>
      </c>
      <c r="Z16" s="21">
        <f t="shared" si="16"/>
        <v>75</v>
      </c>
      <c r="AA16" s="21"/>
    </row>
    <row r="17" spans="1:28" s="22" customFormat="1" x14ac:dyDescent="0.25">
      <c r="B17" s="21">
        <v>3</v>
      </c>
      <c r="C17" s="27">
        <v>41634</v>
      </c>
      <c r="D17" s="22">
        <f t="shared" ref="D17:D18" si="31">75*(B17-1)</f>
        <v>150</v>
      </c>
      <c r="F17" s="22">
        <f t="shared" si="0"/>
        <v>299</v>
      </c>
      <c r="G17" s="22">
        <v>129</v>
      </c>
      <c r="H17" s="22">
        <v>0</v>
      </c>
      <c r="I17" s="22">
        <v>85</v>
      </c>
      <c r="K17" s="21">
        <f t="shared" si="1"/>
        <v>259</v>
      </c>
      <c r="L17" s="22">
        <v>109</v>
      </c>
      <c r="M17" s="22">
        <v>0</v>
      </c>
      <c r="N17" s="22">
        <v>75</v>
      </c>
      <c r="P17" s="21">
        <f t="shared" si="8"/>
        <v>299</v>
      </c>
      <c r="Q17" s="22">
        <f t="shared" si="9"/>
        <v>129</v>
      </c>
      <c r="R17" s="22">
        <f t="shared" si="10"/>
        <v>86</v>
      </c>
      <c r="S17" s="22">
        <f t="shared" si="11"/>
        <v>86</v>
      </c>
      <c r="T17" s="21">
        <f t="shared" si="12"/>
        <v>85</v>
      </c>
      <c r="V17" s="21">
        <f t="shared" si="13"/>
        <v>259</v>
      </c>
      <c r="W17" s="21">
        <f t="shared" si="14"/>
        <v>109</v>
      </c>
      <c r="X17" s="23">
        <f t="shared" si="15"/>
        <v>72.666666666666671</v>
      </c>
      <c r="Y17" s="21">
        <f t="shared" si="6"/>
        <v>73.25</v>
      </c>
      <c r="Z17" s="21">
        <f t="shared" si="16"/>
        <v>75</v>
      </c>
      <c r="AA17" s="21"/>
    </row>
    <row r="18" spans="1:28" s="22" customFormat="1" x14ac:dyDescent="0.25">
      <c r="B18" s="21">
        <v>3</v>
      </c>
      <c r="C18" s="27">
        <v>41637</v>
      </c>
      <c r="D18" s="22">
        <f t="shared" si="31"/>
        <v>150</v>
      </c>
      <c r="F18" s="22">
        <f t="shared" si="0"/>
        <v>349</v>
      </c>
      <c r="G18" s="22">
        <v>179</v>
      </c>
      <c r="H18" s="22">
        <v>0</v>
      </c>
      <c r="I18" s="22">
        <v>85</v>
      </c>
      <c r="K18" s="21">
        <f t="shared" si="1"/>
        <v>309</v>
      </c>
      <c r="L18" s="22">
        <v>159</v>
      </c>
      <c r="M18" s="22">
        <v>0</v>
      </c>
      <c r="N18" s="22">
        <v>75</v>
      </c>
      <c r="P18" s="21">
        <f t="shared" si="8"/>
        <v>349</v>
      </c>
      <c r="Q18" s="22">
        <f t="shared" si="9"/>
        <v>179</v>
      </c>
      <c r="R18" s="22">
        <f t="shared" si="10"/>
        <v>120</v>
      </c>
      <c r="S18" s="22">
        <f t="shared" si="11"/>
        <v>111</v>
      </c>
      <c r="T18" s="21">
        <f t="shared" si="12"/>
        <v>85</v>
      </c>
      <c r="V18" s="21">
        <f t="shared" si="13"/>
        <v>309</v>
      </c>
      <c r="W18" s="21">
        <f t="shared" si="14"/>
        <v>159</v>
      </c>
      <c r="X18" s="23">
        <f t="shared" si="15"/>
        <v>106</v>
      </c>
      <c r="Y18" s="21">
        <f t="shared" si="6"/>
        <v>98.25</v>
      </c>
      <c r="Z18" s="21">
        <f t="shared" si="16"/>
        <v>75</v>
      </c>
      <c r="AA18" s="21"/>
    </row>
    <row r="19" spans="1:28" x14ac:dyDescent="0.25">
      <c r="A19" t="s">
        <v>15</v>
      </c>
      <c r="B19" s="1">
        <v>3</v>
      </c>
      <c r="C19" t="s">
        <v>13</v>
      </c>
      <c r="D19">
        <f t="shared" si="17"/>
        <v>80</v>
      </c>
      <c r="F19">
        <f t="shared" si="0"/>
        <v>209</v>
      </c>
      <c r="G19">
        <v>109</v>
      </c>
      <c r="H19">
        <v>0</v>
      </c>
      <c r="I19">
        <v>85</v>
      </c>
      <c r="K19" s="1">
        <f t="shared" si="1"/>
        <v>169</v>
      </c>
      <c r="L19">
        <v>89</v>
      </c>
      <c r="M19">
        <v>0</v>
      </c>
      <c r="N19">
        <v>75</v>
      </c>
      <c r="P19" s="6">
        <f t="shared" si="8"/>
        <v>209</v>
      </c>
      <c r="Q19" s="7">
        <f t="shared" si="9"/>
        <v>109</v>
      </c>
      <c r="R19" s="7">
        <f t="shared" si="10"/>
        <v>73</v>
      </c>
      <c r="S19" s="7">
        <f t="shared" si="11"/>
        <v>76</v>
      </c>
      <c r="T19" s="6">
        <f t="shared" si="12"/>
        <v>85</v>
      </c>
      <c r="U19" s="7"/>
      <c r="V19" s="6">
        <f t="shared" si="13"/>
        <v>169</v>
      </c>
      <c r="W19" s="6">
        <f t="shared" si="14"/>
        <v>89</v>
      </c>
      <c r="X19" s="8">
        <f t="shared" si="15"/>
        <v>59.333333333333336</v>
      </c>
      <c r="Y19" s="6">
        <f t="shared" si="6"/>
        <v>63.25</v>
      </c>
      <c r="Z19" s="6">
        <f t="shared" si="16"/>
        <v>75</v>
      </c>
      <c r="AA19" s="1" t="s">
        <v>40</v>
      </c>
    </row>
    <row r="20" spans="1:28" x14ac:dyDescent="0.25">
      <c r="B20" s="1">
        <v>3</v>
      </c>
      <c r="C20" t="s">
        <v>14</v>
      </c>
      <c r="D20">
        <f t="shared" si="17"/>
        <v>80</v>
      </c>
      <c r="F20">
        <f t="shared" si="0"/>
        <v>229</v>
      </c>
      <c r="G20">
        <v>129</v>
      </c>
      <c r="H20">
        <v>0</v>
      </c>
      <c r="I20">
        <v>85</v>
      </c>
      <c r="K20" s="1">
        <f t="shared" si="1"/>
        <v>189</v>
      </c>
      <c r="L20">
        <v>109</v>
      </c>
      <c r="M20">
        <v>0</v>
      </c>
      <c r="N20">
        <v>75</v>
      </c>
      <c r="P20" s="6">
        <f t="shared" si="8"/>
        <v>229</v>
      </c>
      <c r="Q20" s="7">
        <f t="shared" si="9"/>
        <v>129</v>
      </c>
      <c r="R20" s="7">
        <f t="shared" si="10"/>
        <v>86</v>
      </c>
      <c r="S20" s="7">
        <f t="shared" si="11"/>
        <v>86</v>
      </c>
      <c r="T20" s="6">
        <f t="shared" si="12"/>
        <v>85</v>
      </c>
      <c r="U20" s="7"/>
      <c r="V20" s="6">
        <f t="shared" si="13"/>
        <v>189</v>
      </c>
      <c r="W20" s="6">
        <f t="shared" si="14"/>
        <v>109</v>
      </c>
      <c r="X20" s="8">
        <f t="shared" si="15"/>
        <v>72.666666666666671</v>
      </c>
      <c r="Y20" s="6">
        <f t="shared" si="6"/>
        <v>73.25</v>
      </c>
      <c r="Z20" s="6">
        <f t="shared" si="16"/>
        <v>75</v>
      </c>
      <c r="AA20" s="1" t="s">
        <v>40</v>
      </c>
    </row>
    <row r="21" spans="1:28" s="28" customFormat="1" x14ac:dyDescent="0.25">
      <c r="B21" s="29">
        <v>3</v>
      </c>
      <c r="C21" s="30" t="s">
        <v>54</v>
      </c>
      <c r="D21" s="28">
        <f t="shared" ref="D21" si="32">40*(B21-1)</f>
        <v>80</v>
      </c>
      <c r="F21" s="28">
        <f>G21+D21+20</f>
        <v>209</v>
      </c>
      <c r="G21" s="28">
        <v>109</v>
      </c>
      <c r="H21" s="28">
        <v>0</v>
      </c>
      <c r="I21" s="28">
        <v>89</v>
      </c>
      <c r="K21" s="29">
        <f t="shared" ref="K21" si="33">L21+D21</f>
        <v>149</v>
      </c>
      <c r="L21" s="28">
        <v>69</v>
      </c>
      <c r="M21" s="28">
        <v>0</v>
      </c>
      <c r="N21" s="28">
        <v>69</v>
      </c>
      <c r="P21" s="29">
        <f t="shared" ref="P21" si="34">F21</f>
        <v>209</v>
      </c>
      <c r="Q21" s="28">
        <f t="shared" ref="Q21" si="35">G21</f>
        <v>109</v>
      </c>
      <c r="R21" s="28">
        <f t="shared" ref="R21" si="36">ROUNDUP((G21*2+H21)/3,0)</f>
        <v>73</v>
      </c>
      <c r="S21" s="28">
        <f t="shared" ref="S21" si="37">ROUNDUP((G21*2+H21+I21)/4,0)</f>
        <v>77</v>
      </c>
      <c r="T21" s="29">
        <f t="shared" ref="T21" si="38">I21</f>
        <v>89</v>
      </c>
      <c r="V21" s="29">
        <f t="shared" ref="V21" si="39">K21</f>
        <v>149</v>
      </c>
      <c r="W21" s="29">
        <f t="shared" ref="W21" si="40">L21</f>
        <v>69</v>
      </c>
      <c r="X21" s="31">
        <f t="shared" ref="X21" si="41">L21*2/3</f>
        <v>46</v>
      </c>
      <c r="Y21" s="29">
        <f t="shared" ref="Y21" si="42">(L21*2+M21+N21)/4</f>
        <v>51.75</v>
      </c>
      <c r="Z21" s="29">
        <f t="shared" ref="Z21" si="43">N21</f>
        <v>69</v>
      </c>
      <c r="AA21" s="29"/>
    </row>
    <row r="22" spans="1:28" s="28" customFormat="1" x14ac:dyDescent="0.25">
      <c r="B22" s="29">
        <v>3</v>
      </c>
      <c r="C22" s="30" t="s">
        <v>55</v>
      </c>
      <c r="D22" s="28">
        <v>80</v>
      </c>
      <c r="F22" s="28">
        <f>G22+D22+20</f>
        <v>229</v>
      </c>
      <c r="G22" s="28">
        <v>129</v>
      </c>
      <c r="H22" s="28">
        <v>0</v>
      </c>
      <c r="I22" s="28">
        <v>89</v>
      </c>
      <c r="K22" s="29">
        <f t="shared" si="1"/>
        <v>169</v>
      </c>
      <c r="L22" s="28">
        <v>89</v>
      </c>
      <c r="M22" s="28">
        <v>0</v>
      </c>
      <c r="N22" s="28">
        <v>69</v>
      </c>
      <c r="P22" s="29">
        <f t="shared" si="8"/>
        <v>229</v>
      </c>
      <c r="Q22" s="28">
        <f t="shared" si="9"/>
        <v>129</v>
      </c>
      <c r="R22" s="28">
        <f t="shared" si="10"/>
        <v>86</v>
      </c>
      <c r="S22" s="28">
        <f t="shared" si="11"/>
        <v>87</v>
      </c>
      <c r="T22" s="29">
        <f t="shared" si="12"/>
        <v>89</v>
      </c>
      <c r="V22" s="29">
        <f t="shared" si="13"/>
        <v>169</v>
      </c>
      <c r="W22" s="29">
        <f t="shared" si="14"/>
        <v>89</v>
      </c>
      <c r="X22" s="31">
        <f t="shared" si="15"/>
        <v>59.333333333333336</v>
      </c>
      <c r="Y22" s="29">
        <f t="shared" si="6"/>
        <v>61.75</v>
      </c>
      <c r="Z22" s="29">
        <f t="shared" si="16"/>
        <v>69</v>
      </c>
      <c r="AA22" s="29"/>
    </row>
    <row r="23" spans="1:28" s="22" customFormat="1" x14ac:dyDescent="0.25">
      <c r="B23" s="21">
        <v>3</v>
      </c>
      <c r="C23" s="27">
        <v>41633</v>
      </c>
      <c r="D23" s="22">
        <f>75*(B23-1)</f>
        <v>150</v>
      </c>
      <c r="F23" s="22">
        <f t="shared" si="0"/>
        <v>279</v>
      </c>
      <c r="G23" s="22">
        <v>109</v>
      </c>
      <c r="H23" s="22">
        <v>0</v>
      </c>
      <c r="I23" s="22">
        <v>85</v>
      </c>
      <c r="K23" s="21">
        <f t="shared" si="1"/>
        <v>239</v>
      </c>
      <c r="L23" s="22">
        <v>89</v>
      </c>
      <c r="M23" s="22">
        <v>0</v>
      </c>
      <c r="N23" s="22">
        <v>75</v>
      </c>
      <c r="P23" s="21">
        <f t="shared" si="8"/>
        <v>279</v>
      </c>
      <c r="Q23" s="22">
        <f t="shared" si="9"/>
        <v>109</v>
      </c>
      <c r="R23" s="22">
        <f t="shared" si="10"/>
        <v>73</v>
      </c>
      <c r="S23" s="22">
        <f t="shared" si="11"/>
        <v>76</v>
      </c>
      <c r="T23" s="21">
        <f t="shared" si="12"/>
        <v>85</v>
      </c>
      <c r="V23" s="21">
        <f t="shared" si="13"/>
        <v>239</v>
      </c>
      <c r="W23" s="21">
        <f t="shared" si="14"/>
        <v>89</v>
      </c>
      <c r="X23" s="23">
        <f t="shared" si="15"/>
        <v>59.333333333333336</v>
      </c>
      <c r="Y23" s="21">
        <f t="shared" si="6"/>
        <v>63.25</v>
      </c>
      <c r="Z23" s="21">
        <f t="shared" si="16"/>
        <v>75</v>
      </c>
      <c r="AA23" s="21"/>
    </row>
    <row r="24" spans="1:28" s="22" customFormat="1" x14ac:dyDescent="0.25">
      <c r="B24" s="21">
        <v>3</v>
      </c>
      <c r="C24" s="27">
        <v>41634</v>
      </c>
      <c r="D24" s="22">
        <f>75*(B24-1)</f>
        <v>150</v>
      </c>
      <c r="F24" s="22">
        <f t="shared" si="0"/>
        <v>299</v>
      </c>
      <c r="G24" s="22">
        <v>129</v>
      </c>
      <c r="H24" s="22">
        <v>0</v>
      </c>
      <c r="I24" s="22">
        <v>85</v>
      </c>
      <c r="K24" s="21">
        <f t="shared" si="1"/>
        <v>259</v>
      </c>
      <c r="L24" s="22">
        <v>109</v>
      </c>
      <c r="M24" s="22">
        <v>0</v>
      </c>
      <c r="N24" s="22">
        <v>75</v>
      </c>
      <c r="P24" s="21">
        <f t="shared" si="8"/>
        <v>299</v>
      </c>
      <c r="Q24" s="22">
        <f t="shared" si="9"/>
        <v>129</v>
      </c>
      <c r="R24" s="22">
        <f t="shared" si="10"/>
        <v>86</v>
      </c>
      <c r="S24" s="22">
        <f t="shared" si="11"/>
        <v>86</v>
      </c>
      <c r="T24" s="21">
        <f t="shared" si="12"/>
        <v>85</v>
      </c>
      <c r="V24" s="21">
        <f t="shared" si="13"/>
        <v>259</v>
      </c>
      <c r="W24" s="21">
        <f t="shared" si="14"/>
        <v>109</v>
      </c>
      <c r="X24" s="23">
        <f t="shared" si="15"/>
        <v>72.666666666666671</v>
      </c>
      <c r="Y24" s="21">
        <f t="shared" si="6"/>
        <v>73.25</v>
      </c>
      <c r="Z24" s="21">
        <f t="shared" si="16"/>
        <v>75</v>
      </c>
      <c r="AA24" s="21"/>
    </row>
    <row r="25" spans="1:28" s="22" customFormat="1" x14ac:dyDescent="0.25">
      <c r="B25" s="21">
        <v>3</v>
      </c>
      <c r="C25" s="27">
        <v>41637</v>
      </c>
      <c r="D25" s="22">
        <f t="shared" ref="D25" si="44">75*(B25-1)</f>
        <v>150</v>
      </c>
      <c r="F25" s="22">
        <f t="shared" si="0"/>
        <v>349</v>
      </c>
      <c r="G25" s="22">
        <v>179</v>
      </c>
      <c r="H25" s="22">
        <v>0</v>
      </c>
      <c r="I25" s="22">
        <v>85</v>
      </c>
      <c r="K25" s="21">
        <f t="shared" si="1"/>
        <v>309</v>
      </c>
      <c r="L25" s="22">
        <v>159</v>
      </c>
      <c r="M25" s="22">
        <v>0</v>
      </c>
      <c r="N25" s="22">
        <v>75</v>
      </c>
      <c r="P25" s="21">
        <f t="shared" si="8"/>
        <v>349</v>
      </c>
      <c r="Q25" s="22">
        <f t="shared" si="9"/>
        <v>179</v>
      </c>
      <c r="R25" s="22">
        <f t="shared" si="10"/>
        <v>120</v>
      </c>
      <c r="S25" s="22">
        <f t="shared" si="11"/>
        <v>111</v>
      </c>
      <c r="T25" s="21">
        <f t="shared" si="12"/>
        <v>85</v>
      </c>
      <c r="V25" s="21">
        <f t="shared" si="13"/>
        <v>309</v>
      </c>
      <c r="W25" s="21">
        <f t="shared" si="14"/>
        <v>159</v>
      </c>
      <c r="X25" s="23">
        <f t="shared" si="15"/>
        <v>106</v>
      </c>
      <c r="Y25" s="21">
        <f t="shared" si="6"/>
        <v>98.25</v>
      </c>
      <c r="Z25" s="21">
        <f t="shared" si="16"/>
        <v>75</v>
      </c>
      <c r="AA25" s="21"/>
    </row>
    <row r="26" spans="1:28" x14ac:dyDescent="0.25">
      <c r="A26" t="s">
        <v>16</v>
      </c>
      <c r="B26" s="1">
        <v>3</v>
      </c>
      <c r="C26" t="s">
        <v>13</v>
      </c>
      <c r="D26">
        <f t="shared" si="17"/>
        <v>80</v>
      </c>
      <c r="F26">
        <f t="shared" si="0"/>
        <v>209</v>
      </c>
      <c r="G26">
        <v>109</v>
      </c>
      <c r="H26">
        <v>0</v>
      </c>
      <c r="I26">
        <v>85</v>
      </c>
      <c r="K26" s="1">
        <f t="shared" si="1"/>
        <v>169</v>
      </c>
      <c r="L26">
        <v>89</v>
      </c>
      <c r="M26">
        <v>0</v>
      </c>
      <c r="N26">
        <v>75</v>
      </c>
      <c r="P26" s="6">
        <f t="shared" si="2"/>
        <v>209</v>
      </c>
      <c r="Q26" s="7">
        <f t="shared" ref="Q26:Q38" si="45">G26</f>
        <v>109</v>
      </c>
      <c r="R26" s="7">
        <f t="shared" ref="R26:R30" si="46">ROUNDUP(G26*2/3,0)</f>
        <v>73</v>
      </c>
      <c r="S26" s="7">
        <f t="shared" ref="S26:S28" si="47">ROUNDUP((G26*2+I26)/4,0)</f>
        <v>76</v>
      </c>
      <c r="T26" s="6">
        <f t="shared" ref="T26:T38" si="48">I26</f>
        <v>85</v>
      </c>
      <c r="V26" s="6">
        <f t="shared" si="3"/>
        <v>169</v>
      </c>
      <c r="W26" s="6">
        <f t="shared" si="4"/>
        <v>89</v>
      </c>
      <c r="X26" s="8">
        <f t="shared" si="5"/>
        <v>59.333333333333336</v>
      </c>
      <c r="Y26" s="6">
        <f t="shared" si="6"/>
        <v>63.25</v>
      </c>
      <c r="Z26" s="6">
        <f t="shared" si="7"/>
        <v>75</v>
      </c>
      <c r="AA26" s="1" t="s">
        <v>40</v>
      </c>
    </row>
    <row r="27" spans="1:28" s="9" customFormat="1" x14ac:dyDescent="0.25">
      <c r="B27" s="10">
        <v>3</v>
      </c>
      <c r="C27" s="9" t="s">
        <v>42</v>
      </c>
      <c r="K27" s="10"/>
      <c r="P27" s="10">
        <f>P26+120</f>
        <v>329</v>
      </c>
      <c r="Q27" s="9">
        <f>Q26+60</f>
        <v>169</v>
      </c>
      <c r="R27" s="9">
        <f>R26+40</f>
        <v>113</v>
      </c>
      <c r="S27" s="9">
        <f>S26+30</f>
        <v>106</v>
      </c>
      <c r="T27" s="10">
        <f>T26+40</f>
        <v>125</v>
      </c>
      <c r="V27" s="10">
        <f>V26+100</f>
        <v>269</v>
      </c>
      <c r="W27" s="10">
        <f>W26+50</f>
        <v>139</v>
      </c>
      <c r="X27" s="11">
        <f>X26+33.33</f>
        <v>92.663333333333327</v>
      </c>
      <c r="Y27" s="6">
        <f t="shared" si="6"/>
        <v>0</v>
      </c>
      <c r="Z27" s="10">
        <f>Z26+33.33</f>
        <v>108.33</v>
      </c>
      <c r="AA27" s="10"/>
    </row>
    <row r="28" spans="1:28" x14ac:dyDescent="0.25">
      <c r="B28" s="1">
        <v>3</v>
      </c>
      <c r="C28" t="s">
        <v>14</v>
      </c>
      <c r="D28">
        <f>40*(B28-1)</f>
        <v>80</v>
      </c>
      <c r="F28">
        <f t="shared" si="0"/>
        <v>229</v>
      </c>
      <c r="G28">
        <v>129</v>
      </c>
      <c r="H28">
        <v>0</v>
      </c>
      <c r="I28">
        <v>85</v>
      </c>
      <c r="K28" s="1">
        <f t="shared" si="1"/>
        <v>189</v>
      </c>
      <c r="L28">
        <v>109</v>
      </c>
      <c r="M28">
        <v>0</v>
      </c>
      <c r="N28">
        <v>75</v>
      </c>
      <c r="P28" s="6">
        <f t="shared" si="2"/>
        <v>229</v>
      </c>
      <c r="Q28" s="7">
        <f t="shared" si="45"/>
        <v>129</v>
      </c>
      <c r="R28" s="7">
        <f t="shared" si="46"/>
        <v>86</v>
      </c>
      <c r="S28" s="7">
        <f t="shared" si="47"/>
        <v>86</v>
      </c>
      <c r="T28" s="6">
        <f t="shared" si="48"/>
        <v>85</v>
      </c>
      <c r="U28" s="7"/>
      <c r="V28" s="6">
        <f t="shared" si="3"/>
        <v>189</v>
      </c>
      <c r="W28" s="6">
        <f t="shared" si="4"/>
        <v>109</v>
      </c>
      <c r="X28" s="8">
        <f t="shared" si="5"/>
        <v>72.666666666666671</v>
      </c>
      <c r="Y28" s="6">
        <f t="shared" si="6"/>
        <v>73.25</v>
      </c>
      <c r="Z28" s="6">
        <f t="shared" si="7"/>
        <v>75</v>
      </c>
      <c r="AA28" s="1" t="s">
        <v>40</v>
      </c>
    </row>
    <row r="29" spans="1:28" x14ac:dyDescent="0.25">
      <c r="A29" t="s">
        <v>17</v>
      </c>
      <c r="B29" s="1">
        <v>3</v>
      </c>
      <c r="C29" t="s">
        <v>18</v>
      </c>
      <c r="D29">
        <f>40*(B29-1)</f>
        <v>80</v>
      </c>
      <c r="F29">
        <f t="shared" si="0"/>
        <v>220</v>
      </c>
      <c r="G29">
        <v>120</v>
      </c>
      <c r="H29">
        <v>0</v>
      </c>
      <c r="I29">
        <v>85</v>
      </c>
      <c r="K29" s="1">
        <f>L29+D29</f>
        <v>180</v>
      </c>
      <c r="L29">
        <v>100</v>
      </c>
      <c r="M29">
        <v>0</v>
      </c>
      <c r="N29">
        <v>75</v>
      </c>
      <c r="P29" s="6">
        <f>F29</f>
        <v>220</v>
      </c>
      <c r="Q29" s="7">
        <f t="shared" si="45"/>
        <v>120</v>
      </c>
      <c r="R29" s="7">
        <f t="shared" si="46"/>
        <v>80</v>
      </c>
      <c r="S29" s="7">
        <f>ROUNDUP((G29*2+I29)/4,0)</f>
        <v>82</v>
      </c>
      <c r="T29" s="6">
        <f t="shared" si="48"/>
        <v>85</v>
      </c>
      <c r="U29" s="7"/>
      <c r="V29" s="6">
        <f t="shared" si="3"/>
        <v>180</v>
      </c>
      <c r="W29" s="6">
        <f t="shared" si="4"/>
        <v>100</v>
      </c>
      <c r="X29" s="8">
        <f t="shared" si="5"/>
        <v>66.666666666666671</v>
      </c>
      <c r="Y29" s="6">
        <f t="shared" si="6"/>
        <v>68.75</v>
      </c>
      <c r="Z29" s="6">
        <f t="shared" si="7"/>
        <v>75</v>
      </c>
      <c r="AA29" s="1" t="s">
        <v>40</v>
      </c>
    </row>
    <row r="30" spans="1:28" s="28" customFormat="1" x14ac:dyDescent="0.25">
      <c r="B30" s="29">
        <v>3</v>
      </c>
      <c r="C30" s="30" t="s">
        <v>56</v>
      </c>
      <c r="D30" s="28">
        <f>40*(B30-1)</f>
        <v>80</v>
      </c>
      <c r="F30" s="28">
        <f t="shared" si="0"/>
        <v>240</v>
      </c>
      <c r="G30" s="28">
        <v>140</v>
      </c>
      <c r="H30" s="28">
        <v>0</v>
      </c>
      <c r="I30" s="28">
        <v>99</v>
      </c>
      <c r="K30" s="29">
        <f>L30+D30</f>
        <v>180</v>
      </c>
      <c r="L30" s="28">
        <v>100</v>
      </c>
      <c r="M30" s="28">
        <v>0</v>
      </c>
      <c r="N30" s="28">
        <v>79</v>
      </c>
      <c r="P30" s="29">
        <f>F30</f>
        <v>240</v>
      </c>
      <c r="Q30" s="28">
        <f t="shared" si="45"/>
        <v>140</v>
      </c>
      <c r="R30" s="28">
        <f t="shared" si="46"/>
        <v>94</v>
      </c>
      <c r="S30" s="28">
        <f>ROUNDUP((G30*2+I30)/4,0)</f>
        <v>95</v>
      </c>
      <c r="T30" s="29">
        <f t="shared" si="48"/>
        <v>99</v>
      </c>
      <c r="V30" s="29">
        <f>K30</f>
        <v>180</v>
      </c>
      <c r="W30" s="29">
        <f t="shared" si="4"/>
        <v>100</v>
      </c>
      <c r="X30" s="31">
        <f t="shared" si="5"/>
        <v>66.666666666666671</v>
      </c>
      <c r="Y30" s="29">
        <f t="shared" si="6"/>
        <v>69.75</v>
      </c>
      <c r="Z30" s="29">
        <f t="shared" si="7"/>
        <v>79</v>
      </c>
      <c r="AA30" s="29"/>
    </row>
    <row r="31" spans="1:28" s="9" customFormat="1" x14ac:dyDescent="0.25">
      <c r="A31" s="15"/>
      <c r="B31" s="16">
        <v>3</v>
      </c>
      <c r="C31" s="17" t="s">
        <v>44</v>
      </c>
      <c r="D31" s="15">
        <v>100</v>
      </c>
      <c r="E31" s="15"/>
      <c r="F31" s="9">
        <f t="shared" si="0"/>
        <v>240</v>
      </c>
      <c r="G31" s="15">
        <v>120</v>
      </c>
      <c r="H31" s="15">
        <v>0</v>
      </c>
      <c r="I31" s="15">
        <v>85</v>
      </c>
      <c r="J31" s="15"/>
      <c r="K31" s="10">
        <f t="shared" si="1"/>
        <v>200</v>
      </c>
      <c r="L31" s="15">
        <v>100</v>
      </c>
      <c r="M31" s="15">
        <v>0</v>
      </c>
      <c r="N31" s="15">
        <v>75</v>
      </c>
      <c r="O31" s="15"/>
      <c r="P31" s="10">
        <f t="shared" ref="P31:P37" si="49">F31</f>
        <v>240</v>
      </c>
      <c r="Q31" s="9">
        <f t="shared" si="45"/>
        <v>120</v>
      </c>
      <c r="R31" s="9">
        <f t="shared" ref="R31:R38" si="50">ROUNDUP((G31*2+H31)/3,0)</f>
        <v>80</v>
      </c>
      <c r="S31" s="9">
        <f t="shared" ref="S31:S38" si="51">ROUNDUP((G31*2+H31+I31)/4,0)</f>
        <v>82</v>
      </c>
      <c r="T31" s="10">
        <f t="shared" si="48"/>
        <v>85</v>
      </c>
      <c r="V31" s="10">
        <f t="shared" si="3"/>
        <v>200</v>
      </c>
      <c r="W31" s="10">
        <f t="shared" si="4"/>
        <v>100</v>
      </c>
      <c r="X31" s="11">
        <f t="shared" si="5"/>
        <v>66.666666666666671</v>
      </c>
      <c r="Y31" s="6">
        <f t="shared" si="6"/>
        <v>68.75</v>
      </c>
      <c r="Z31" s="10">
        <f t="shared" si="7"/>
        <v>75</v>
      </c>
      <c r="AA31" s="15"/>
      <c r="AB31" s="15"/>
    </row>
    <row r="32" spans="1:28" s="9" customFormat="1" x14ac:dyDescent="0.25">
      <c r="A32" s="15"/>
      <c r="B32" s="16">
        <v>3</v>
      </c>
      <c r="C32" s="17" t="s">
        <v>45</v>
      </c>
      <c r="D32" s="15">
        <v>100</v>
      </c>
      <c r="E32" s="15"/>
      <c r="F32" s="9">
        <f t="shared" si="0"/>
        <v>240</v>
      </c>
      <c r="G32" s="15">
        <v>120</v>
      </c>
      <c r="H32" s="15">
        <v>0</v>
      </c>
      <c r="I32" s="15">
        <v>85</v>
      </c>
      <c r="J32" s="15"/>
      <c r="K32" s="10">
        <f t="shared" si="1"/>
        <v>200</v>
      </c>
      <c r="L32" s="15">
        <v>100</v>
      </c>
      <c r="M32" s="15">
        <v>0</v>
      </c>
      <c r="N32" s="15">
        <v>75</v>
      </c>
      <c r="O32" s="15"/>
      <c r="P32" s="10">
        <f t="shared" si="49"/>
        <v>240</v>
      </c>
      <c r="Q32" s="9">
        <f t="shared" si="45"/>
        <v>120</v>
      </c>
      <c r="R32" s="9">
        <f t="shared" si="50"/>
        <v>80</v>
      </c>
      <c r="S32" s="9">
        <f t="shared" si="51"/>
        <v>82</v>
      </c>
      <c r="T32" s="10">
        <f t="shared" si="48"/>
        <v>85</v>
      </c>
      <c r="V32" s="10">
        <f t="shared" si="3"/>
        <v>200</v>
      </c>
      <c r="W32" s="10">
        <f t="shared" si="4"/>
        <v>100</v>
      </c>
      <c r="X32" s="11">
        <f t="shared" si="5"/>
        <v>66.666666666666671</v>
      </c>
      <c r="Y32" s="6">
        <f t="shared" si="6"/>
        <v>68.75</v>
      </c>
      <c r="Z32" s="10">
        <f t="shared" si="7"/>
        <v>75</v>
      </c>
      <c r="AA32" s="15"/>
      <c r="AB32" s="15"/>
    </row>
    <row r="33" spans="1:28" s="9" customFormat="1" x14ac:dyDescent="0.25">
      <c r="A33" s="17" t="s">
        <v>46</v>
      </c>
      <c r="B33" s="16">
        <v>3</v>
      </c>
      <c r="C33" s="17" t="s">
        <v>47</v>
      </c>
      <c r="D33" s="15">
        <v>100</v>
      </c>
      <c r="E33" s="15"/>
      <c r="F33" s="9">
        <f t="shared" si="0"/>
        <v>288</v>
      </c>
      <c r="G33" s="15">
        <v>168</v>
      </c>
      <c r="H33" s="15">
        <v>0</v>
      </c>
      <c r="I33" s="15">
        <v>85</v>
      </c>
      <c r="J33" s="15"/>
      <c r="K33" s="10">
        <f t="shared" si="1"/>
        <v>243</v>
      </c>
      <c r="L33" s="15">
        <v>143</v>
      </c>
      <c r="M33" s="15">
        <v>0</v>
      </c>
      <c r="N33" s="15">
        <v>75</v>
      </c>
      <c r="O33" s="15"/>
      <c r="P33" s="10">
        <f t="shared" si="49"/>
        <v>288</v>
      </c>
      <c r="Q33" s="9">
        <f t="shared" si="45"/>
        <v>168</v>
      </c>
      <c r="R33" s="9">
        <f t="shared" si="50"/>
        <v>112</v>
      </c>
      <c r="S33" s="9">
        <f t="shared" si="51"/>
        <v>106</v>
      </c>
      <c r="T33" s="10">
        <f t="shared" si="48"/>
        <v>85</v>
      </c>
      <c r="V33" s="10">
        <f t="shared" si="3"/>
        <v>243</v>
      </c>
      <c r="W33" s="10">
        <f t="shared" si="4"/>
        <v>143</v>
      </c>
      <c r="X33" s="11">
        <f t="shared" si="5"/>
        <v>95.333333333333329</v>
      </c>
      <c r="Y33" s="6">
        <f t="shared" si="6"/>
        <v>90.25</v>
      </c>
      <c r="Z33" s="10">
        <f t="shared" si="7"/>
        <v>75</v>
      </c>
      <c r="AA33" s="15"/>
      <c r="AB33" s="15"/>
    </row>
    <row r="34" spans="1:28" s="22" customFormat="1" x14ac:dyDescent="0.25">
      <c r="A34" s="24"/>
      <c r="B34" s="25">
        <v>3</v>
      </c>
      <c r="C34" s="24" t="s">
        <v>48</v>
      </c>
      <c r="D34" s="26">
        <v>100</v>
      </c>
      <c r="E34" s="26"/>
      <c r="F34" s="22">
        <f>G34+D34+20</f>
        <v>288</v>
      </c>
      <c r="G34" s="26">
        <v>168</v>
      </c>
      <c r="H34" s="26">
        <v>0</v>
      </c>
      <c r="I34" s="26">
        <v>85</v>
      </c>
      <c r="J34" s="26"/>
      <c r="K34" s="21">
        <f t="shared" si="1"/>
        <v>208</v>
      </c>
      <c r="L34" s="26">
        <v>108</v>
      </c>
      <c r="M34" s="26">
        <v>0</v>
      </c>
      <c r="N34" s="26">
        <v>65</v>
      </c>
      <c r="O34" s="26"/>
      <c r="P34" s="21">
        <f t="shared" si="49"/>
        <v>288</v>
      </c>
      <c r="Q34" s="22">
        <f t="shared" si="45"/>
        <v>168</v>
      </c>
      <c r="R34" s="22">
        <f t="shared" si="50"/>
        <v>112</v>
      </c>
      <c r="S34" s="22">
        <f>ROUNDUP((G34*2+H34+I34)/4,0)</f>
        <v>106</v>
      </c>
      <c r="T34" s="21">
        <f t="shared" si="48"/>
        <v>85</v>
      </c>
      <c r="V34" s="21">
        <f t="shared" si="3"/>
        <v>208</v>
      </c>
      <c r="W34" s="21">
        <f t="shared" si="4"/>
        <v>108</v>
      </c>
      <c r="X34" s="23">
        <f t="shared" si="5"/>
        <v>72</v>
      </c>
      <c r="Y34" s="21">
        <f>(L34*2+M34+N34)/4</f>
        <v>70.25</v>
      </c>
      <c r="Z34" s="21">
        <f>N34</f>
        <v>65</v>
      </c>
      <c r="AA34" s="26"/>
      <c r="AB34" s="26"/>
    </row>
    <row r="35" spans="1:28" s="9" customFormat="1" x14ac:dyDescent="0.25">
      <c r="A35" s="17" t="s">
        <v>49</v>
      </c>
      <c r="B35" s="16">
        <v>3</v>
      </c>
      <c r="C35" s="17" t="s">
        <v>47</v>
      </c>
      <c r="D35" s="15">
        <v>100</v>
      </c>
      <c r="E35" s="15"/>
      <c r="F35" s="9">
        <f t="shared" si="0"/>
        <v>288</v>
      </c>
      <c r="G35" s="15">
        <v>168</v>
      </c>
      <c r="H35" s="15">
        <v>0</v>
      </c>
      <c r="I35" s="15">
        <v>85</v>
      </c>
      <c r="J35" s="15"/>
      <c r="K35" s="10">
        <f t="shared" si="1"/>
        <v>243</v>
      </c>
      <c r="L35" s="15">
        <v>143</v>
      </c>
      <c r="M35" s="15">
        <v>0</v>
      </c>
      <c r="N35" s="15">
        <v>75</v>
      </c>
      <c r="O35" s="15"/>
      <c r="P35" s="10">
        <f t="shared" si="49"/>
        <v>288</v>
      </c>
      <c r="Q35" s="9">
        <f t="shared" si="45"/>
        <v>168</v>
      </c>
      <c r="R35" s="9">
        <f t="shared" si="50"/>
        <v>112</v>
      </c>
      <c r="S35" s="9">
        <f t="shared" si="51"/>
        <v>106</v>
      </c>
      <c r="T35" s="10">
        <f t="shared" si="48"/>
        <v>85</v>
      </c>
      <c r="V35" s="10">
        <f t="shared" si="3"/>
        <v>243</v>
      </c>
      <c r="W35" s="10">
        <f t="shared" si="4"/>
        <v>143</v>
      </c>
      <c r="X35" s="11">
        <f t="shared" si="5"/>
        <v>95.333333333333329</v>
      </c>
      <c r="Y35" s="6">
        <f t="shared" si="6"/>
        <v>90.25</v>
      </c>
      <c r="Z35" s="10">
        <f t="shared" si="7"/>
        <v>75</v>
      </c>
      <c r="AA35" s="15"/>
      <c r="AB35" s="15"/>
    </row>
    <row r="36" spans="1:28" s="22" customFormat="1" x14ac:dyDescent="0.25">
      <c r="A36" s="24"/>
      <c r="B36" s="25">
        <v>3</v>
      </c>
      <c r="C36" s="24" t="s">
        <v>48</v>
      </c>
      <c r="D36" s="26">
        <v>100</v>
      </c>
      <c r="E36" s="26"/>
      <c r="F36" s="22">
        <f>G36+D36+20</f>
        <v>288</v>
      </c>
      <c r="G36" s="26">
        <v>168</v>
      </c>
      <c r="H36" s="26">
        <v>0</v>
      </c>
      <c r="I36" s="26">
        <v>85</v>
      </c>
      <c r="J36" s="26"/>
      <c r="K36" s="21">
        <f t="shared" si="1"/>
        <v>223</v>
      </c>
      <c r="L36" s="26">
        <v>123</v>
      </c>
      <c r="M36" s="26">
        <v>0</v>
      </c>
      <c r="N36" s="26">
        <v>65</v>
      </c>
      <c r="O36" s="26"/>
      <c r="P36" s="21">
        <f t="shared" si="49"/>
        <v>288</v>
      </c>
      <c r="Q36" s="22">
        <f t="shared" si="45"/>
        <v>168</v>
      </c>
      <c r="R36" s="22">
        <f t="shared" si="50"/>
        <v>112</v>
      </c>
      <c r="S36" s="22">
        <f t="shared" si="51"/>
        <v>106</v>
      </c>
      <c r="T36" s="21">
        <f t="shared" si="48"/>
        <v>85</v>
      </c>
      <c r="V36" s="21">
        <f t="shared" si="3"/>
        <v>223</v>
      </c>
      <c r="W36" s="21">
        <f t="shared" si="4"/>
        <v>123</v>
      </c>
      <c r="X36" s="23">
        <f t="shared" si="5"/>
        <v>82</v>
      </c>
      <c r="Y36" s="21">
        <f t="shared" si="6"/>
        <v>77.75</v>
      </c>
      <c r="Z36" s="21">
        <f t="shared" si="7"/>
        <v>65</v>
      </c>
      <c r="AA36" s="26"/>
      <c r="AB36" s="26"/>
    </row>
    <row r="37" spans="1:28" s="9" customFormat="1" x14ac:dyDescent="0.25">
      <c r="A37" s="17" t="s">
        <v>50</v>
      </c>
      <c r="B37" s="16">
        <v>4</v>
      </c>
      <c r="C37" s="17" t="s">
        <v>47</v>
      </c>
      <c r="D37" s="15">
        <v>150</v>
      </c>
      <c r="E37" s="15"/>
      <c r="F37" s="9">
        <f>G37+D37+20</f>
        <v>448</v>
      </c>
      <c r="G37" s="15">
        <v>278</v>
      </c>
      <c r="H37" s="15">
        <v>0</v>
      </c>
      <c r="I37" s="15">
        <v>178</v>
      </c>
      <c r="J37" s="15"/>
      <c r="K37" s="10">
        <f t="shared" si="1"/>
        <v>378</v>
      </c>
      <c r="L37" s="15">
        <v>228</v>
      </c>
      <c r="M37" s="15">
        <v>0</v>
      </c>
      <c r="N37" s="15">
        <v>148</v>
      </c>
      <c r="O37" s="15"/>
      <c r="P37" s="10">
        <f t="shared" si="49"/>
        <v>448</v>
      </c>
      <c r="Q37" s="9">
        <f t="shared" si="45"/>
        <v>278</v>
      </c>
      <c r="R37" s="9">
        <f t="shared" si="50"/>
        <v>186</v>
      </c>
      <c r="S37" s="9">
        <f t="shared" si="51"/>
        <v>184</v>
      </c>
      <c r="T37" s="10">
        <f t="shared" si="48"/>
        <v>178</v>
      </c>
      <c r="V37" s="10">
        <f t="shared" si="3"/>
        <v>378</v>
      </c>
      <c r="W37" s="10">
        <f t="shared" si="4"/>
        <v>228</v>
      </c>
      <c r="X37" s="11">
        <f t="shared" si="5"/>
        <v>152</v>
      </c>
      <c r="Y37" s="6">
        <f t="shared" si="6"/>
        <v>151</v>
      </c>
      <c r="Z37" s="10">
        <f t="shared" si="7"/>
        <v>148</v>
      </c>
      <c r="AA37" s="15"/>
      <c r="AB37" s="15"/>
    </row>
    <row r="38" spans="1:28" s="22" customFormat="1" x14ac:dyDescent="0.25">
      <c r="A38" s="24"/>
      <c r="B38" s="25">
        <v>4</v>
      </c>
      <c r="C38" s="24" t="s">
        <v>51</v>
      </c>
      <c r="D38" s="26">
        <v>150</v>
      </c>
      <c r="F38" s="22">
        <f>G38+D38+20</f>
        <v>448</v>
      </c>
      <c r="G38" s="26">
        <v>278</v>
      </c>
      <c r="H38" s="26">
        <v>0</v>
      </c>
      <c r="I38" s="26">
        <v>178</v>
      </c>
      <c r="K38" s="21">
        <f t="shared" si="1"/>
        <v>358</v>
      </c>
      <c r="L38" s="26">
        <v>208</v>
      </c>
      <c r="M38" s="26">
        <v>0</v>
      </c>
      <c r="N38" s="26">
        <v>148</v>
      </c>
      <c r="P38" s="21">
        <f>F38</f>
        <v>448</v>
      </c>
      <c r="Q38" s="22">
        <f t="shared" si="45"/>
        <v>278</v>
      </c>
      <c r="R38" s="22">
        <f t="shared" si="50"/>
        <v>186</v>
      </c>
      <c r="S38" s="22">
        <f t="shared" si="51"/>
        <v>184</v>
      </c>
      <c r="T38" s="21">
        <f t="shared" si="48"/>
        <v>178</v>
      </c>
      <c r="V38" s="21">
        <f>K38</f>
        <v>358</v>
      </c>
      <c r="W38" s="21">
        <f t="shared" si="4"/>
        <v>208</v>
      </c>
      <c r="X38" s="23">
        <f t="shared" si="5"/>
        <v>138.66666666666666</v>
      </c>
      <c r="Y38" s="21">
        <f>(L38*2+M38+N38)/4</f>
        <v>141</v>
      </c>
      <c r="Z38" s="21">
        <f t="shared" si="7"/>
        <v>148</v>
      </c>
    </row>
    <row r="40" spans="1:28" x14ac:dyDescent="0.25">
      <c r="F40" s="2" t="s">
        <v>24</v>
      </c>
      <c r="G40" s="2"/>
      <c r="H40" s="2"/>
      <c r="I40" s="2" t="s">
        <v>25</v>
      </c>
      <c r="J40" s="2"/>
    </row>
    <row r="41" spans="1:28" x14ac:dyDescent="0.25">
      <c r="F41" s="3" t="s">
        <v>21</v>
      </c>
      <c r="G41" s="3" t="s">
        <v>22</v>
      </c>
      <c r="H41" s="3" t="s">
        <v>23</v>
      </c>
      <c r="I41" s="3" t="s">
        <v>21</v>
      </c>
      <c r="J41" s="3" t="s">
        <v>22</v>
      </c>
    </row>
    <row r="42" spans="1:28" x14ac:dyDescent="0.25">
      <c r="A42" s="4" t="s">
        <v>19</v>
      </c>
      <c r="B42" s="4">
        <v>1</v>
      </c>
      <c r="C42" s="4" t="s">
        <v>26</v>
      </c>
      <c r="D42" s="4"/>
      <c r="E42" s="4"/>
      <c r="F42" s="5">
        <v>105</v>
      </c>
      <c r="G42" s="5">
        <v>105</v>
      </c>
      <c r="H42" s="5"/>
      <c r="I42" s="5">
        <v>84</v>
      </c>
      <c r="J42" s="5">
        <v>84</v>
      </c>
    </row>
    <row r="43" spans="1:28" x14ac:dyDescent="0.25">
      <c r="A43" s="4" t="s">
        <v>20</v>
      </c>
      <c r="B43" s="4">
        <v>1</v>
      </c>
      <c r="C43" s="4" t="s">
        <v>26</v>
      </c>
      <c r="D43" s="4"/>
      <c r="E43" s="4"/>
      <c r="F43" s="5">
        <v>65</v>
      </c>
      <c r="G43" s="5">
        <v>65</v>
      </c>
      <c r="H43" s="5"/>
      <c r="I43" s="5">
        <v>50</v>
      </c>
      <c r="J43" s="5">
        <v>50</v>
      </c>
    </row>
    <row r="44" spans="1:28" x14ac:dyDescent="0.25">
      <c r="A44" s="4" t="s">
        <v>27</v>
      </c>
      <c r="B44" s="4">
        <v>1</v>
      </c>
      <c r="C44" s="4" t="s">
        <v>31</v>
      </c>
      <c r="D44" s="4"/>
      <c r="E44" s="4"/>
      <c r="F44" s="5">
        <v>100</v>
      </c>
      <c r="G44" s="5">
        <v>95</v>
      </c>
      <c r="H44" s="5"/>
      <c r="I44" s="5">
        <v>90</v>
      </c>
      <c r="J44" s="5">
        <v>85</v>
      </c>
    </row>
    <row r="45" spans="1:28" x14ac:dyDescent="0.25">
      <c r="A45" s="4" t="s">
        <v>28</v>
      </c>
      <c r="B45" s="4">
        <v>1</v>
      </c>
      <c r="C45" s="4" t="s">
        <v>31</v>
      </c>
      <c r="D45" s="4"/>
      <c r="E45" s="4"/>
      <c r="F45" s="5">
        <v>100</v>
      </c>
      <c r="G45" s="5">
        <v>95</v>
      </c>
      <c r="H45" s="5"/>
      <c r="I45" s="5">
        <v>90</v>
      </c>
      <c r="J45" s="5">
        <v>85</v>
      </c>
    </row>
    <row r="46" spans="1:28" x14ac:dyDescent="0.25">
      <c r="A46" s="4" t="s">
        <v>29</v>
      </c>
      <c r="B46" s="4">
        <v>1</v>
      </c>
      <c r="C46" s="4" t="s">
        <v>31</v>
      </c>
      <c r="D46" s="4"/>
      <c r="E46" s="4"/>
      <c r="F46" s="5">
        <v>100</v>
      </c>
      <c r="G46" s="5">
        <v>95</v>
      </c>
      <c r="H46" s="5"/>
      <c r="I46" s="5">
        <v>90</v>
      </c>
      <c r="J46" s="5">
        <v>85</v>
      </c>
    </row>
    <row r="47" spans="1:28" x14ac:dyDescent="0.25">
      <c r="A47" s="4" t="s">
        <v>30</v>
      </c>
      <c r="B47" s="4">
        <v>1</v>
      </c>
      <c r="C47" s="4" t="s">
        <v>31</v>
      </c>
      <c r="D47" s="4"/>
      <c r="E47" s="4"/>
      <c r="F47" s="5">
        <v>65</v>
      </c>
      <c r="G47" s="5">
        <v>60</v>
      </c>
      <c r="H47" s="5"/>
      <c r="I47" s="5">
        <v>55</v>
      </c>
      <c r="J47" s="5">
        <v>50</v>
      </c>
    </row>
    <row r="48" spans="1:28" x14ac:dyDescent="0.25">
      <c r="A48" s="12" t="s">
        <v>43</v>
      </c>
      <c r="B48" s="12">
        <v>1</v>
      </c>
      <c r="C48" s="12" t="s">
        <v>31</v>
      </c>
      <c r="D48" s="12"/>
      <c r="E48" s="12"/>
      <c r="F48" s="13">
        <v>65</v>
      </c>
      <c r="G48" s="14">
        <v>60</v>
      </c>
      <c r="H48" s="12"/>
      <c r="I48" s="14">
        <v>55</v>
      </c>
      <c r="J48" s="14">
        <v>50</v>
      </c>
    </row>
    <row r="55" spans="5:5" x14ac:dyDescent="0.25">
      <c r="E5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F9" sqref="F9"/>
    </sheetView>
  </sheetViews>
  <sheetFormatPr defaultRowHeight="15" x14ac:dyDescent="0.25"/>
  <sheetData>
    <row r="1" spans="1:27" x14ac:dyDescent="0.25">
      <c r="A1" t="s">
        <v>52</v>
      </c>
    </row>
    <row r="2" spans="1:27" x14ac:dyDescent="0.25">
      <c r="A2" t="s">
        <v>4</v>
      </c>
      <c r="B2" t="s">
        <v>6</v>
      </c>
      <c r="C2" t="s">
        <v>7</v>
      </c>
      <c r="D2" t="s">
        <v>10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34</v>
      </c>
      <c r="R2" t="s">
        <v>35</v>
      </c>
      <c r="S2" t="s">
        <v>36</v>
      </c>
      <c r="T2" t="s">
        <v>22</v>
      </c>
      <c r="V2" t="s">
        <v>0</v>
      </c>
      <c r="W2" t="s">
        <v>34</v>
      </c>
      <c r="X2" t="s">
        <v>35</v>
      </c>
      <c r="Y2" t="s">
        <v>36</v>
      </c>
      <c r="Z2" t="s">
        <v>22</v>
      </c>
      <c r="AA2" t="s">
        <v>39</v>
      </c>
    </row>
    <row r="3" spans="1:27" x14ac:dyDescent="0.25">
      <c r="A3" t="s">
        <v>5</v>
      </c>
      <c r="B3" s="1">
        <v>4</v>
      </c>
      <c r="C3" t="s">
        <v>8</v>
      </c>
      <c r="D3">
        <f>40*(B3-1)</f>
        <v>120</v>
      </c>
      <c r="F3">
        <f>G3+D3+20</f>
        <v>299</v>
      </c>
      <c r="G3">
        <v>159</v>
      </c>
      <c r="H3">
        <v>0</v>
      </c>
      <c r="I3">
        <v>115</v>
      </c>
      <c r="K3" s="1">
        <f>L3+D3</f>
        <v>240</v>
      </c>
      <c r="L3">
        <v>120</v>
      </c>
      <c r="M3">
        <v>0</v>
      </c>
      <c r="N3">
        <v>95</v>
      </c>
      <c r="P3" s="6">
        <f>F3</f>
        <v>299</v>
      </c>
      <c r="Q3" s="7">
        <f>G3</f>
        <v>159</v>
      </c>
      <c r="R3" s="7">
        <f>ROUNDUP((G3*2+H3)/3,0)</f>
        <v>106</v>
      </c>
      <c r="S3" s="7">
        <f>ROUNDUP((G3*2+H3+I3)/4,0)</f>
        <v>109</v>
      </c>
      <c r="T3" s="6">
        <f>I3</f>
        <v>115</v>
      </c>
      <c r="U3" s="7"/>
      <c r="V3" s="18">
        <f>K3</f>
        <v>240</v>
      </c>
      <c r="W3" s="18">
        <f>L3</f>
        <v>120</v>
      </c>
      <c r="X3" s="19">
        <f>(L3*2+M3)/3</f>
        <v>80</v>
      </c>
      <c r="Y3" s="18">
        <f>(L3*2+H3+N3)/4</f>
        <v>83.75</v>
      </c>
      <c r="Z3" s="18">
        <f>N3</f>
        <v>95</v>
      </c>
      <c r="AA3" s="1" t="s">
        <v>40</v>
      </c>
    </row>
    <row r="4" spans="1:27" x14ac:dyDescent="0.25">
      <c r="B4" s="1">
        <v>4</v>
      </c>
      <c r="C4" t="s">
        <v>9</v>
      </c>
      <c r="D4">
        <f t="shared" ref="D4:D13" si="0">40*(B4-1)</f>
        <v>120</v>
      </c>
      <c r="F4">
        <f t="shared" ref="F4:F13" si="1">G4+D4+20</f>
        <v>319</v>
      </c>
      <c r="G4">
        <v>179</v>
      </c>
      <c r="H4">
        <v>0</v>
      </c>
      <c r="I4">
        <v>115</v>
      </c>
      <c r="K4" s="1">
        <f t="shared" ref="K4:K13" si="2">L4+D4</f>
        <v>269</v>
      </c>
      <c r="L4">
        <v>149</v>
      </c>
      <c r="M4">
        <v>0</v>
      </c>
      <c r="N4">
        <v>95</v>
      </c>
      <c r="P4" s="6">
        <f t="shared" ref="P4:Q13" si="3">F4</f>
        <v>319</v>
      </c>
      <c r="Q4" s="7">
        <f>G4</f>
        <v>179</v>
      </c>
      <c r="R4" s="7">
        <f>ROUNDUP((G4*2+H4)/3,0)</f>
        <v>120</v>
      </c>
      <c r="S4" s="7">
        <f>ROUNDUP((G4*2+H4+I4)/4,0)</f>
        <v>119</v>
      </c>
      <c r="T4" s="6">
        <f>I4</f>
        <v>115</v>
      </c>
      <c r="U4" s="7"/>
      <c r="V4" s="18">
        <f t="shared" ref="V4:W13" si="4">K4</f>
        <v>269</v>
      </c>
      <c r="W4" s="18">
        <f t="shared" si="4"/>
        <v>149</v>
      </c>
      <c r="X4" s="19">
        <f t="shared" ref="X4:X13" si="5">L4*2/3</f>
        <v>99.333333333333329</v>
      </c>
      <c r="Y4" s="18">
        <f>(L4*2+M4+N4)/4</f>
        <v>98.25</v>
      </c>
      <c r="Z4" s="18">
        <f t="shared" ref="Z4:Z13" si="6">N4</f>
        <v>95</v>
      </c>
      <c r="AA4" s="1" t="s">
        <v>40</v>
      </c>
    </row>
    <row r="5" spans="1:27" x14ac:dyDescent="0.25">
      <c r="A5" t="s">
        <v>11</v>
      </c>
      <c r="B5" s="1">
        <v>4</v>
      </c>
      <c r="C5" t="s">
        <v>8</v>
      </c>
      <c r="D5">
        <f t="shared" si="0"/>
        <v>120</v>
      </c>
      <c r="F5">
        <f t="shared" si="1"/>
        <v>299</v>
      </c>
      <c r="G5">
        <v>159</v>
      </c>
      <c r="H5">
        <v>0</v>
      </c>
      <c r="I5">
        <v>115</v>
      </c>
      <c r="K5" s="1">
        <f t="shared" si="2"/>
        <v>240</v>
      </c>
      <c r="L5">
        <v>120</v>
      </c>
      <c r="M5">
        <v>0</v>
      </c>
      <c r="N5">
        <v>95</v>
      </c>
      <c r="P5" s="6">
        <f t="shared" si="3"/>
        <v>299</v>
      </c>
      <c r="Q5" s="7">
        <f t="shared" si="3"/>
        <v>159</v>
      </c>
      <c r="R5" s="7">
        <f t="shared" ref="R5:R10" si="7">ROUNDUP((G5*2+H5)/3,0)</f>
        <v>106</v>
      </c>
      <c r="S5" s="7">
        <f t="shared" ref="S5:S10" si="8">ROUNDUP((G5*2+H5+I5)/4,0)</f>
        <v>109</v>
      </c>
      <c r="T5" s="6">
        <f t="shared" ref="T5:T13" si="9">I5</f>
        <v>115</v>
      </c>
      <c r="U5" s="7"/>
      <c r="V5" s="18">
        <f t="shared" si="4"/>
        <v>240</v>
      </c>
      <c r="W5" s="18">
        <f t="shared" si="4"/>
        <v>120</v>
      </c>
      <c r="X5" s="19">
        <f t="shared" si="5"/>
        <v>80</v>
      </c>
      <c r="Y5" s="18">
        <f t="shared" ref="Y5:Y10" si="10">(L5*2+M5+N5)/4</f>
        <v>83.75</v>
      </c>
      <c r="Z5" s="18">
        <f t="shared" si="6"/>
        <v>95</v>
      </c>
      <c r="AA5" s="1" t="s">
        <v>40</v>
      </c>
    </row>
    <row r="6" spans="1:27" x14ac:dyDescent="0.25">
      <c r="B6" s="1">
        <v>4</v>
      </c>
      <c r="C6" t="s">
        <v>9</v>
      </c>
      <c r="D6">
        <f t="shared" si="0"/>
        <v>120</v>
      </c>
      <c r="F6">
        <f t="shared" si="1"/>
        <v>319</v>
      </c>
      <c r="G6">
        <v>179</v>
      </c>
      <c r="H6">
        <v>0</v>
      </c>
      <c r="I6">
        <v>115</v>
      </c>
      <c r="K6" s="1">
        <f t="shared" si="2"/>
        <v>269</v>
      </c>
      <c r="L6">
        <v>149</v>
      </c>
      <c r="M6">
        <v>0</v>
      </c>
      <c r="N6">
        <v>95</v>
      </c>
      <c r="P6" s="6">
        <f t="shared" si="3"/>
        <v>319</v>
      </c>
      <c r="Q6" s="7">
        <f t="shared" si="3"/>
        <v>179</v>
      </c>
      <c r="R6" s="7">
        <f t="shared" si="7"/>
        <v>120</v>
      </c>
      <c r="S6" s="7">
        <f t="shared" si="8"/>
        <v>119</v>
      </c>
      <c r="T6" s="6">
        <f t="shared" si="9"/>
        <v>115</v>
      </c>
      <c r="U6" s="7"/>
      <c r="V6" s="18">
        <f t="shared" si="4"/>
        <v>269</v>
      </c>
      <c r="W6" s="18">
        <f t="shared" si="4"/>
        <v>149</v>
      </c>
      <c r="X6" s="19">
        <f t="shared" si="5"/>
        <v>99.333333333333329</v>
      </c>
      <c r="Y6" s="18">
        <f t="shared" si="10"/>
        <v>98.25</v>
      </c>
      <c r="Z6" s="18">
        <f t="shared" si="6"/>
        <v>95</v>
      </c>
      <c r="AA6" s="1" t="s">
        <v>40</v>
      </c>
    </row>
    <row r="7" spans="1:27" x14ac:dyDescent="0.25">
      <c r="A7" t="s">
        <v>12</v>
      </c>
      <c r="B7" s="1">
        <v>3</v>
      </c>
      <c r="C7" t="s">
        <v>13</v>
      </c>
      <c r="D7">
        <f t="shared" si="0"/>
        <v>80</v>
      </c>
      <c r="F7">
        <f t="shared" si="1"/>
        <v>209</v>
      </c>
      <c r="G7">
        <v>109</v>
      </c>
      <c r="H7">
        <v>0</v>
      </c>
      <c r="I7">
        <v>85</v>
      </c>
      <c r="K7" s="1">
        <f t="shared" si="2"/>
        <v>155</v>
      </c>
      <c r="L7">
        <v>75</v>
      </c>
      <c r="M7">
        <v>0</v>
      </c>
      <c r="N7">
        <v>70</v>
      </c>
      <c r="P7" s="6">
        <f t="shared" si="3"/>
        <v>209</v>
      </c>
      <c r="Q7" s="7">
        <f t="shared" si="3"/>
        <v>109</v>
      </c>
      <c r="R7" s="7">
        <f t="shared" si="7"/>
        <v>73</v>
      </c>
      <c r="S7" s="7">
        <f t="shared" si="8"/>
        <v>76</v>
      </c>
      <c r="T7" s="6">
        <f t="shared" si="9"/>
        <v>85</v>
      </c>
      <c r="U7" s="7"/>
      <c r="V7" s="18">
        <f t="shared" si="4"/>
        <v>155</v>
      </c>
      <c r="W7" s="18">
        <f t="shared" si="4"/>
        <v>75</v>
      </c>
      <c r="X7" s="19">
        <f t="shared" si="5"/>
        <v>50</v>
      </c>
      <c r="Y7" s="18">
        <f t="shared" si="10"/>
        <v>55</v>
      </c>
      <c r="Z7" s="18">
        <f t="shared" si="6"/>
        <v>70</v>
      </c>
      <c r="AA7" s="1" t="s">
        <v>40</v>
      </c>
    </row>
    <row r="8" spans="1:27" x14ac:dyDescent="0.25">
      <c r="B8" s="1">
        <v>3</v>
      </c>
      <c r="C8" t="s">
        <v>14</v>
      </c>
      <c r="D8">
        <f t="shared" si="0"/>
        <v>80</v>
      </c>
      <c r="F8">
        <f t="shared" si="1"/>
        <v>229</v>
      </c>
      <c r="G8">
        <v>129</v>
      </c>
      <c r="H8">
        <v>0</v>
      </c>
      <c r="I8">
        <v>85</v>
      </c>
      <c r="K8" s="1">
        <f t="shared" si="2"/>
        <v>175</v>
      </c>
      <c r="L8">
        <v>95</v>
      </c>
      <c r="M8">
        <v>0</v>
      </c>
      <c r="N8">
        <v>70</v>
      </c>
      <c r="P8" s="6">
        <f t="shared" si="3"/>
        <v>229</v>
      </c>
      <c r="Q8" s="7">
        <f t="shared" si="3"/>
        <v>129</v>
      </c>
      <c r="R8" s="7">
        <f t="shared" si="7"/>
        <v>86</v>
      </c>
      <c r="S8" s="7">
        <f t="shared" si="8"/>
        <v>86</v>
      </c>
      <c r="T8" s="6">
        <f t="shared" si="9"/>
        <v>85</v>
      </c>
      <c r="U8" s="7"/>
      <c r="V8" s="18">
        <f t="shared" si="4"/>
        <v>175</v>
      </c>
      <c r="W8" s="18">
        <f t="shared" si="4"/>
        <v>95</v>
      </c>
      <c r="X8" s="19">
        <f t="shared" si="5"/>
        <v>63.333333333333336</v>
      </c>
      <c r="Y8" s="18">
        <f t="shared" si="10"/>
        <v>65</v>
      </c>
      <c r="Z8" s="18">
        <f t="shared" si="6"/>
        <v>70</v>
      </c>
      <c r="AA8" s="1" t="s">
        <v>40</v>
      </c>
    </row>
    <row r="9" spans="1:27" x14ac:dyDescent="0.25">
      <c r="A9" t="s">
        <v>15</v>
      </c>
      <c r="B9" s="1">
        <v>3</v>
      </c>
      <c r="C9" t="s">
        <v>13</v>
      </c>
      <c r="D9">
        <f t="shared" si="0"/>
        <v>80</v>
      </c>
      <c r="F9">
        <f t="shared" si="1"/>
        <v>209</v>
      </c>
      <c r="G9">
        <v>109</v>
      </c>
      <c r="H9">
        <v>0</v>
      </c>
      <c r="I9">
        <v>85</v>
      </c>
      <c r="K9" s="1">
        <f t="shared" si="2"/>
        <v>155</v>
      </c>
      <c r="L9">
        <v>75</v>
      </c>
      <c r="M9">
        <v>0</v>
      </c>
      <c r="N9">
        <v>70</v>
      </c>
      <c r="P9" s="6">
        <f t="shared" si="3"/>
        <v>209</v>
      </c>
      <c r="Q9" s="7">
        <f t="shared" si="3"/>
        <v>109</v>
      </c>
      <c r="R9" s="7">
        <f t="shared" si="7"/>
        <v>73</v>
      </c>
      <c r="S9" s="7">
        <f t="shared" si="8"/>
        <v>76</v>
      </c>
      <c r="T9" s="6">
        <f t="shared" si="9"/>
        <v>85</v>
      </c>
      <c r="U9" s="7"/>
      <c r="V9" s="18">
        <f t="shared" si="4"/>
        <v>155</v>
      </c>
      <c r="W9" s="18">
        <f t="shared" si="4"/>
        <v>75</v>
      </c>
      <c r="X9" s="19">
        <f t="shared" si="5"/>
        <v>50</v>
      </c>
      <c r="Y9" s="18">
        <f t="shared" si="10"/>
        <v>55</v>
      </c>
      <c r="Z9" s="18">
        <f t="shared" si="6"/>
        <v>70</v>
      </c>
      <c r="AA9" s="1" t="s">
        <v>40</v>
      </c>
    </row>
    <row r="10" spans="1:27" x14ac:dyDescent="0.25">
      <c r="B10" s="1">
        <v>3</v>
      </c>
      <c r="C10" t="s">
        <v>14</v>
      </c>
      <c r="D10">
        <f t="shared" si="0"/>
        <v>80</v>
      </c>
      <c r="F10">
        <f t="shared" si="1"/>
        <v>229</v>
      </c>
      <c r="G10">
        <v>129</v>
      </c>
      <c r="H10">
        <v>0</v>
      </c>
      <c r="I10">
        <v>85</v>
      </c>
      <c r="K10" s="1">
        <f t="shared" si="2"/>
        <v>175</v>
      </c>
      <c r="L10">
        <v>95</v>
      </c>
      <c r="M10">
        <v>0</v>
      </c>
      <c r="N10">
        <v>70</v>
      </c>
      <c r="P10" s="6">
        <f t="shared" si="3"/>
        <v>229</v>
      </c>
      <c r="Q10" s="7">
        <f t="shared" si="3"/>
        <v>129</v>
      </c>
      <c r="R10" s="7">
        <f t="shared" si="7"/>
        <v>86</v>
      </c>
      <c r="S10" s="7">
        <f t="shared" si="8"/>
        <v>86</v>
      </c>
      <c r="T10" s="6">
        <f t="shared" si="9"/>
        <v>85</v>
      </c>
      <c r="U10" s="7"/>
      <c r="V10" s="18">
        <f t="shared" si="4"/>
        <v>175</v>
      </c>
      <c r="W10" s="18">
        <f t="shared" si="4"/>
        <v>95</v>
      </c>
      <c r="X10" s="19">
        <f t="shared" si="5"/>
        <v>63.333333333333336</v>
      </c>
      <c r="Y10" s="18">
        <f t="shared" si="10"/>
        <v>65</v>
      </c>
      <c r="Z10" s="18">
        <f t="shared" si="6"/>
        <v>70</v>
      </c>
      <c r="AA10" s="1" t="s">
        <v>40</v>
      </c>
    </row>
    <row r="11" spans="1:27" x14ac:dyDescent="0.25">
      <c r="A11" t="s">
        <v>16</v>
      </c>
      <c r="B11" s="1">
        <v>3</v>
      </c>
      <c r="C11" t="s">
        <v>13</v>
      </c>
      <c r="D11">
        <f t="shared" si="0"/>
        <v>80</v>
      </c>
      <c r="F11">
        <f t="shared" si="1"/>
        <v>209</v>
      </c>
      <c r="G11">
        <v>109</v>
      </c>
      <c r="H11">
        <v>0</v>
      </c>
      <c r="I11">
        <v>85</v>
      </c>
      <c r="K11" s="1">
        <f t="shared" si="2"/>
        <v>155</v>
      </c>
      <c r="L11">
        <v>75</v>
      </c>
      <c r="M11">
        <v>0</v>
      </c>
      <c r="N11">
        <v>70</v>
      </c>
      <c r="P11" s="6">
        <f t="shared" si="3"/>
        <v>209</v>
      </c>
      <c r="Q11" s="7">
        <f t="shared" si="3"/>
        <v>109</v>
      </c>
      <c r="R11" s="7">
        <f t="shared" ref="R11:R13" si="11">ROUNDUP(G11*2/3,0)</f>
        <v>73</v>
      </c>
      <c r="S11" s="7">
        <f t="shared" ref="S11:S12" si="12">ROUNDUP((G11*2+I11)/4,0)</f>
        <v>76</v>
      </c>
      <c r="T11" s="6">
        <f t="shared" si="9"/>
        <v>85</v>
      </c>
      <c r="V11" s="18">
        <f t="shared" si="4"/>
        <v>155</v>
      </c>
      <c r="W11" s="18">
        <f t="shared" si="4"/>
        <v>75</v>
      </c>
      <c r="X11" s="19">
        <f t="shared" si="5"/>
        <v>50</v>
      </c>
      <c r="Y11" s="18">
        <f t="shared" ref="Y11:Y13" si="13">(L11*2+N11)/4</f>
        <v>55</v>
      </c>
      <c r="Z11" s="18">
        <f t="shared" si="6"/>
        <v>70</v>
      </c>
      <c r="AA11" s="1" t="s">
        <v>40</v>
      </c>
    </row>
    <row r="12" spans="1:27" x14ac:dyDescent="0.25">
      <c r="B12" s="1">
        <v>3</v>
      </c>
      <c r="C12" t="s">
        <v>14</v>
      </c>
      <c r="D12">
        <f t="shared" si="0"/>
        <v>80</v>
      </c>
      <c r="F12">
        <f t="shared" si="1"/>
        <v>229</v>
      </c>
      <c r="G12">
        <v>129</v>
      </c>
      <c r="H12">
        <v>0</v>
      </c>
      <c r="I12">
        <v>85</v>
      </c>
      <c r="K12" s="1">
        <f t="shared" si="2"/>
        <v>175</v>
      </c>
      <c r="L12">
        <v>95</v>
      </c>
      <c r="M12">
        <v>0</v>
      </c>
      <c r="N12">
        <v>70</v>
      </c>
      <c r="P12" s="6">
        <f t="shared" si="3"/>
        <v>229</v>
      </c>
      <c r="Q12" s="7">
        <f t="shared" si="3"/>
        <v>129</v>
      </c>
      <c r="R12" s="7">
        <f t="shared" si="11"/>
        <v>86</v>
      </c>
      <c r="S12" s="7">
        <f t="shared" si="12"/>
        <v>86</v>
      </c>
      <c r="T12" s="6">
        <f t="shared" si="9"/>
        <v>85</v>
      </c>
      <c r="U12" s="7"/>
      <c r="V12" s="18">
        <f t="shared" si="4"/>
        <v>175</v>
      </c>
      <c r="W12" s="18">
        <f t="shared" si="4"/>
        <v>95</v>
      </c>
      <c r="X12" s="19">
        <f t="shared" si="5"/>
        <v>63.333333333333336</v>
      </c>
      <c r="Y12" s="18">
        <f t="shared" si="13"/>
        <v>65</v>
      </c>
      <c r="Z12" s="18">
        <f t="shared" si="6"/>
        <v>70</v>
      </c>
      <c r="AA12" s="1" t="s">
        <v>40</v>
      </c>
    </row>
    <row r="13" spans="1:27" x14ac:dyDescent="0.25">
      <c r="A13" t="s">
        <v>17</v>
      </c>
      <c r="B13" s="1">
        <v>3</v>
      </c>
      <c r="C13" t="s">
        <v>18</v>
      </c>
      <c r="D13">
        <f t="shared" si="0"/>
        <v>80</v>
      </c>
      <c r="F13">
        <f t="shared" si="1"/>
        <v>220</v>
      </c>
      <c r="G13">
        <v>120</v>
      </c>
      <c r="H13">
        <v>0</v>
      </c>
      <c r="I13">
        <v>85</v>
      </c>
      <c r="K13" s="1">
        <f t="shared" si="2"/>
        <v>180</v>
      </c>
      <c r="L13">
        <v>100</v>
      </c>
      <c r="M13">
        <v>0</v>
      </c>
      <c r="N13">
        <v>75</v>
      </c>
      <c r="P13" s="6">
        <f>F13</f>
        <v>220</v>
      </c>
      <c r="Q13" s="7">
        <f t="shared" si="3"/>
        <v>120</v>
      </c>
      <c r="R13" s="7">
        <f t="shared" si="11"/>
        <v>80</v>
      </c>
      <c r="S13" s="7">
        <f>ROUNDUP((G13*2+I13)/4,0)</f>
        <v>82</v>
      </c>
      <c r="T13" s="6">
        <f t="shared" si="9"/>
        <v>85</v>
      </c>
      <c r="U13" s="7"/>
      <c r="V13" s="6">
        <f t="shared" si="4"/>
        <v>180</v>
      </c>
      <c r="W13" s="6">
        <f t="shared" si="4"/>
        <v>100</v>
      </c>
      <c r="X13" s="8">
        <f t="shared" si="5"/>
        <v>66.666666666666671</v>
      </c>
      <c r="Y13" s="6">
        <f t="shared" si="13"/>
        <v>68.75</v>
      </c>
      <c r="Z13" s="6">
        <f t="shared" si="6"/>
        <v>75</v>
      </c>
      <c r="AA13" s="1" t="s">
        <v>40</v>
      </c>
    </row>
    <row r="16" spans="1:27" x14ac:dyDescent="0.25">
      <c r="F16" s="2" t="s">
        <v>24</v>
      </c>
      <c r="G16" s="2"/>
      <c r="H16" s="2"/>
      <c r="I16" s="2" t="s">
        <v>25</v>
      </c>
      <c r="J16" s="2"/>
    </row>
    <row r="17" spans="1:11" x14ac:dyDescent="0.25">
      <c r="F17" s="3" t="s">
        <v>21</v>
      </c>
      <c r="G17" s="3" t="s">
        <v>22</v>
      </c>
      <c r="H17" s="3" t="s">
        <v>23</v>
      </c>
      <c r="I17" s="3" t="s">
        <v>21</v>
      </c>
      <c r="J17" s="3" t="s">
        <v>22</v>
      </c>
    </row>
    <row r="18" spans="1:11" x14ac:dyDescent="0.25">
      <c r="A18" s="4" t="s">
        <v>19</v>
      </c>
      <c r="B18" s="4">
        <v>1</v>
      </c>
      <c r="C18" s="4" t="s">
        <v>26</v>
      </c>
      <c r="D18" s="4"/>
      <c r="E18" s="4"/>
      <c r="F18" s="20">
        <v>120</v>
      </c>
      <c r="G18" s="20">
        <v>120</v>
      </c>
      <c r="H18" s="20"/>
      <c r="I18" s="20">
        <v>85</v>
      </c>
      <c r="J18" s="20">
        <v>85</v>
      </c>
      <c r="K18" t="s">
        <v>53</v>
      </c>
    </row>
    <row r="19" spans="1:11" x14ac:dyDescent="0.25">
      <c r="A19" s="4" t="s">
        <v>20</v>
      </c>
      <c r="B19" s="4">
        <v>1</v>
      </c>
      <c r="C19" s="4" t="s">
        <v>26</v>
      </c>
      <c r="D19" s="4"/>
      <c r="E19" s="4"/>
      <c r="F19" s="20">
        <v>75</v>
      </c>
      <c r="G19" s="20">
        <v>75</v>
      </c>
      <c r="H19" s="20"/>
      <c r="I19" s="20">
        <v>50</v>
      </c>
      <c r="J19" s="20">
        <v>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Local </vt:lpstr>
      <vt:lpstr>Local (10-15-13 to 12-20)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Sisi-Huang</dc:creator>
  <cp:lastModifiedBy>Sisi-Huang</cp:lastModifiedBy>
  <dcterms:created xsi:type="dcterms:W3CDTF">2013-06-07T18:21:53Z</dcterms:created>
  <dcterms:modified xsi:type="dcterms:W3CDTF">2014-01-06T23:37:06Z</dcterms:modified>
</cp:coreProperties>
</file>