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565" tabRatio="1000" activeTab="1"/>
  </bookViews>
  <sheets>
    <sheet name="B 团 （没升级酒店）" sheetId="1" r:id="rId1"/>
    <sheet name="A 团 （有升级酒店）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6" i="2" l="1"/>
  <c r="O16" i="2"/>
  <c r="P16" i="2"/>
  <c r="Q16" i="2"/>
  <c r="M16" i="2"/>
  <c r="G16" i="2"/>
  <c r="H16" i="2"/>
  <c r="I16" i="2"/>
  <c r="J16" i="2"/>
  <c r="F16" i="2"/>
  <c r="J10" i="2" l="1"/>
  <c r="J3" i="2"/>
  <c r="I3" i="2"/>
  <c r="H3" i="2"/>
  <c r="G3" i="2"/>
  <c r="F3" i="2"/>
  <c r="I13" i="1"/>
  <c r="Q19" i="2" l="1"/>
  <c r="P18" i="2"/>
  <c r="O18" i="2"/>
  <c r="O17" i="2"/>
  <c r="N19" i="2"/>
  <c r="N17" i="2"/>
  <c r="M19" i="2"/>
  <c r="M17" i="2"/>
  <c r="H19" i="2"/>
  <c r="I19" i="2"/>
  <c r="J19" i="2"/>
  <c r="H18" i="2"/>
  <c r="I18" i="2"/>
  <c r="J18" i="2"/>
  <c r="G18" i="2"/>
  <c r="G19" i="2"/>
  <c r="K6" i="1"/>
  <c r="F19" i="2"/>
  <c r="F18" i="2"/>
  <c r="J17" i="2"/>
  <c r="I17" i="2"/>
  <c r="H17" i="2"/>
  <c r="G17" i="2"/>
  <c r="F17" i="2"/>
  <c r="J13" i="2"/>
  <c r="Q13" i="2" s="1"/>
  <c r="J12" i="2"/>
  <c r="Q12" i="2" s="1"/>
  <c r="J11" i="2"/>
  <c r="H6" i="1"/>
  <c r="G6" i="1"/>
  <c r="J13" i="1"/>
  <c r="H13" i="1"/>
  <c r="G13" i="1"/>
  <c r="F13" i="1"/>
  <c r="P13" i="2"/>
  <c r="O13" i="2"/>
  <c r="N13" i="2"/>
  <c r="M13" i="2"/>
  <c r="P12" i="2"/>
  <c r="O12" i="2"/>
  <c r="N12" i="2"/>
  <c r="M12" i="2"/>
  <c r="Q11" i="2"/>
  <c r="P11" i="2"/>
  <c r="O11" i="2"/>
  <c r="N11" i="2"/>
  <c r="M11" i="2"/>
  <c r="Q6" i="2"/>
  <c r="P6" i="2"/>
  <c r="P19" i="2" s="1"/>
  <c r="O6" i="2"/>
  <c r="O19" i="2" s="1"/>
  <c r="N6" i="2"/>
  <c r="M6" i="2"/>
  <c r="Q5" i="2"/>
  <c r="Q18" i="2" s="1"/>
  <c r="P5" i="2"/>
  <c r="O5" i="2"/>
  <c r="N5" i="2"/>
  <c r="N18" i="2" s="1"/>
  <c r="M5" i="2"/>
  <c r="M18" i="2" s="1"/>
  <c r="Q4" i="2"/>
  <c r="Q17" i="2" s="1"/>
  <c r="P4" i="2"/>
  <c r="P17" i="2" s="1"/>
  <c r="O4" i="2"/>
  <c r="N4" i="2"/>
  <c r="M4" i="2"/>
  <c r="N22" i="1"/>
  <c r="O22" i="1" l="1"/>
  <c r="P22" i="1"/>
  <c r="Q22" i="1"/>
  <c r="N21" i="1"/>
  <c r="O21" i="1"/>
  <c r="P21" i="1"/>
  <c r="Q21" i="1"/>
  <c r="N20" i="1"/>
  <c r="O20" i="1"/>
  <c r="P20" i="1"/>
  <c r="Q20" i="1"/>
  <c r="M21" i="1"/>
  <c r="M22" i="1"/>
  <c r="M20" i="1"/>
</calcChain>
</file>

<file path=xl/sharedStrings.xml><?xml version="1.0" encoding="utf-8"?>
<sst xmlns="http://schemas.openxmlformats.org/spreadsheetml/2006/main" count="153" uniqueCount="50">
  <si>
    <t>ID</t>
  </si>
  <si>
    <t>地接团号</t>
  </si>
  <si>
    <t>线路名称</t>
  </si>
  <si>
    <t>天数</t>
  </si>
  <si>
    <t>出团日期</t>
  </si>
  <si>
    <t>双人</t>
  </si>
  <si>
    <t>三人</t>
  </si>
  <si>
    <t>四人</t>
  </si>
  <si>
    <t>单人</t>
  </si>
  <si>
    <t>儿童</t>
  </si>
  <si>
    <t>NF-001</t>
  </si>
  <si>
    <t>多伦多，尼亚加拉瀑布特色一日游</t>
  </si>
  <si>
    <t>逢周二，周三，周六</t>
  </si>
  <si>
    <t>天马（NGH）加东一天团：$5 Commission</t>
  </si>
  <si>
    <t>卖价</t>
  </si>
  <si>
    <t>底价</t>
  </si>
  <si>
    <t>成人</t>
  </si>
  <si>
    <t>小孩</t>
  </si>
  <si>
    <t>天马（NGH）加东三天团：$10 Commission</t>
  </si>
  <si>
    <t>MTL-003</t>
  </si>
  <si>
    <t>多伦多，渥太华，蒙特利尔，魁北克，千岛湖三天迷你精致游</t>
  </si>
  <si>
    <r>
      <t>5-9</t>
    </r>
    <r>
      <rPr>
        <sz val="12"/>
        <color theme="1"/>
        <rFont val="宋体"/>
        <charset val="134"/>
      </rPr>
      <t>月：每周三，六；</t>
    </r>
    <r>
      <rPr>
        <sz val="12"/>
        <color theme="1"/>
        <rFont val="PMingLiU"/>
        <family val="1"/>
      </rPr>
      <t xml:space="preserve"> 10-4</t>
    </r>
    <r>
      <rPr>
        <sz val="12"/>
        <color theme="1"/>
        <rFont val="宋体"/>
        <charset val="134"/>
      </rPr>
      <t>月：每周六</t>
    </r>
  </si>
  <si>
    <t>天马（NGH）加东线路：26% Commission</t>
  </si>
  <si>
    <t>MTL-005</t>
  </si>
  <si>
    <t>多伦多，渥太华，蒙特利尔，魁北克，尼亚加拉瀑布五天美景游</t>
  </si>
  <si>
    <r>
      <t>5 -9</t>
    </r>
    <r>
      <rPr>
        <sz val="12"/>
        <color theme="1"/>
        <rFont val="宋体"/>
        <charset val="134"/>
      </rPr>
      <t>月：每周二</t>
    </r>
    <r>
      <rPr>
        <sz val="12"/>
        <color theme="1"/>
        <rFont val="PMingLiU"/>
        <family val="1"/>
      </rPr>
      <t xml:space="preserve">, </t>
    </r>
    <r>
      <rPr>
        <sz val="12"/>
        <color theme="1"/>
        <rFont val="宋体"/>
        <charset val="134"/>
      </rPr>
      <t>周五</t>
    </r>
    <r>
      <rPr>
        <sz val="12"/>
        <color theme="1"/>
        <rFont val="PMingLiU"/>
        <family val="1"/>
      </rPr>
      <t xml:space="preserve"> </t>
    </r>
  </si>
  <si>
    <t>MTL-006</t>
  </si>
  <si>
    <t>多伦多，渥太华，蒙特利尔，魁北克，千岛，尼亚加拉瀑布六天经典游</t>
  </si>
  <si>
    <t>PEI-009</t>
  </si>
  <si>
    <t>多伦多，渥太华，蒙特利尔，爱德华王子岛，沙乐市，哈利法斯市，魁北克，千岛，尼亚加拉瀑布九天豪华游</t>
  </si>
  <si>
    <t>底价计算公式：</t>
  </si>
  <si>
    <t>单人房</t>
  </si>
  <si>
    <t>双人房</t>
  </si>
  <si>
    <t>三人房</t>
  </si>
  <si>
    <t>四人房</t>
  </si>
  <si>
    <t>单人房卖价*0.74</t>
  </si>
  <si>
    <t>双人房卖价*0.74</t>
  </si>
  <si>
    <t>三人房卖价*0.74</t>
  </si>
  <si>
    <t>四人房卖价*074</t>
  </si>
  <si>
    <t>TRT234-2945</t>
  </si>
  <si>
    <t>TRT234-2944</t>
  </si>
  <si>
    <t>TRT234-2946</t>
  </si>
  <si>
    <t>TRT234-2947</t>
  </si>
  <si>
    <t>TRT234-2948</t>
  </si>
  <si>
    <t>(会受汇率，小数点rounding的影响）</t>
  </si>
  <si>
    <t>B团</t>
  </si>
  <si>
    <t>A 团价格</t>
  </si>
  <si>
    <t>升级酒店价格（A-B)</t>
  </si>
  <si>
    <t>（可能受进位和税金影响）</t>
  </si>
  <si>
    <t>（会受小数点rounding，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</si>
</sst>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3" xfId="0" applyBorder="1"/>
    <xf numFmtId="0" fontId="1" fillId="2" borderId="2" xfId="0" applyFont="1" applyFill="1" applyBorder="1"/>
    <xf numFmtId="6" fontId="0" fillId="0" borderId="0" xfId="0" applyNumberFormat="1"/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/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9"/>
  <sheetViews>
    <sheetView topLeftCell="D4" workbookViewId="0">
      <selection activeCell="N13" sqref="N13"/>
    </sheetView>
  </sheetViews>
  <sheetFormatPr defaultRowHeight="15"/>
  <cols>
    <col min="1" max="1" width="19.85546875" customWidth="1"/>
    <col min="2" max="2" width="41.140625" customWidth="1"/>
    <col min="3" max="3" width="111.28515625" customWidth="1"/>
    <col min="5" max="5" width="39.42578125" customWidth="1"/>
  </cols>
  <sheetData>
    <row r="3" spans="1:23" ht="45.75" customHeight="1">
      <c r="A3" s="16" t="s">
        <v>13</v>
      </c>
      <c r="B3" s="17"/>
      <c r="C3" s="5"/>
    </row>
    <row r="4" spans="1:23" ht="41.25" customHeight="1">
      <c r="G4" s="6" t="s">
        <v>14</v>
      </c>
      <c r="K4" s="6" t="s">
        <v>15</v>
      </c>
    </row>
    <row r="5" spans="1:23" ht="27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G5" s="1" t="s">
        <v>16</v>
      </c>
      <c r="H5" s="1" t="s">
        <v>17</v>
      </c>
      <c r="K5" s="1" t="s">
        <v>16</v>
      </c>
      <c r="L5" s="1" t="s">
        <v>17</v>
      </c>
    </row>
    <row r="6" spans="1:23" ht="28.5" customHeight="1">
      <c r="A6" t="s">
        <v>40</v>
      </c>
      <c r="B6" t="s">
        <v>10</v>
      </c>
      <c r="C6" s="3" t="s">
        <v>11</v>
      </c>
      <c r="D6">
        <v>1</v>
      </c>
      <c r="E6" s="4" t="s">
        <v>12</v>
      </c>
      <c r="G6" s="7">
        <f>45+1</f>
        <v>46</v>
      </c>
      <c r="H6" s="7">
        <f>45+1</f>
        <v>46</v>
      </c>
      <c r="K6" s="7">
        <f>40</f>
        <v>40</v>
      </c>
      <c r="L6" s="7">
        <v>40</v>
      </c>
      <c r="M6" t="s">
        <v>44</v>
      </c>
    </row>
    <row r="7" spans="1:23" s="13" customFormat="1" ht="16.5" customHeight="1">
      <c r="C7" s="3"/>
      <c r="E7" s="4"/>
      <c r="G7" s="7"/>
      <c r="H7" s="7"/>
      <c r="K7" s="7"/>
      <c r="L7" s="7"/>
    </row>
    <row r="10" spans="1:23" ht="45.75" customHeight="1">
      <c r="A10" s="16" t="s">
        <v>18</v>
      </c>
      <c r="B10" s="17"/>
    </row>
    <row r="11" spans="1:23" s="8" customFormat="1" ht="45.75" customHeight="1">
      <c r="B11" s="9"/>
      <c r="F11" s="6" t="s">
        <v>14</v>
      </c>
      <c r="M11" s="6" t="s">
        <v>15</v>
      </c>
    </row>
    <row r="12" spans="1:23" ht="29.25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9"/>
      <c r="L12" s="2"/>
      <c r="M12" s="1" t="s">
        <v>5</v>
      </c>
      <c r="N12" s="1" t="s">
        <v>6</v>
      </c>
      <c r="O12" s="1" t="s">
        <v>7</v>
      </c>
      <c r="P12" s="1" t="s">
        <v>8</v>
      </c>
      <c r="Q12" s="1" t="s">
        <v>9</v>
      </c>
      <c r="R12" s="9"/>
      <c r="S12" s="9"/>
      <c r="T12" s="9"/>
      <c r="U12" s="9"/>
      <c r="V12" s="9"/>
      <c r="W12" s="9"/>
    </row>
    <row r="13" spans="1:23" ht="27.75" customHeight="1">
      <c r="A13" t="s">
        <v>39</v>
      </c>
      <c r="B13" s="13" t="s">
        <v>19</v>
      </c>
      <c r="C13" s="3" t="s">
        <v>20</v>
      </c>
      <c r="D13">
        <v>3</v>
      </c>
      <c r="E13" s="10" t="s">
        <v>21</v>
      </c>
      <c r="F13">
        <f>170+1</f>
        <v>171</v>
      </c>
      <c r="G13">
        <f>145+1</f>
        <v>146</v>
      </c>
      <c r="H13">
        <f>121+1</f>
        <v>122</v>
      </c>
      <c r="I13">
        <f>330+1</f>
        <v>331</v>
      </c>
      <c r="J13">
        <f>121+1</f>
        <v>122</v>
      </c>
      <c r="M13">
        <v>160</v>
      </c>
      <c r="N13" s="8">
        <v>135</v>
      </c>
      <c r="O13" s="8">
        <v>111</v>
      </c>
      <c r="P13" s="8">
        <v>320</v>
      </c>
      <c r="Q13" s="8">
        <v>111</v>
      </c>
      <c r="R13" s="13" t="s">
        <v>49</v>
      </c>
    </row>
    <row r="14" spans="1:23" s="13" customFormat="1" ht="17.25" customHeight="1">
      <c r="C14" s="3"/>
      <c r="E14" s="10"/>
    </row>
    <row r="17" spans="1:23" ht="38.25" customHeight="1">
      <c r="A17" s="16" t="s">
        <v>22</v>
      </c>
      <c r="B17" s="17"/>
    </row>
    <row r="18" spans="1:23" ht="42" customHeight="1">
      <c r="F18" s="6" t="s">
        <v>14</v>
      </c>
      <c r="M18" s="6" t="s">
        <v>15</v>
      </c>
    </row>
    <row r="19" spans="1:23" s="8" customFormat="1" ht="29.25" customHeigh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9"/>
      <c r="L19" s="2"/>
      <c r="M19" s="1" t="s">
        <v>5</v>
      </c>
      <c r="N19" s="1" t="s">
        <v>6</v>
      </c>
      <c r="O19" s="1" t="s">
        <v>7</v>
      </c>
      <c r="P19" s="1" t="s">
        <v>8</v>
      </c>
      <c r="Q19" s="1" t="s">
        <v>9</v>
      </c>
      <c r="R19" s="9"/>
      <c r="S19" s="9"/>
      <c r="T19" s="9"/>
      <c r="U19" s="9"/>
      <c r="V19" s="9"/>
      <c r="W19" s="9"/>
    </row>
    <row r="20" spans="1:23" ht="24.75" customHeight="1">
      <c r="A20" t="s">
        <v>41</v>
      </c>
      <c r="B20" t="s">
        <v>23</v>
      </c>
      <c r="C20" s="3" t="s">
        <v>24</v>
      </c>
      <c r="D20">
        <v>5</v>
      </c>
      <c r="E20" s="10" t="s">
        <v>25</v>
      </c>
      <c r="F20">
        <v>548</v>
      </c>
      <c r="G20">
        <v>468</v>
      </c>
      <c r="H20">
        <v>398</v>
      </c>
      <c r="I20">
        <v>1099</v>
      </c>
      <c r="J20">
        <v>398</v>
      </c>
      <c r="M20" s="15">
        <f>F20-F20*0.26/1.13</f>
        <v>421.91150442477874</v>
      </c>
      <c r="N20" s="15">
        <f t="shared" ref="N20:Q22" si="0">G20-G20*0.26/1.13</f>
        <v>360.31858407079642</v>
      </c>
      <c r="O20" s="15">
        <f t="shared" si="0"/>
        <v>306.42477876106193</v>
      </c>
      <c r="P20" s="15">
        <f t="shared" si="0"/>
        <v>846.13274336283189</v>
      </c>
      <c r="Q20" s="15">
        <f t="shared" si="0"/>
        <v>306.42477876106193</v>
      </c>
    </row>
    <row r="21" spans="1:23" ht="22.5" customHeight="1">
      <c r="A21" t="s">
        <v>42</v>
      </c>
      <c r="B21" s="9" t="s">
        <v>26</v>
      </c>
      <c r="C21" s="3" t="s">
        <v>27</v>
      </c>
      <c r="D21">
        <v>6</v>
      </c>
      <c r="E21" s="11" t="s">
        <v>25</v>
      </c>
      <c r="F21">
        <v>698</v>
      </c>
      <c r="G21">
        <v>579</v>
      </c>
      <c r="H21">
        <v>489</v>
      </c>
      <c r="I21">
        <v>1225</v>
      </c>
      <c r="J21">
        <v>489</v>
      </c>
      <c r="M21" s="15">
        <f t="shared" ref="M21:M22" si="1">F21-F21*0.26/1.13</f>
        <v>537.39823008849555</v>
      </c>
      <c r="N21" s="15">
        <f t="shared" si="0"/>
        <v>445.77876106194691</v>
      </c>
      <c r="O21" s="15">
        <f t="shared" si="0"/>
        <v>376.48672566371681</v>
      </c>
      <c r="P21" s="15">
        <f t="shared" si="0"/>
        <v>943.14159292035401</v>
      </c>
      <c r="Q21" s="15">
        <f t="shared" si="0"/>
        <v>376.48672566371681</v>
      </c>
    </row>
    <row r="22" spans="1:23" ht="21.75" customHeight="1">
      <c r="A22" t="s">
        <v>43</v>
      </c>
      <c r="B22" s="9" t="s">
        <v>28</v>
      </c>
      <c r="C22" s="3" t="s">
        <v>29</v>
      </c>
      <c r="D22">
        <v>9</v>
      </c>
      <c r="E22" s="10" t="s">
        <v>25</v>
      </c>
      <c r="F22">
        <v>1169</v>
      </c>
      <c r="G22">
        <v>1068</v>
      </c>
      <c r="H22">
        <v>940</v>
      </c>
      <c r="I22">
        <v>1759</v>
      </c>
      <c r="J22">
        <v>940</v>
      </c>
      <c r="M22" s="15">
        <f t="shared" si="1"/>
        <v>900.02654867256638</v>
      </c>
      <c r="N22" s="15">
        <f>G22-G22*0.26/1.13</f>
        <v>822.26548672566366</v>
      </c>
      <c r="O22" s="15">
        <f t="shared" si="0"/>
        <v>723.71681415929197</v>
      </c>
      <c r="P22" s="15">
        <f t="shared" si="0"/>
        <v>1354.2743362831857</v>
      </c>
      <c r="Q22" s="15">
        <f t="shared" si="0"/>
        <v>723.71681415929197</v>
      </c>
    </row>
    <row r="25" spans="1:23">
      <c r="B25" s="12" t="s">
        <v>30</v>
      </c>
    </row>
    <row r="26" spans="1:23">
      <c r="B26" s="13" t="s">
        <v>31</v>
      </c>
      <c r="C26" t="s">
        <v>35</v>
      </c>
    </row>
    <row r="27" spans="1:23">
      <c r="B27" s="13" t="s">
        <v>32</v>
      </c>
      <c r="C27" s="13" t="s">
        <v>36</v>
      </c>
    </row>
    <row r="28" spans="1:23">
      <c r="B28" s="13" t="s">
        <v>33</v>
      </c>
      <c r="C28" s="13" t="s">
        <v>37</v>
      </c>
    </row>
    <row r="29" spans="1:23">
      <c r="B29" s="13" t="s">
        <v>34</v>
      </c>
      <c r="C29" s="13" t="s">
        <v>38</v>
      </c>
    </row>
  </sheetData>
  <mergeCells count="3">
    <mergeCell ref="A3:B3"/>
    <mergeCell ref="A10:B10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S13" sqref="S13"/>
    </sheetView>
  </sheetViews>
  <sheetFormatPr defaultRowHeight="15"/>
  <cols>
    <col min="1" max="1" width="14" bestFit="1" customWidth="1"/>
    <col min="3" max="3" width="11.28515625" customWidth="1"/>
    <col min="4" max="4" width="23.7109375" customWidth="1"/>
    <col min="5" max="5" width="22.140625" bestFit="1" customWidth="1"/>
  </cols>
  <sheetData>
    <row r="1" spans="1:23" s="13" customFormat="1">
      <c r="A1" s="13" t="s">
        <v>45</v>
      </c>
    </row>
    <row r="2" spans="1:23" s="13" customFormat="1" ht="29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9"/>
      <c r="L2" s="2"/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9"/>
      <c r="S2" s="9"/>
      <c r="T2" s="9"/>
      <c r="U2" s="9"/>
      <c r="V2" s="9"/>
      <c r="W2" s="9"/>
    </row>
    <row r="3" spans="1:23" s="13" customFormat="1" ht="29.25" customHeight="1">
      <c r="A3" s="13" t="s">
        <v>39</v>
      </c>
      <c r="B3" s="13" t="s">
        <v>19</v>
      </c>
      <c r="C3" s="3" t="s">
        <v>20</v>
      </c>
      <c r="D3" s="13">
        <v>3</v>
      </c>
      <c r="E3" s="10" t="s">
        <v>21</v>
      </c>
      <c r="F3" s="13">
        <f>170+1</f>
        <v>171</v>
      </c>
      <c r="G3" s="13">
        <f>145+1</f>
        <v>146</v>
      </c>
      <c r="H3" s="13">
        <f>121+1</f>
        <v>122</v>
      </c>
      <c r="I3" s="13">
        <f>330+1</f>
        <v>331</v>
      </c>
      <c r="J3" s="13">
        <f>121+1</f>
        <v>122</v>
      </c>
      <c r="M3" s="13">
        <v>160</v>
      </c>
      <c r="N3" s="13">
        <v>135</v>
      </c>
      <c r="O3" s="13">
        <v>111</v>
      </c>
      <c r="P3" s="13">
        <v>320</v>
      </c>
      <c r="Q3" s="13">
        <v>111</v>
      </c>
      <c r="R3" s="9"/>
      <c r="S3" s="9"/>
      <c r="T3" s="9"/>
      <c r="U3" s="9"/>
      <c r="V3" s="9"/>
      <c r="W3" s="9"/>
    </row>
    <row r="4" spans="1:23" s="13" customFormat="1" ht="24.75" customHeight="1">
      <c r="A4" s="13" t="s">
        <v>41</v>
      </c>
      <c r="B4" s="13" t="s">
        <v>23</v>
      </c>
      <c r="C4" s="3" t="s">
        <v>24</v>
      </c>
      <c r="D4" s="13">
        <v>5</v>
      </c>
      <c r="E4" s="10" t="s">
        <v>25</v>
      </c>
      <c r="F4" s="13">
        <v>548</v>
      </c>
      <c r="G4" s="13">
        <v>468</v>
      </c>
      <c r="H4" s="13">
        <v>398</v>
      </c>
      <c r="I4" s="13">
        <v>1099</v>
      </c>
      <c r="J4" s="13">
        <v>398</v>
      </c>
      <c r="M4" s="15">
        <f>F4-F4*0.26/1.13</f>
        <v>421.91150442477874</v>
      </c>
      <c r="N4" s="15">
        <f t="shared" ref="N4:Q6" si="0">G4-G4*0.26/1.13</f>
        <v>360.31858407079642</v>
      </c>
      <c r="O4" s="15">
        <f t="shared" si="0"/>
        <v>306.42477876106193</v>
      </c>
      <c r="P4" s="15">
        <f t="shared" si="0"/>
        <v>846.13274336283189</v>
      </c>
      <c r="Q4" s="15">
        <f t="shared" si="0"/>
        <v>306.42477876106193</v>
      </c>
    </row>
    <row r="5" spans="1:23" s="13" customFormat="1" ht="22.5" customHeight="1">
      <c r="A5" s="13" t="s">
        <v>42</v>
      </c>
      <c r="B5" s="9" t="s">
        <v>26</v>
      </c>
      <c r="C5" s="3" t="s">
        <v>27</v>
      </c>
      <c r="D5" s="13">
        <v>6</v>
      </c>
      <c r="E5" s="11" t="s">
        <v>25</v>
      </c>
      <c r="F5" s="13">
        <v>698</v>
      </c>
      <c r="G5" s="13">
        <v>579</v>
      </c>
      <c r="H5" s="13">
        <v>489</v>
      </c>
      <c r="I5" s="13">
        <v>1225</v>
      </c>
      <c r="J5" s="13">
        <v>489</v>
      </c>
      <c r="M5" s="15">
        <f t="shared" ref="M5:M6" si="1">F5-F5*0.26/1.13</f>
        <v>537.39823008849555</v>
      </c>
      <c r="N5" s="15">
        <f t="shared" si="0"/>
        <v>445.77876106194691</v>
      </c>
      <c r="O5" s="15">
        <f t="shared" si="0"/>
        <v>376.48672566371681</v>
      </c>
      <c r="P5" s="15">
        <f t="shared" si="0"/>
        <v>943.14159292035401</v>
      </c>
      <c r="Q5" s="15">
        <f t="shared" si="0"/>
        <v>376.48672566371681</v>
      </c>
    </row>
    <row r="6" spans="1:23" s="13" customFormat="1" ht="21.75" customHeight="1">
      <c r="A6" s="13" t="s">
        <v>43</v>
      </c>
      <c r="B6" s="9" t="s">
        <v>28</v>
      </c>
      <c r="C6" s="3" t="s">
        <v>29</v>
      </c>
      <c r="D6" s="13">
        <v>9</v>
      </c>
      <c r="E6" s="10" t="s">
        <v>25</v>
      </c>
      <c r="F6" s="13">
        <v>1169</v>
      </c>
      <c r="G6" s="13">
        <v>1068</v>
      </c>
      <c r="H6" s="13">
        <v>940</v>
      </c>
      <c r="I6" s="13">
        <v>1759</v>
      </c>
      <c r="J6" s="13">
        <v>940</v>
      </c>
      <c r="M6" s="15">
        <f t="shared" si="1"/>
        <v>900.02654867256638</v>
      </c>
      <c r="N6" s="15">
        <f>G6-G6*0.26/1.13</f>
        <v>822.26548672566366</v>
      </c>
      <c r="O6" s="15">
        <f t="shared" si="0"/>
        <v>723.71681415929197</v>
      </c>
      <c r="P6" s="15">
        <f t="shared" si="0"/>
        <v>1354.2743362831857</v>
      </c>
      <c r="Q6" s="15">
        <f t="shared" si="0"/>
        <v>723.71681415929197</v>
      </c>
    </row>
    <row r="8" spans="1:23">
      <c r="A8" t="s">
        <v>46</v>
      </c>
    </row>
    <row r="9" spans="1:2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9"/>
      <c r="L9" s="2"/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</row>
    <row r="10" spans="1:23" s="13" customFormat="1" ht="16.5">
      <c r="A10" s="13" t="s">
        <v>39</v>
      </c>
      <c r="B10" s="13" t="s">
        <v>19</v>
      </c>
      <c r="C10" s="3" t="s">
        <v>20</v>
      </c>
      <c r="D10" s="13">
        <v>3</v>
      </c>
      <c r="E10" s="10" t="s">
        <v>21</v>
      </c>
      <c r="F10" s="13">
        <v>208</v>
      </c>
      <c r="G10" s="13">
        <v>171</v>
      </c>
      <c r="H10" s="13">
        <v>146</v>
      </c>
      <c r="I10" s="13">
        <v>405</v>
      </c>
      <c r="J10" s="13">
        <f>H10</f>
        <v>146</v>
      </c>
      <c r="M10" s="14"/>
      <c r="N10" s="14"/>
      <c r="O10" s="14"/>
      <c r="P10" s="14"/>
      <c r="Q10" s="14"/>
    </row>
    <row r="11" spans="1:23" ht="16.5">
      <c r="A11" s="13" t="s">
        <v>41</v>
      </c>
      <c r="B11" s="13" t="s">
        <v>23</v>
      </c>
      <c r="C11" s="3" t="s">
        <v>24</v>
      </c>
      <c r="D11" s="13">
        <v>5</v>
      </c>
      <c r="E11" s="10" t="s">
        <v>25</v>
      </c>
      <c r="F11" s="13">
        <v>715</v>
      </c>
      <c r="G11" s="13">
        <v>583</v>
      </c>
      <c r="H11" s="13">
        <v>490</v>
      </c>
      <c r="I11" s="13">
        <v>1279</v>
      </c>
      <c r="J11" s="13">
        <f>H11</f>
        <v>490</v>
      </c>
      <c r="K11" s="13"/>
      <c r="L11" s="13"/>
      <c r="M11" s="15">
        <f>F11-F11*0.26/1.13</f>
        <v>550.48672566371681</v>
      </c>
      <c r="N11" s="15">
        <f t="shared" ref="N11:N12" si="2">G11-G11*0.26/1.13</f>
        <v>448.85840707964599</v>
      </c>
      <c r="O11" s="15">
        <f t="shared" ref="O11:O13" si="3">H11-H11*0.26/1.13</f>
        <v>377.25663716814159</v>
      </c>
      <c r="P11" s="15">
        <f t="shared" ref="P11:P13" si="4">I11-I11*0.26/1.13</f>
        <v>984.71681415929197</v>
      </c>
      <c r="Q11" s="15">
        <f t="shared" ref="Q11:Q13" si="5">J11-J11*0.26/1.13</f>
        <v>377.25663716814159</v>
      </c>
    </row>
    <row r="12" spans="1:23" ht="16.5">
      <c r="A12" s="13" t="s">
        <v>42</v>
      </c>
      <c r="B12" s="9" t="s">
        <v>26</v>
      </c>
      <c r="C12" s="3" t="s">
        <v>27</v>
      </c>
      <c r="D12" s="13">
        <v>6</v>
      </c>
      <c r="E12" s="11" t="s">
        <v>25</v>
      </c>
      <c r="F12" s="13">
        <v>865</v>
      </c>
      <c r="G12" s="13">
        <v>694</v>
      </c>
      <c r="H12" s="13">
        <v>581</v>
      </c>
      <c r="I12" s="13">
        <v>1405</v>
      </c>
      <c r="J12" s="13">
        <f>H12</f>
        <v>581</v>
      </c>
      <c r="K12" s="13"/>
      <c r="L12" s="13"/>
      <c r="M12" s="15">
        <f t="shared" ref="M12:M13" si="6">F12-F12*0.26/1.13</f>
        <v>665.97345132743362</v>
      </c>
      <c r="N12" s="15">
        <f t="shared" si="2"/>
        <v>534.31858407079642</v>
      </c>
      <c r="O12" s="15">
        <f t="shared" si="3"/>
        <v>447.31858407079642</v>
      </c>
      <c r="P12" s="15">
        <f t="shared" si="4"/>
        <v>1081.7256637168141</v>
      </c>
      <c r="Q12" s="15">
        <f t="shared" si="5"/>
        <v>447.31858407079642</v>
      </c>
    </row>
    <row r="13" spans="1:23" ht="16.5">
      <c r="A13" s="13" t="s">
        <v>43</v>
      </c>
      <c r="B13" s="9" t="s">
        <v>28</v>
      </c>
      <c r="C13" s="3" t="s">
        <v>29</v>
      </c>
      <c r="D13" s="13">
        <v>9</v>
      </c>
      <c r="E13" s="10" t="s">
        <v>25</v>
      </c>
      <c r="F13" s="13">
        <v>1209</v>
      </c>
      <c r="G13" s="13">
        <v>1106</v>
      </c>
      <c r="H13" s="13">
        <v>997</v>
      </c>
      <c r="I13" s="13">
        <v>1826</v>
      </c>
      <c r="J13" s="13">
        <f>H13</f>
        <v>997</v>
      </c>
      <c r="K13" s="13"/>
      <c r="L13" s="13"/>
      <c r="M13" s="15">
        <f t="shared" si="6"/>
        <v>930.82300884955748</v>
      </c>
      <c r="N13" s="15">
        <f>G13-G13*0.26/1.13</f>
        <v>851.52212389380531</v>
      </c>
      <c r="O13" s="15">
        <f t="shared" si="3"/>
        <v>767.60176991150433</v>
      </c>
      <c r="P13" s="15">
        <f t="shared" si="4"/>
        <v>1405.858407079646</v>
      </c>
      <c r="Q13" s="15">
        <f t="shared" si="5"/>
        <v>767.60176991150433</v>
      </c>
    </row>
    <row r="15" spans="1:23">
      <c r="A15" t="s">
        <v>47</v>
      </c>
    </row>
    <row r="16" spans="1:23" s="13" customFormat="1">
      <c r="A16" s="13" t="s">
        <v>39</v>
      </c>
      <c r="B16" s="13" t="s">
        <v>19</v>
      </c>
      <c r="F16" s="13">
        <f>F10-F3+5</f>
        <v>42</v>
      </c>
      <c r="G16" s="13">
        <f t="shared" ref="G16:J16" si="7">G10-G3+5</f>
        <v>30</v>
      </c>
      <c r="H16" s="13">
        <f t="shared" si="7"/>
        <v>29</v>
      </c>
      <c r="I16" s="13">
        <f t="shared" si="7"/>
        <v>79</v>
      </c>
      <c r="J16" s="13">
        <f t="shared" si="7"/>
        <v>29</v>
      </c>
      <c r="M16" s="13">
        <f>F16-5</f>
        <v>37</v>
      </c>
      <c r="N16" s="13">
        <f t="shared" ref="N16:Q16" si="8">G16-5</f>
        <v>25</v>
      </c>
      <c r="O16" s="13">
        <f t="shared" si="8"/>
        <v>24</v>
      </c>
      <c r="P16" s="13">
        <f t="shared" si="8"/>
        <v>74</v>
      </c>
      <c r="Q16" s="13">
        <f t="shared" si="8"/>
        <v>24</v>
      </c>
      <c r="R16" s="13" t="s">
        <v>48</v>
      </c>
    </row>
    <row r="17" spans="1:17">
      <c r="A17" s="13" t="s">
        <v>41</v>
      </c>
      <c r="B17" s="13" t="s">
        <v>23</v>
      </c>
      <c r="F17">
        <f>F11-F4</f>
        <v>167</v>
      </c>
      <c r="G17" s="13">
        <f>G11-G4</f>
        <v>115</v>
      </c>
      <c r="H17" s="13">
        <f>H11-H4</f>
        <v>92</v>
      </c>
      <c r="I17" s="13">
        <f>I11-I4</f>
        <v>180</v>
      </c>
      <c r="J17" s="13">
        <f>J11-J4</f>
        <v>92</v>
      </c>
      <c r="M17" s="15">
        <f t="shared" ref="M17:Q19" si="9">M11-M4</f>
        <v>128.57522123893807</v>
      </c>
      <c r="N17" s="15">
        <f t="shared" si="9"/>
        <v>88.539823008849567</v>
      </c>
      <c r="O17" s="15">
        <f t="shared" si="9"/>
        <v>70.831858407079665</v>
      </c>
      <c r="P17" s="15">
        <f t="shared" si="9"/>
        <v>138.58407079646008</v>
      </c>
      <c r="Q17" s="15">
        <f t="shared" si="9"/>
        <v>70.831858407079665</v>
      </c>
    </row>
    <row r="18" spans="1:17">
      <c r="A18" s="13" t="s">
        <v>42</v>
      </c>
      <c r="B18" s="9" t="s">
        <v>26</v>
      </c>
      <c r="F18" s="13">
        <f>F12-F5</f>
        <v>167</v>
      </c>
      <c r="G18" s="13">
        <f t="shared" ref="G18:J18" si="10">G12-G5</f>
        <v>115</v>
      </c>
      <c r="H18" s="13">
        <f t="shared" si="10"/>
        <v>92</v>
      </c>
      <c r="I18" s="13">
        <f t="shared" si="10"/>
        <v>180</v>
      </c>
      <c r="J18" s="13">
        <f t="shared" si="10"/>
        <v>92</v>
      </c>
      <c r="M18" s="15">
        <f t="shared" si="9"/>
        <v>128.57522123893807</v>
      </c>
      <c r="N18" s="15">
        <f t="shared" si="9"/>
        <v>88.53982300884951</v>
      </c>
      <c r="O18" s="15">
        <f t="shared" si="9"/>
        <v>70.831858407079608</v>
      </c>
      <c r="P18" s="15">
        <f t="shared" si="9"/>
        <v>138.58407079646008</v>
      </c>
      <c r="Q18" s="15">
        <f t="shared" si="9"/>
        <v>70.831858407079608</v>
      </c>
    </row>
    <row r="19" spans="1:17">
      <c r="A19" s="13" t="s">
        <v>43</v>
      </c>
      <c r="B19" s="9" t="s">
        <v>28</v>
      </c>
      <c r="F19" s="13">
        <f>F13-F6</f>
        <v>40</v>
      </c>
      <c r="G19" s="13">
        <f>G13-G6</f>
        <v>38</v>
      </c>
      <c r="H19" s="13">
        <f>H13-H6</f>
        <v>57</v>
      </c>
      <c r="I19" s="13">
        <f>I13-I6</f>
        <v>67</v>
      </c>
      <c r="J19" s="13">
        <f>J13-J6</f>
        <v>57</v>
      </c>
      <c r="M19" s="15">
        <f t="shared" si="9"/>
        <v>30.796460176991104</v>
      </c>
      <c r="N19" s="15">
        <f t="shared" si="9"/>
        <v>29.256637168141651</v>
      </c>
      <c r="O19" s="15">
        <f t="shared" si="9"/>
        <v>43.884955752212363</v>
      </c>
      <c r="P19" s="15">
        <f t="shared" si="9"/>
        <v>51.58407079646031</v>
      </c>
      <c r="Q19" s="15">
        <f t="shared" si="9"/>
        <v>43.884955752212363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 团 （没升级酒店）</vt:lpstr>
      <vt:lpstr>A 团 （有升级酒店）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usitrip</dc:creator>
  <cp:lastModifiedBy>Sisi-Huang</cp:lastModifiedBy>
  <dcterms:created xsi:type="dcterms:W3CDTF">2013-05-02T23:58:31Z</dcterms:created>
  <dcterms:modified xsi:type="dcterms:W3CDTF">2013-10-17T17:41:20Z</dcterms:modified>
</cp:coreProperties>
</file>