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s/Documents/GitHub/ZHAW/Semester 3/DS Grundlagen/"/>
    </mc:Choice>
  </mc:AlternateContent>
  <xr:revisionPtr revIDLastSave="0" documentId="13_ncr:1_{A8C26177-AD78-4F4F-97A6-5D821ABB7BD3}" xr6:coauthVersionLast="47" xr6:coauthVersionMax="47" xr10:uidLastSave="{00000000-0000-0000-0000-000000000000}"/>
  <bookViews>
    <workbookView xWindow="25800" yWindow="500" windowWidth="25800" windowHeight="19640" xr2:uid="{59DF8FAE-8642-414F-964D-1792F92F6854}"/>
  </bookViews>
  <sheets>
    <sheet name="Sheet1" sheetId="1" r:id="rId1"/>
  </sheets>
  <definedNames>
    <definedName name="t_min_max">t_minmax[[#Headers],[Column1]]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0" i="1" l="1"/>
  <c r="A180" i="1"/>
  <c r="B180" i="1" s="1"/>
  <c r="I158" i="1" l="1" a="1"/>
  <c r="I158" i="1" s="1"/>
  <c r="I156" i="1" a="1"/>
  <c r="I156" i="1" s="1"/>
  <c r="G170" i="1"/>
  <c r="F164" i="1" a="1"/>
  <c r="F164" i="1" s="1"/>
  <c r="F163" i="1" a="1"/>
  <c r="F163" i="1" s="1"/>
  <c r="O148" i="1"/>
  <c r="K148" i="1" a="1"/>
  <c r="K148" i="1" s="1"/>
  <c r="H148" i="1"/>
  <c r="C156" i="1"/>
  <c r="C157" i="1"/>
  <c r="C158" i="1"/>
  <c r="F148" i="1" a="1"/>
  <c r="F148" i="1" s="1"/>
  <c r="C148" i="1"/>
  <c r="C149" i="1"/>
  <c r="C150" i="1"/>
  <c r="D89" i="1"/>
  <c r="D97" i="1"/>
  <c r="D108" i="1"/>
  <c r="D105" i="1"/>
  <c r="D114" i="1"/>
  <c r="D70" i="1"/>
  <c r="D75" i="1"/>
  <c r="D78" i="1"/>
  <c r="E142" i="1" l="1" a="1"/>
  <c r="E142" i="1" s="1"/>
  <c r="E138" i="1" a="1"/>
  <c r="E138" i="1" s="1"/>
  <c r="D121" i="1" l="1"/>
  <c r="E132" i="1" a="1"/>
  <c r="E132" i="1" s="1"/>
  <c r="D126" i="1" a="1"/>
  <c r="D126" i="1" s="1"/>
  <c r="D82" i="1"/>
  <c r="D64" i="1"/>
  <c r="D58" i="1"/>
  <c r="D56" i="1"/>
  <c r="D11" i="1"/>
  <c r="D10" i="1"/>
  <c r="D51" i="1"/>
  <c r="D49" i="1"/>
  <c r="D41" i="1"/>
  <c r="D42" i="1"/>
  <c r="D43" i="1"/>
  <c r="D44" i="1"/>
  <c r="D40" i="1"/>
  <c r="D7" i="1"/>
  <c r="D35" i="1"/>
  <c r="D33" i="1"/>
  <c r="D32" i="1"/>
  <c r="D28" i="1"/>
  <c r="D27" i="1"/>
  <c r="E23" i="1"/>
  <c r="E22" i="1"/>
  <c r="E21" i="1"/>
  <c r="E17" i="1"/>
  <c r="E16" i="1"/>
  <c r="E15" i="1"/>
  <c r="D6" i="1"/>
  <c r="D3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<sst xmlns="http://schemas.openxmlformats.org/spreadsheetml/2006/main" count="181" uniqueCount="146">
  <si>
    <t>IF</t>
  </si>
  <si>
    <t>=IF(A2&gt;B2;1;0)</t>
  </si>
  <si>
    <t>ISNUMBER</t>
  </si>
  <si>
    <t>True falls der Parameter eine Zahl ist, sonst False</t>
  </si>
  <si>
    <t>=ISNUMBER(A5)</t>
  </si>
  <si>
    <t>A</t>
  </si>
  <si>
    <t>=ISNUMBER(A6)</t>
  </si>
  <si>
    <t>ISBLANK</t>
  </si>
  <si>
    <t>True falls eine Zelle leer ist</t>
  </si>
  <si>
    <t>=ISBLANK(A9)</t>
  </si>
  <si>
    <t>=ISBLANK(A10)</t>
  </si>
  <si>
    <t>VLOOKUP</t>
  </si>
  <si>
    <t>Lookup von key-value Pairs, dabei muss value rechts vom key sein.</t>
  </si>
  <si>
    <t>key</t>
  </si>
  <si>
    <t>value</t>
  </si>
  <si>
    <t>vlookup</t>
  </si>
  <si>
    <t>=VLOOKUP(D14;$A$14:$B$16;2;FALSE)</t>
  </si>
  <si>
    <t>B</t>
  </si>
  <si>
    <t>=VLOOKUP(D15;$A$14:$B$16;2;FALSE)</t>
  </si>
  <si>
    <t>C</t>
  </si>
  <si>
    <t>=VLOOKUP(D16;$A$14:$B$16;2;FALSE)</t>
  </si>
  <si>
    <t>XLOOKUP</t>
  </si>
  <si>
    <t>Lookup von key-value Paris. Value kann in irgend einer Spalte sein.</t>
  </si>
  <si>
    <t>xlookup</t>
  </si>
  <si>
    <t>=XLOOKUP(D20;$B$20:$B$22;$A$20:$A$22)</t>
  </si>
  <si>
    <t>=XLOOKUP(D21;$B$20:$B$22;$A$20:$A$22)</t>
  </si>
  <si>
    <t>=XLOOKUP(D22;$B$20:$B$22;$A$20:$A$22)</t>
  </si>
  <si>
    <t>IFERROR</t>
  </si>
  <si>
    <t>Falls ein Fehler auftritt (z.B. 1/0), dann wird z.B: 0 returniert.</t>
  </si>
  <si>
    <t>iferror</t>
  </si>
  <si>
    <t>=IFERROR(A26/B26; 0)</t>
  </si>
  <si>
    <t>=IFERROR(A27/B27; 0)</t>
  </si>
  <si>
    <t>SUMPRODUCT</t>
  </si>
  <si>
    <t>Bildet das Skalarprodukt von zwei rows oder columns</t>
  </si>
  <si>
    <t>t_sumproduct</t>
  </si>
  <si>
    <t>sumproduct</t>
  </si>
  <si>
    <t>Column1</t>
  </si>
  <si>
    <t>Column2</t>
  </si>
  <si>
    <t>=1*3 + 2 * 4</t>
  </si>
  <si>
    <t>=SUMPRODUCT(A32:A33;B32:B33)</t>
  </si>
  <si>
    <t>=1*2 + 3 * 4</t>
  </si>
  <si>
    <t>=SUMPRODUCT(A32:B32;A33:B33)</t>
  </si>
  <si>
    <t>=SUMPRODUCT(t_sumproduct[Column1];t_sumproduct[Column2])</t>
  </si>
  <si>
    <t>COUNTIF</t>
  </si>
  <si>
    <t>countif</t>
  </si>
  <si>
    <t>=COUNTIF($A$39:$A$43;A39)</t>
  </si>
  <si>
    <t>=COUNTIF($A$39:$A$43;A40)</t>
  </si>
  <si>
    <t>=COUNTIF($A$39:$A$43;A41)</t>
  </si>
  <si>
    <t>=COUNTIF($A$39:$A$43;A42)</t>
  </si>
  <si>
    <t>=COUNTIF($A$39:$A$43;A43)</t>
  </si>
  <si>
    <t>SUMSQ</t>
  </si>
  <si>
    <t>Summiert die Quadrate von Werten zusammen</t>
  </si>
  <si>
    <t>sumsq</t>
  </si>
  <si>
    <t>=1^2+2^2+3^2</t>
  </si>
  <si>
    <t>=SUMSQ(A49:A51)</t>
  </si>
  <si>
    <t>=SUMSQ(t_sumsq[Column1])</t>
  </si>
  <si>
    <t>SUM</t>
  </si>
  <si>
    <t>Summiert Werte auf</t>
  </si>
  <si>
    <t>sum</t>
  </si>
  <si>
    <t>=SUM(A56:A58)</t>
  </si>
  <si>
    <t>=SUM(t_sum[Column1])</t>
  </si>
  <si>
    <t>ROWS</t>
  </si>
  <si>
    <t>rows</t>
  </si>
  <si>
    <t>=ROWS(A63:A65)</t>
  </si>
  <si>
    <t>COUNT</t>
  </si>
  <si>
    <t>count</t>
  </si>
  <si>
    <t>=COUNT(A69:A71)</t>
  </si>
  <si>
    <t>Quadrat ^2</t>
  </si>
  <si>
    <t>Quadrat einer Zahl</t>
  </si>
  <si>
    <t>=3^2</t>
  </si>
  <si>
    <t>SQRT</t>
  </si>
  <si>
    <t>Quadratwurzel einer Zahl</t>
  </si>
  <si>
    <t>=SQRT(A77)</t>
  </si>
  <si>
    <t>AVERAGE</t>
  </si>
  <si>
    <t>Mittelwert von Zahlen</t>
  </si>
  <si>
    <t>=AVERAGE(t_mean[Column1])</t>
  </si>
  <si>
    <t>MEDIAN</t>
  </si>
  <si>
    <t>Median von Zahlen</t>
  </si>
  <si>
    <t>=MEDIAN(t_mean[Column1])</t>
  </si>
  <si>
    <t>STDEV</t>
  </si>
  <si>
    <t>Standard Deviation von Zahlen</t>
  </si>
  <si>
    <t>=STDEV(t_stdev[Column1])</t>
  </si>
  <si>
    <t>MIN, MAX</t>
  </si>
  <si>
    <t>min</t>
  </si>
  <si>
    <t>=MIN(t_minmax[Column1])</t>
  </si>
  <si>
    <t>max</t>
  </si>
  <si>
    <t>=MAX(t_minmax[Column1])</t>
  </si>
  <si>
    <t>MODE</t>
  </si>
  <si>
    <t>Modus (Häufigster Wert)</t>
  </si>
  <si>
    <t>=MODE.SNGL(t_mode[Column1])</t>
  </si>
  <si>
    <t>ABS</t>
  </si>
  <si>
    <t>=ABS(A120)</t>
  </si>
  <si>
    <t>TRANSPOSE</t>
  </si>
  <si>
    <t>Column3</t>
  </si>
  <si>
    <t>FILTER</t>
  </si>
  <si>
    <t>=FILTER(t_filter;t_filter[Column2]="A")</t>
  </si>
  <si>
    <t>Tabellen Operationen mit einzelnen Spalten</t>
  </si>
  <si>
    <t>t_1_1</t>
  </si>
  <si>
    <t>=@[column1]*@[column2]</t>
  </si>
  <si>
    <t>=t_1_1[Column1]</t>
  </si>
  <si>
    <t>=t_1_1[@Column1]</t>
  </si>
  <si>
    <t>=t_1_1[Column1]*t_1_2[Column2]</t>
  </si>
  <si>
    <t>=XLOOKUP(1;t_1[Column1];t_1[Column2])</t>
  </si>
  <si>
    <t>Tabellen Operationen mit mehreren Spalten</t>
  </si>
  <si>
    <t>t_1_2</t>
  </si>
  <si>
    <t>=AVERAGE(t_1_2[@[Column1]:[Column2]])</t>
  </si>
  <si>
    <r>
      <t>=XLOOKUP(1;</t>
    </r>
    <r>
      <rPr>
        <sz val="11"/>
        <color rgb="FF5F8CED"/>
        <rFont val="Calibri"/>
        <family val="2"/>
        <charset val="1"/>
      </rPr>
      <t>t_1_2[Column1]</t>
    </r>
    <r>
      <rPr>
        <sz val="11"/>
        <color rgb="FF444444"/>
        <rFont val="Calibri"/>
        <family val="2"/>
        <charset val="1"/>
      </rPr>
      <t>;</t>
    </r>
    <r>
      <rPr>
        <sz val="11"/>
        <color rgb="FFEB5E60"/>
        <rFont val="Calibri"/>
        <family val="2"/>
        <charset val="1"/>
      </rPr>
      <t>t_1_2[[Column1]:[Column2]]</t>
    </r>
    <r>
      <rPr>
        <sz val="11"/>
        <color rgb="FF444444"/>
        <rFont val="Calibri"/>
        <family val="2"/>
        <charset val="1"/>
      </rPr>
      <t>)</t>
    </r>
  </si>
  <si>
    <t>Column 1</t>
  </si>
  <si>
    <t>Anzahl Zahlen</t>
  </si>
  <si>
    <t>=SUMPRODUCT(--ISNUMBER(A163:A165))</t>
  </si>
  <si>
    <t>Anzahl Texte</t>
  </si>
  <si>
    <t>=SUMPRODUCT(--ISTEXT(A163:A165))</t>
  </si>
  <si>
    <t>Anzahl nicht leere Zellen</t>
  </si>
  <si>
    <t>Bemerkungen</t>
  </si>
  <si>
    <t>If-Else Entscheidung</t>
  </si>
  <si>
    <t>Funktion</t>
  </si>
  <si>
    <t>Formel auf Englisch</t>
  </si>
  <si>
    <t>=XLOOKUP(2;t_1_2[Column1];t_1_2[[Column1]:[Column3]])</t>
  </si>
  <si>
    <t>Filtert Zeilen, welche ein Kriterium erfüllen.</t>
  </si>
  <si>
    <t>Transponieren einer Zeile oder Spalte</t>
  </si>
  <si>
    <t>Anzahl Zahlenwerte und Textwerte in Spalte</t>
  </si>
  <si>
    <t>Doppelte Negative (--) konvertieren boolesche Werte in binäre Werte. Diese doppelt negativen (--) Zeichen werden verwendet, um TRUE- und FALSE-Werte in 1en und 0en zu konvertieren.</t>
  </si>
  <si>
    <t>sumproduct mit strukturierten Verweisen auf Tabelle</t>
  </si>
  <si>
    <t>Zählt wievielmal ein bestimmter Wert in einem Zellenbereich vorkommt.</t>
  </si>
  <si>
    <t>sumsq mit strukturierten Verweisen</t>
  </si>
  <si>
    <t>sum mit strukturierten Verweisen</t>
  </si>
  <si>
    <t>Zählt die Anzahl Zeilen</t>
  </si>
  <si>
    <t>Zählt die Anzahl Zellen in einem Bereich</t>
  </si>
  <si>
    <t>average mit strukturierten Verweisen</t>
  </si>
  <si>
    <t>Median</t>
  </si>
  <si>
    <t>Standardabweicheung</t>
  </si>
  <si>
    <t>Minimum und Maximum einer Auswahl an Zellen</t>
  </si>
  <si>
    <t>Absolutwert einer Zahl</t>
  </si>
  <si>
    <t>Transponierte einer COLUMN mit strukturiertem Verweis</t>
  </si>
  <si>
    <t>Tranpsonierte einer Zeile</t>
  </si>
  <si>
    <t>=FILTER(t_filter;t_filter[Column2]=B")</t>
  </si>
  <si>
    <t>direkt</t>
  </si>
  <si>
    <t>Test und Kontrollgruppe erstellen (Bsp. 80/20)</t>
  </si>
  <si>
    <t>mit Nummer</t>
  </si>
  <si>
    <t>Evalutationsmetriken für Regressionsprobleme</t>
  </si>
  <si>
    <t>MSE (Mean squared Error)</t>
  </si>
  <si>
    <t>=SUMSQ(*effektiv* - *berechnet*) / *Anzahl Beobachtungen*</t>
  </si>
  <si>
    <t>RMSD (Root mean squared Error)</t>
  </si>
  <si>
    <t>=SQRT(*MSE*)</t>
  </si>
  <si>
    <t>MAE (Mean absoulte Error)</t>
  </si>
  <si>
    <t>=SUM(ABS(*effektiv* - *berechnet*)) / *Anzal Beobachtungen*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</si>
</sst>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5F8CED"/>
      <name val="Calibri"/>
      <family val="2"/>
      <charset val="1"/>
    </font>
    <font>
      <sz val="11"/>
      <color rgb="FFEB5E6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quotePrefix="1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ABE91D-C321-46C2-987C-AD0425992A0C}" name="t_sumproduct" displayName="t_sumproduct" ref="A32:B34" totalsRowShown="0">
  <autoFilter ref="A32:B34" xr:uid="{EFABE91D-C321-46C2-987C-AD0425992A0C}"/>
  <tableColumns count="2">
    <tableColumn id="1" xr3:uid="{E55E04F2-82A9-43A9-BA9D-2938C997B0CD}" name="Column1"/>
    <tableColumn id="2" xr3:uid="{8C5EB1DA-40D9-448F-8840-E5D3429C6A8D}" name="Column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F36CC2F-BFEF-47E3-8998-4F471356E498}" name="t_minmax" displayName="t_minmax" ref="A105:A108" totalsRowShown="0">
  <autoFilter ref="A105:A108" xr:uid="{AF36CC2F-BFEF-47E3-8998-4F471356E498}"/>
  <tableColumns count="1">
    <tableColumn id="1" xr3:uid="{2CDFBF56-0134-4083-BB7D-EFAB744C2C9A}" name="Column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37D24B0-F74D-42B8-B0FE-78E53519F567}" name="t_median" displayName="t_median" ref="A89:A92" totalsRowShown="0">
  <autoFilter ref="A89:A92" xr:uid="{937D24B0-F74D-42B8-B0FE-78E53519F567}"/>
  <tableColumns count="1">
    <tableColumn id="1" xr3:uid="{C59B0617-A7D1-4913-B4CA-B4F289C01F13}" name="Column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9C5A4C7-2893-4305-9427-BE056625CF24}" name="t_1_1" displayName="t_1_1" ref="A147:C150" totalsRowShown="0">
  <autoFilter ref="A147:C150" xr:uid="{69C5A4C7-2893-4305-9427-BE056625CF24}"/>
  <tableColumns count="3">
    <tableColumn id="1" xr3:uid="{6D365937-2059-4FCB-9019-33F4C5900A29}" name="Column1"/>
    <tableColumn id="2" xr3:uid="{2D4380F0-D64C-4E43-A64B-BC260570BD14}" name="Column2"/>
    <tableColumn id="3" xr3:uid="{6540C5F8-D741-4A94-83D2-FF80C4607852}" name="Column3" dataDxfId="1">
      <calculatedColumnFormula>t_1_1[[#This Row],[Column1]]*t_1_1[[#This Row],[Column2]]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65A0A9F-3BDC-4FCA-995F-10A31D95DF1E}" name="t_1_2" displayName="t_1_2" ref="A155:C158" totalsRowShown="0">
  <autoFilter ref="A155:C158" xr:uid="{465A0A9F-3BDC-4FCA-995F-10A31D95DF1E}"/>
  <tableColumns count="3">
    <tableColumn id="1" xr3:uid="{88C73BBB-14C5-4C5C-9F7C-372172A07D15}" name="Column1"/>
    <tableColumn id="2" xr3:uid="{4D40B39B-AD85-47C2-A3F2-742E9EACCE13}" name="Column2"/>
    <tableColumn id="3" xr3:uid="{51FC66D1-2002-47B4-B461-4E605C8D741A}" name="Column3" dataDxfId="0">
      <calculatedColumnFormula>AVERAGE(t_1_2[[#This Row],[Column1]:[Column2]])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231491-1780-43AD-838B-790407346CB8}" name="t_sumsq" displayName="t_sumsq" ref="A49:A52" totalsRowShown="0">
  <autoFilter ref="A49:A52" xr:uid="{4C231491-1780-43AD-838B-790407346CB8}"/>
  <tableColumns count="1">
    <tableColumn id="1" xr3:uid="{5A94A9B7-2B56-43FE-81AD-1EBC219BF8F9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16DDDC-8246-402B-AED6-1BF4C8D1D445}" name="t_sum" displayName="t_sum" ref="A56:A59" totalsRowShown="0">
  <autoFilter ref="A56:A59" xr:uid="{0816DDDC-8246-402B-AED6-1BF4C8D1D445}"/>
  <tableColumns count="1">
    <tableColumn id="1" xr3:uid="{C5DDA356-81A3-4E63-90D2-BEFD557E4A74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08198C-347D-471A-930B-EA01C0BEF608}" name="t_mean" displayName="t_mean" ref="A82:A85" totalsRowShown="0">
  <autoFilter ref="A82:A85" xr:uid="{0A08198C-347D-471A-930B-EA01C0BEF608}"/>
  <tableColumns count="1">
    <tableColumn id="1" xr3:uid="{6DA2020F-6AF8-4C37-ADF7-03E8022FA777}" name="Column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027842-C59C-4570-91FE-612B1408A96F}" name="t_transpose" displayName="t_transpose" ref="A126:A129" totalsRowShown="0">
  <autoFilter ref="A126:A129" xr:uid="{EC027842-C59C-4570-91FE-612B1408A96F}"/>
  <tableColumns count="1">
    <tableColumn id="1" xr3:uid="{A11CD384-0654-45A6-9F58-25DCF53E2511}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35D5F0-347F-4EF7-B089-4A7D40374DCE}" name="Table6" displayName="Table6" ref="A131:C132" totalsRowShown="0">
  <autoFilter ref="A131:C132" xr:uid="{B235D5F0-347F-4EF7-B089-4A7D40374DCE}"/>
  <tableColumns count="3">
    <tableColumn id="1" xr3:uid="{35148A42-DC2C-4EA9-8964-551212856BB1}" name="Column1"/>
    <tableColumn id="2" xr3:uid="{7F9C178E-8718-4461-B653-0056B0F96B3C}" name="Column2"/>
    <tableColumn id="3" xr3:uid="{DBD5C34B-F653-4B55-89A4-AD2E48FD1D64}" name="Column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916869-C98A-4BFD-8C15-23C981B7F213}" name="t_stdev" displayName="t_stdev" ref="A97:A100" totalsRowShown="0">
  <autoFilter ref="A97:A100" xr:uid="{C2916869-C98A-4BFD-8C15-23C981B7F213}"/>
  <tableColumns count="1">
    <tableColumn id="1" xr3:uid="{CA2A81CC-3A44-4DBB-B3C4-FD584EDEB9DE}" name="Column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B2A3AA5-9A12-4CA4-8336-61B5A187666D}" name="t_mode" displayName="t_mode" ref="A114:A118" totalsRowShown="0">
  <autoFilter ref="A114:A118" xr:uid="{9B2A3AA5-9A12-4CA4-8336-61B5A187666D}"/>
  <tableColumns count="1">
    <tableColumn id="1" xr3:uid="{3405A26B-C6EA-48CE-BB6A-80BA24371492}" name="Column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C7C7A73-5CBB-4A52-B727-5376CD08C132}" name="t_filter" displayName="t_filter" ref="A138:B142" totalsRowShown="0">
  <autoFilter ref="A138:B142" xr:uid="{9C7C7A73-5CBB-4A52-B727-5376CD08C132}"/>
  <tableColumns count="2">
    <tableColumn id="1" xr3:uid="{356D8F1C-0355-4B7B-AE66-87055DDAE350}" name="Column1"/>
    <tableColumn id="2" xr3:uid="{7B9F7CCF-B44B-4088-ADF4-1DF204B9FF76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C8D0-7E3E-4246-83A9-7FD174EB4CDD}">
  <dimension ref="A1:O187"/>
  <sheetViews>
    <sheetView tabSelected="1" topLeftCell="A153" workbookViewId="0">
      <selection activeCell="C188" sqref="C188"/>
    </sheetView>
  </sheetViews>
  <sheetFormatPr baseColWidth="10" defaultColWidth="8.83203125" defaultRowHeight="15" x14ac:dyDescent="0.2"/>
  <cols>
    <col min="1" max="1" width="14.6640625" customWidth="1"/>
    <col min="2" max="2" width="11.5" customWidth="1"/>
    <col min="3" max="3" width="10.33203125" customWidth="1"/>
  </cols>
  <sheetData>
    <row r="1" spans="1:6" x14ac:dyDescent="0.2">
      <c r="A1" t="s">
        <v>115</v>
      </c>
      <c r="C1" t="s">
        <v>113</v>
      </c>
      <c r="F1" t="s">
        <v>116</v>
      </c>
    </row>
    <row r="2" spans="1:6" x14ac:dyDescent="0.2">
      <c r="A2" s="2" t="s">
        <v>0</v>
      </c>
      <c r="C2" t="s">
        <v>114</v>
      </c>
    </row>
    <row r="3" spans="1:6" x14ac:dyDescent="0.2">
      <c r="A3">
        <v>1</v>
      </c>
      <c r="B3">
        <v>2</v>
      </c>
      <c r="D3">
        <f>IF(A3&gt;B3,1,0)</f>
        <v>0</v>
      </c>
      <c r="F3" s="1" t="s">
        <v>1</v>
      </c>
    </row>
    <row r="5" spans="1:6" x14ac:dyDescent="0.2">
      <c r="A5" s="2" t="s">
        <v>2</v>
      </c>
      <c r="C5" t="s">
        <v>3</v>
      </c>
    </row>
    <row r="6" spans="1:6" x14ac:dyDescent="0.2">
      <c r="A6">
        <v>1</v>
      </c>
      <c r="D6" t="b">
        <f>ISNUMBER(A6)</f>
        <v>1</v>
      </c>
      <c r="F6" s="1" t="s">
        <v>4</v>
      </c>
    </row>
    <row r="7" spans="1:6" x14ac:dyDescent="0.2">
      <c r="A7" t="s">
        <v>5</v>
      </c>
      <c r="D7" t="b">
        <f>ISNUMBER(A7)</f>
        <v>0</v>
      </c>
      <c r="F7" s="1" t="s">
        <v>6</v>
      </c>
    </row>
    <row r="8" spans="1:6" x14ac:dyDescent="0.2">
      <c r="F8" s="1"/>
    </row>
    <row r="9" spans="1:6" x14ac:dyDescent="0.2">
      <c r="A9" s="2" t="s">
        <v>7</v>
      </c>
      <c r="C9" t="s">
        <v>8</v>
      </c>
      <c r="F9" s="1"/>
    </row>
    <row r="10" spans="1:6" x14ac:dyDescent="0.2">
      <c r="A10">
        <v>1</v>
      </c>
      <c r="D10" t="b">
        <f>ISBLANK(A10)</f>
        <v>0</v>
      </c>
      <c r="F10" s="1" t="s">
        <v>9</v>
      </c>
    </row>
    <row r="11" spans="1:6" x14ac:dyDescent="0.2">
      <c r="D11" t="b">
        <f>ISBLANK(A11)</f>
        <v>1</v>
      </c>
      <c r="F11" s="1" t="s">
        <v>10</v>
      </c>
    </row>
    <row r="13" spans="1:6" x14ac:dyDescent="0.2">
      <c r="A13" s="2" t="s">
        <v>11</v>
      </c>
      <c r="C13" t="s">
        <v>12</v>
      </c>
    </row>
    <row r="14" spans="1:6" x14ac:dyDescent="0.2">
      <c r="A14" t="s">
        <v>13</v>
      </c>
      <c r="B14" t="s">
        <v>14</v>
      </c>
      <c r="D14" t="s">
        <v>13</v>
      </c>
      <c r="E14" t="s">
        <v>15</v>
      </c>
    </row>
    <row r="15" spans="1:6" x14ac:dyDescent="0.2">
      <c r="A15">
        <v>1</v>
      </c>
      <c r="B15" t="s">
        <v>5</v>
      </c>
      <c r="D15">
        <v>1</v>
      </c>
      <c r="E15" t="str">
        <f>VLOOKUP(D15,$A$15:$B$17,2,FALSE)</f>
        <v>A</v>
      </c>
      <c r="F15" s="1" t="s">
        <v>16</v>
      </c>
    </row>
    <row r="16" spans="1:6" x14ac:dyDescent="0.2">
      <c r="A16">
        <v>2</v>
      </c>
      <c r="B16" t="s">
        <v>17</v>
      </c>
      <c r="D16">
        <v>2</v>
      </c>
      <c r="E16" t="str">
        <f>VLOOKUP(D16,$A$15:$B$17,2,FALSE)</f>
        <v>B</v>
      </c>
      <c r="F16" s="1" t="s">
        <v>18</v>
      </c>
    </row>
    <row r="17" spans="1:7" x14ac:dyDescent="0.2">
      <c r="A17">
        <v>3</v>
      </c>
      <c r="B17" t="s">
        <v>19</v>
      </c>
      <c r="D17">
        <v>3</v>
      </c>
      <c r="E17" t="str">
        <f>VLOOKUP(D17,$A$15:$B$17,2,FALSE)</f>
        <v>C</v>
      </c>
      <c r="F17" s="1" t="s">
        <v>20</v>
      </c>
    </row>
    <row r="19" spans="1:7" x14ac:dyDescent="0.2">
      <c r="A19" s="2" t="s">
        <v>21</v>
      </c>
      <c r="C19" t="s">
        <v>22</v>
      </c>
    </row>
    <row r="20" spans="1:7" x14ac:dyDescent="0.2">
      <c r="A20" t="s">
        <v>14</v>
      </c>
      <c r="B20" t="s">
        <v>13</v>
      </c>
      <c r="D20" t="s">
        <v>13</v>
      </c>
      <c r="E20" t="s">
        <v>23</v>
      </c>
    </row>
    <row r="21" spans="1:7" x14ac:dyDescent="0.2">
      <c r="A21" t="s">
        <v>5</v>
      </c>
      <c r="B21">
        <v>1</v>
      </c>
      <c r="D21">
        <v>1</v>
      </c>
      <c r="E21" t="str">
        <f>_xlfn.XLOOKUP(D21,$B$21:$B$23,$A$21:$A$23)</f>
        <v>A</v>
      </c>
      <c r="F21" s="1" t="s">
        <v>24</v>
      </c>
    </row>
    <row r="22" spans="1:7" x14ac:dyDescent="0.2">
      <c r="A22" t="s">
        <v>17</v>
      </c>
      <c r="B22">
        <v>2</v>
      </c>
      <c r="D22">
        <v>2</v>
      </c>
      <c r="E22" t="str">
        <f>_xlfn.XLOOKUP(D22,$B$21:$B$23,$A$21:$A$23)</f>
        <v>B</v>
      </c>
      <c r="F22" s="1" t="s">
        <v>25</v>
      </c>
    </row>
    <row r="23" spans="1:7" x14ac:dyDescent="0.2">
      <c r="A23" t="s">
        <v>19</v>
      </c>
      <c r="B23">
        <v>3</v>
      </c>
      <c r="D23">
        <v>3</v>
      </c>
      <c r="E23" t="str">
        <f>_xlfn.XLOOKUP(D23,$B$21:$B$23,$A$21:$A$23)</f>
        <v>C</v>
      </c>
      <c r="F23" s="1" t="s">
        <v>26</v>
      </c>
    </row>
    <row r="25" spans="1:7" x14ac:dyDescent="0.2">
      <c r="A25" s="2" t="s">
        <v>27</v>
      </c>
      <c r="C25" t="s">
        <v>28</v>
      </c>
    </row>
    <row r="26" spans="1:7" x14ac:dyDescent="0.2">
      <c r="D26" t="s">
        <v>29</v>
      </c>
    </row>
    <row r="27" spans="1:7" x14ac:dyDescent="0.2">
      <c r="A27">
        <v>1</v>
      </c>
      <c r="B27">
        <v>0</v>
      </c>
      <c r="D27">
        <f>IFERROR(A27/B27, 0)</f>
        <v>0</v>
      </c>
      <c r="F27" s="1" t="s">
        <v>30</v>
      </c>
    </row>
    <row r="28" spans="1:7" x14ac:dyDescent="0.2">
      <c r="A28">
        <v>1</v>
      </c>
      <c r="B28">
        <v>2</v>
      </c>
      <c r="D28">
        <f>IFERROR(A28/B28, 0)</f>
        <v>0.5</v>
      </c>
      <c r="F28" s="1" t="s">
        <v>31</v>
      </c>
    </row>
    <row r="30" spans="1:7" x14ac:dyDescent="0.2">
      <c r="A30" s="2" t="s">
        <v>32</v>
      </c>
      <c r="C30" t="s">
        <v>33</v>
      </c>
    </row>
    <row r="31" spans="1:7" x14ac:dyDescent="0.2">
      <c r="A31" t="s">
        <v>34</v>
      </c>
      <c r="D31" t="s">
        <v>35</v>
      </c>
    </row>
    <row r="32" spans="1:7" x14ac:dyDescent="0.2">
      <c r="A32" t="s">
        <v>36</v>
      </c>
      <c r="B32" t="s">
        <v>37</v>
      </c>
      <c r="D32">
        <f>SUMPRODUCT(A33:A34,B33:B34)</f>
        <v>11</v>
      </c>
      <c r="E32" s="1" t="s">
        <v>38</v>
      </c>
      <c r="G32" s="1" t="s">
        <v>39</v>
      </c>
    </row>
    <row r="33" spans="1:7" x14ac:dyDescent="0.2">
      <c r="A33">
        <v>1</v>
      </c>
      <c r="B33">
        <v>3</v>
      </c>
      <c r="D33">
        <f>SUMPRODUCT(A33:B33,A34:B34)</f>
        <v>14</v>
      </c>
      <c r="E33" s="1" t="s">
        <v>40</v>
      </c>
      <c r="G33" s="1" t="s">
        <v>41</v>
      </c>
    </row>
    <row r="34" spans="1:7" x14ac:dyDescent="0.2">
      <c r="A34">
        <v>2</v>
      </c>
      <c r="B34">
        <v>4</v>
      </c>
      <c r="D34" t="s">
        <v>122</v>
      </c>
    </row>
    <row r="35" spans="1:7" x14ac:dyDescent="0.2">
      <c r="D35">
        <f>SUMPRODUCT(t_sumproduct[Column1],t_sumproduct[Column2])</f>
        <v>11</v>
      </c>
      <c r="E35" s="1" t="s">
        <v>38</v>
      </c>
      <c r="G35" s="1" t="s">
        <v>42</v>
      </c>
    </row>
    <row r="38" spans="1:7" x14ac:dyDescent="0.2">
      <c r="A38" s="2" t="s">
        <v>43</v>
      </c>
      <c r="C38" t="s">
        <v>123</v>
      </c>
    </row>
    <row r="39" spans="1:7" x14ac:dyDescent="0.2">
      <c r="D39" t="s">
        <v>44</v>
      </c>
    </row>
    <row r="40" spans="1:7" x14ac:dyDescent="0.2">
      <c r="A40">
        <v>1</v>
      </c>
      <c r="D40">
        <f>COUNTIF($A$40:$A$44,A40)</f>
        <v>2</v>
      </c>
      <c r="G40" s="1" t="s">
        <v>45</v>
      </c>
    </row>
    <row r="41" spans="1:7" x14ac:dyDescent="0.2">
      <c r="A41">
        <v>2</v>
      </c>
      <c r="D41">
        <f t="shared" ref="D41:D44" si="0">COUNTIF($A$40:$A$44,A41)</f>
        <v>3</v>
      </c>
      <c r="G41" s="1" t="s">
        <v>46</v>
      </c>
    </row>
    <row r="42" spans="1:7" x14ac:dyDescent="0.2">
      <c r="A42">
        <v>1</v>
      </c>
      <c r="D42">
        <f t="shared" si="0"/>
        <v>2</v>
      </c>
      <c r="G42" s="1" t="s">
        <v>47</v>
      </c>
    </row>
    <row r="43" spans="1:7" x14ac:dyDescent="0.2">
      <c r="A43">
        <v>2</v>
      </c>
      <c r="D43">
        <f t="shared" si="0"/>
        <v>3</v>
      </c>
      <c r="G43" s="1" t="s">
        <v>48</v>
      </c>
    </row>
    <row r="44" spans="1:7" x14ac:dyDescent="0.2">
      <c r="A44">
        <v>2</v>
      </c>
      <c r="D44">
        <f t="shared" si="0"/>
        <v>3</v>
      </c>
      <c r="G44" s="1" t="s">
        <v>49</v>
      </c>
    </row>
    <row r="47" spans="1:7" x14ac:dyDescent="0.2">
      <c r="A47" s="2" t="s">
        <v>50</v>
      </c>
      <c r="C47" t="s">
        <v>51</v>
      </c>
    </row>
    <row r="48" spans="1:7" x14ac:dyDescent="0.2">
      <c r="D48" t="s">
        <v>52</v>
      </c>
    </row>
    <row r="49" spans="1:7" x14ac:dyDescent="0.2">
      <c r="A49" t="s">
        <v>36</v>
      </c>
      <c r="D49">
        <f>SUMSQ(A50:A52)</f>
        <v>14</v>
      </c>
      <c r="E49" s="1" t="s">
        <v>53</v>
      </c>
      <c r="G49" s="1" t="s">
        <v>54</v>
      </c>
    </row>
    <row r="50" spans="1:7" x14ac:dyDescent="0.2">
      <c r="A50">
        <v>1</v>
      </c>
      <c r="D50" t="s">
        <v>124</v>
      </c>
    </row>
    <row r="51" spans="1:7" x14ac:dyDescent="0.2">
      <c r="A51">
        <v>2</v>
      </c>
      <c r="D51">
        <f>SUMSQ(t_sumsq[Column1])</f>
        <v>14</v>
      </c>
      <c r="G51" s="1" t="s">
        <v>55</v>
      </c>
    </row>
    <row r="52" spans="1:7" x14ac:dyDescent="0.2">
      <c r="A52">
        <v>3</v>
      </c>
    </row>
    <row r="54" spans="1:7" x14ac:dyDescent="0.2">
      <c r="A54" s="2" t="s">
        <v>56</v>
      </c>
      <c r="C54" t="s">
        <v>57</v>
      </c>
    </row>
    <row r="55" spans="1:7" x14ac:dyDescent="0.2">
      <c r="D55" t="s">
        <v>58</v>
      </c>
    </row>
    <row r="56" spans="1:7" x14ac:dyDescent="0.2">
      <c r="A56" t="s">
        <v>36</v>
      </c>
      <c r="D56">
        <f>SUM(A57:A59)</f>
        <v>6</v>
      </c>
      <c r="G56" s="1" t="s">
        <v>59</v>
      </c>
    </row>
    <row r="57" spans="1:7" x14ac:dyDescent="0.2">
      <c r="A57">
        <v>1</v>
      </c>
      <c r="D57" t="s">
        <v>125</v>
      </c>
    </row>
    <row r="58" spans="1:7" x14ac:dyDescent="0.2">
      <c r="A58">
        <v>2</v>
      </c>
      <c r="D58">
        <f>SUM(t_sum[Column1])</f>
        <v>6</v>
      </c>
      <c r="G58" s="1" t="s">
        <v>60</v>
      </c>
    </row>
    <row r="59" spans="1:7" x14ac:dyDescent="0.2">
      <c r="A59">
        <v>3</v>
      </c>
    </row>
    <row r="62" spans="1:7" x14ac:dyDescent="0.2">
      <c r="A62" s="2" t="s">
        <v>61</v>
      </c>
      <c r="C62" t="s">
        <v>126</v>
      </c>
    </row>
    <row r="63" spans="1:7" x14ac:dyDescent="0.2">
      <c r="D63" t="s">
        <v>62</v>
      </c>
    </row>
    <row r="64" spans="1:7" x14ac:dyDescent="0.2">
      <c r="A64">
        <v>1</v>
      </c>
      <c r="D64">
        <f>ROWS(A64:A66)</f>
        <v>3</v>
      </c>
      <c r="G64" s="1" t="s">
        <v>63</v>
      </c>
    </row>
    <row r="65" spans="1:7" x14ac:dyDescent="0.2">
      <c r="A65">
        <v>2</v>
      </c>
    </row>
    <row r="66" spans="1:7" x14ac:dyDescent="0.2">
      <c r="A66">
        <v>3</v>
      </c>
    </row>
    <row r="68" spans="1:7" x14ac:dyDescent="0.2">
      <c r="A68" s="2" t="s">
        <v>64</v>
      </c>
      <c r="C68" t="s">
        <v>127</v>
      </c>
    </row>
    <row r="69" spans="1:7" x14ac:dyDescent="0.2">
      <c r="D69" t="s">
        <v>65</v>
      </c>
    </row>
    <row r="70" spans="1:7" x14ac:dyDescent="0.2">
      <c r="A70">
        <v>1</v>
      </c>
      <c r="D70">
        <f>COUNT(A70:A72)</f>
        <v>3</v>
      </c>
      <c r="G70" s="1" t="s">
        <v>66</v>
      </c>
    </row>
    <row r="71" spans="1:7" x14ac:dyDescent="0.2">
      <c r="A71">
        <v>2</v>
      </c>
    </row>
    <row r="72" spans="1:7" x14ac:dyDescent="0.2">
      <c r="A72">
        <v>3</v>
      </c>
    </row>
    <row r="74" spans="1:7" x14ac:dyDescent="0.2">
      <c r="A74" s="2" t="s">
        <v>67</v>
      </c>
      <c r="C74" t="s">
        <v>68</v>
      </c>
    </row>
    <row r="75" spans="1:7" x14ac:dyDescent="0.2">
      <c r="A75">
        <v>3</v>
      </c>
      <c r="D75">
        <f>3^2</f>
        <v>9</v>
      </c>
      <c r="G75" s="1" t="s">
        <v>69</v>
      </c>
    </row>
    <row r="77" spans="1:7" x14ac:dyDescent="0.2">
      <c r="A77" s="2" t="s">
        <v>70</v>
      </c>
      <c r="C77" t="s">
        <v>71</v>
      </c>
    </row>
    <row r="78" spans="1:7" x14ac:dyDescent="0.2">
      <c r="A78">
        <v>9</v>
      </c>
      <c r="D78">
        <f>SQRT(A78)</f>
        <v>3</v>
      </c>
      <c r="G78" s="1" t="s">
        <v>72</v>
      </c>
    </row>
    <row r="80" spans="1:7" x14ac:dyDescent="0.2">
      <c r="A80" s="2" t="s">
        <v>73</v>
      </c>
      <c r="C80" t="s">
        <v>74</v>
      </c>
    </row>
    <row r="81" spans="1:7" x14ac:dyDescent="0.2">
      <c r="D81" t="s">
        <v>128</v>
      </c>
    </row>
    <row r="82" spans="1:7" x14ac:dyDescent="0.2">
      <c r="A82" t="s">
        <v>36</v>
      </c>
      <c r="D82">
        <f>AVERAGE(t_mean[Column1])</f>
        <v>4.333333333333333</v>
      </c>
      <c r="G82" s="1" t="s">
        <v>75</v>
      </c>
    </row>
    <row r="83" spans="1:7" x14ac:dyDescent="0.2">
      <c r="A83">
        <v>1</v>
      </c>
    </row>
    <row r="84" spans="1:7" x14ac:dyDescent="0.2">
      <c r="A84">
        <v>2</v>
      </c>
    </row>
    <row r="85" spans="1:7" x14ac:dyDescent="0.2">
      <c r="A85">
        <v>10</v>
      </c>
    </row>
    <row r="87" spans="1:7" x14ac:dyDescent="0.2">
      <c r="A87" s="2" t="s">
        <v>76</v>
      </c>
      <c r="C87" t="s">
        <v>77</v>
      </c>
    </row>
    <row r="88" spans="1:7" x14ac:dyDescent="0.2">
      <c r="D88" t="s">
        <v>129</v>
      </c>
    </row>
    <row r="89" spans="1:7" x14ac:dyDescent="0.2">
      <c r="A89" t="s">
        <v>36</v>
      </c>
      <c r="D89">
        <f>MEDIAN(t_median[Column1])</f>
        <v>2</v>
      </c>
      <c r="G89" s="1" t="s">
        <v>78</v>
      </c>
    </row>
    <row r="90" spans="1:7" x14ac:dyDescent="0.2">
      <c r="A90">
        <v>1</v>
      </c>
    </row>
    <row r="91" spans="1:7" x14ac:dyDescent="0.2">
      <c r="A91">
        <v>2</v>
      </c>
    </row>
    <row r="92" spans="1:7" x14ac:dyDescent="0.2">
      <c r="A92">
        <v>10</v>
      </c>
    </row>
    <row r="95" spans="1:7" x14ac:dyDescent="0.2">
      <c r="A95" s="2" t="s">
        <v>79</v>
      </c>
      <c r="C95" t="s">
        <v>80</v>
      </c>
    </row>
    <row r="96" spans="1:7" x14ac:dyDescent="0.2">
      <c r="D96" t="s">
        <v>130</v>
      </c>
    </row>
    <row r="97" spans="1:7" x14ac:dyDescent="0.2">
      <c r="A97" t="s">
        <v>36</v>
      </c>
      <c r="D97">
        <f>STDEV(t_stdev[Column1])</f>
        <v>1</v>
      </c>
      <c r="G97" s="1" t="s">
        <v>81</v>
      </c>
    </row>
    <row r="98" spans="1:7" x14ac:dyDescent="0.2">
      <c r="A98">
        <v>1</v>
      </c>
    </row>
    <row r="99" spans="1:7" x14ac:dyDescent="0.2">
      <c r="A99">
        <v>2</v>
      </c>
    </row>
    <row r="100" spans="1:7" x14ac:dyDescent="0.2">
      <c r="A100">
        <v>3</v>
      </c>
    </row>
    <row r="103" spans="1:7" x14ac:dyDescent="0.2">
      <c r="A103" s="2" t="s">
        <v>82</v>
      </c>
      <c r="C103" t="s">
        <v>131</v>
      </c>
    </row>
    <row r="104" spans="1:7" x14ac:dyDescent="0.2">
      <c r="D104" t="s">
        <v>83</v>
      </c>
    </row>
    <row r="105" spans="1:7" x14ac:dyDescent="0.2">
      <c r="A105" t="s">
        <v>36</v>
      </c>
      <c r="D105">
        <f>MIN(t_minmax[Column1])</f>
        <v>1</v>
      </c>
      <c r="G105" s="1" t="s">
        <v>84</v>
      </c>
    </row>
    <row r="106" spans="1:7" x14ac:dyDescent="0.2">
      <c r="A106">
        <v>1</v>
      </c>
    </row>
    <row r="107" spans="1:7" x14ac:dyDescent="0.2">
      <c r="A107">
        <v>2</v>
      </c>
      <c r="D107" t="s">
        <v>85</v>
      </c>
    </row>
    <row r="108" spans="1:7" x14ac:dyDescent="0.2">
      <c r="A108">
        <v>3</v>
      </c>
      <c r="D108">
        <f>MAX(t_minmax[Column1])</f>
        <v>3</v>
      </c>
      <c r="G108" s="1" t="s">
        <v>86</v>
      </c>
    </row>
    <row r="112" spans="1:7" x14ac:dyDescent="0.2">
      <c r="A112" s="2" t="s">
        <v>87</v>
      </c>
      <c r="C112" t="s">
        <v>88</v>
      </c>
    </row>
    <row r="114" spans="1:7" x14ac:dyDescent="0.2">
      <c r="A114" t="s">
        <v>36</v>
      </c>
      <c r="D114">
        <f>_xlfn.MODE.SNGL(t_mode[Column1])</f>
        <v>2</v>
      </c>
      <c r="G114" s="1" t="s">
        <v>89</v>
      </c>
    </row>
    <row r="115" spans="1:7" x14ac:dyDescent="0.2">
      <c r="A115">
        <v>1</v>
      </c>
    </row>
    <row r="116" spans="1:7" x14ac:dyDescent="0.2">
      <c r="A116">
        <v>2</v>
      </c>
    </row>
    <row r="117" spans="1:7" x14ac:dyDescent="0.2">
      <c r="A117">
        <v>2</v>
      </c>
    </row>
    <row r="118" spans="1:7" x14ac:dyDescent="0.2">
      <c r="A118">
        <v>3</v>
      </c>
    </row>
    <row r="120" spans="1:7" x14ac:dyDescent="0.2">
      <c r="A120" s="2" t="s">
        <v>90</v>
      </c>
      <c r="C120" t="s">
        <v>132</v>
      </c>
    </row>
    <row r="121" spans="1:7" x14ac:dyDescent="0.2">
      <c r="A121">
        <v>-5</v>
      </c>
      <c r="D121">
        <f>ABS(A121)</f>
        <v>5</v>
      </c>
      <c r="G121" s="1" t="s">
        <v>91</v>
      </c>
    </row>
    <row r="124" spans="1:7" x14ac:dyDescent="0.2">
      <c r="A124" s="2" t="s">
        <v>92</v>
      </c>
      <c r="C124" t="s">
        <v>119</v>
      </c>
    </row>
    <row r="125" spans="1:7" x14ac:dyDescent="0.2">
      <c r="D125" t="s">
        <v>133</v>
      </c>
    </row>
    <row r="126" spans="1:7" x14ac:dyDescent="0.2">
      <c r="A126" t="s">
        <v>36</v>
      </c>
      <c r="D126" cm="1">
        <f t="array" ref="D126:F126">TRANSPOSE(t_transpose[Column1])</f>
        <v>1</v>
      </c>
      <c r="E126">
        <v>2</v>
      </c>
      <c r="F126">
        <v>3</v>
      </c>
    </row>
    <row r="127" spans="1:7" x14ac:dyDescent="0.2">
      <c r="A127">
        <v>1</v>
      </c>
    </row>
    <row r="128" spans="1:7" x14ac:dyDescent="0.2">
      <c r="A128">
        <v>2</v>
      </c>
    </row>
    <row r="129" spans="1:8" x14ac:dyDescent="0.2">
      <c r="A129">
        <v>3</v>
      </c>
    </row>
    <row r="131" spans="1:8" x14ac:dyDescent="0.2">
      <c r="A131" t="s">
        <v>36</v>
      </c>
      <c r="B131" t="s">
        <v>37</v>
      </c>
      <c r="C131" t="s">
        <v>93</v>
      </c>
      <c r="E131" t="s">
        <v>134</v>
      </c>
    </row>
    <row r="132" spans="1:8" x14ac:dyDescent="0.2">
      <c r="A132">
        <v>1</v>
      </c>
      <c r="B132">
        <v>2</v>
      </c>
      <c r="C132">
        <v>3</v>
      </c>
      <c r="E132" cm="1">
        <f t="array" ref="E132:E134">TRANSPOSE(Table6[#This Row])</f>
        <v>1</v>
      </c>
    </row>
    <row r="133" spans="1:8" x14ac:dyDescent="0.2">
      <c r="E133">
        <v>2</v>
      </c>
    </row>
    <row r="134" spans="1:8" x14ac:dyDescent="0.2">
      <c r="E134">
        <v>3</v>
      </c>
    </row>
    <row r="136" spans="1:8" x14ac:dyDescent="0.2">
      <c r="A136" t="s">
        <v>94</v>
      </c>
      <c r="E136" t="s">
        <v>118</v>
      </c>
    </row>
    <row r="138" spans="1:8" x14ac:dyDescent="0.2">
      <c r="A138" t="s">
        <v>36</v>
      </c>
      <c r="B138" t="s">
        <v>37</v>
      </c>
      <c r="E138" cm="1">
        <f t="array" ref="E138:F140">_xlfn._xlws.FILTER(t_filter[],t_filter[Column2]="A")</f>
        <v>1</v>
      </c>
      <c r="F138" t="str">
        <v>A</v>
      </c>
      <c r="H138" s="1" t="s">
        <v>95</v>
      </c>
    </row>
    <row r="139" spans="1:8" x14ac:dyDescent="0.2">
      <c r="A139">
        <v>1</v>
      </c>
      <c r="B139" t="s">
        <v>5</v>
      </c>
      <c r="E139">
        <v>3</v>
      </c>
      <c r="F139" t="str">
        <v>A</v>
      </c>
    </row>
    <row r="140" spans="1:8" x14ac:dyDescent="0.2">
      <c r="A140">
        <v>2</v>
      </c>
      <c r="B140" t="s">
        <v>17</v>
      </c>
      <c r="E140">
        <v>4</v>
      </c>
      <c r="F140" t="str">
        <v>A</v>
      </c>
    </row>
    <row r="141" spans="1:8" x14ac:dyDescent="0.2">
      <c r="A141">
        <v>3</v>
      </c>
      <c r="B141" t="s">
        <v>5</v>
      </c>
    </row>
    <row r="142" spans="1:8" x14ac:dyDescent="0.2">
      <c r="A142">
        <v>4</v>
      </c>
      <c r="B142" t="s">
        <v>5</v>
      </c>
      <c r="E142" cm="1">
        <f t="array" ref="E142:F142">_xlfn._xlws.FILTER(t_filter[],t_filter[Column2]="B")</f>
        <v>2</v>
      </c>
      <c r="F142" t="str">
        <v>B</v>
      </c>
      <c r="H142" s="1" t="s">
        <v>135</v>
      </c>
    </row>
    <row r="145" spans="1:15" x14ac:dyDescent="0.2">
      <c r="A145" t="s">
        <v>96</v>
      </c>
    </row>
    <row r="146" spans="1:15" x14ac:dyDescent="0.2">
      <c r="A146" t="s">
        <v>97</v>
      </c>
      <c r="C146" s="1" t="s">
        <v>98</v>
      </c>
    </row>
    <row r="147" spans="1:15" x14ac:dyDescent="0.2">
      <c r="A147" t="s">
        <v>36</v>
      </c>
      <c r="B147" t="s">
        <v>37</v>
      </c>
      <c r="C147" t="s">
        <v>93</v>
      </c>
      <c r="F147" s="1" t="s">
        <v>99</v>
      </c>
      <c r="H147" s="1" t="s">
        <v>100</v>
      </c>
      <c r="K147" s="1" t="s">
        <v>101</v>
      </c>
      <c r="O147" s="1" t="s">
        <v>102</v>
      </c>
    </row>
    <row r="148" spans="1:15" x14ac:dyDescent="0.2">
      <c r="A148">
        <v>1</v>
      </c>
      <c r="B148">
        <v>10</v>
      </c>
      <c r="C148">
        <f>t_1_1[[#This Row],[Column1]]*t_1_1[[#This Row],[Column2]]</f>
        <v>10</v>
      </c>
      <c r="F148" cm="1">
        <f t="array" ref="F148:F150">t_1_1[Column1]</f>
        <v>1</v>
      </c>
      <c r="H148">
        <f>t_1_1[[#This Row],[Column1]]</f>
        <v>1</v>
      </c>
      <c r="K148" cm="1">
        <f t="array" ref="K148:K150">t_1_1[Column1]*t_1_2[Column2]</f>
        <v>10</v>
      </c>
      <c r="O148">
        <f>_xlfn.XLOOKUP(1,t_1_1[Column1],t_1_1[Column2])</f>
        <v>10</v>
      </c>
    </row>
    <row r="149" spans="1:15" x14ac:dyDescent="0.2">
      <c r="A149">
        <v>2</v>
      </c>
      <c r="B149">
        <v>20</v>
      </c>
      <c r="C149">
        <f>t_1_1[[#This Row],[Column1]]*t_1_1[[#This Row],[Column2]]</f>
        <v>40</v>
      </c>
      <c r="F149">
        <v>2</v>
      </c>
      <c r="K149">
        <v>40</v>
      </c>
    </row>
    <row r="150" spans="1:15" x14ac:dyDescent="0.2">
      <c r="A150">
        <v>1</v>
      </c>
      <c r="B150">
        <v>30</v>
      </c>
      <c r="C150">
        <f>t_1_1[[#This Row],[Column1]]*t_1_1[[#This Row],[Column2]]</f>
        <v>30</v>
      </c>
      <c r="F150">
        <v>1</v>
      </c>
      <c r="K150">
        <v>30</v>
      </c>
    </row>
    <row r="153" spans="1:15" x14ac:dyDescent="0.2">
      <c r="A153" t="s">
        <v>103</v>
      </c>
    </row>
    <row r="154" spans="1:15" x14ac:dyDescent="0.2">
      <c r="A154" t="s">
        <v>104</v>
      </c>
      <c r="C154" s="1" t="s">
        <v>105</v>
      </c>
    </row>
    <row r="155" spans="1:15" x14ac:dyDescent="0.2">
      <c r="A155" t="s">
        <v>36</v>
      </c>
      <c r="B155" t="s">
        <v>37</v>
      </c>
      <c r="C155" t="s">
        <v>93</v>
      </c>
      <c r="I155" s="3" t="s">
        <v>106</v>
      </c>
    </row>
    <row r="156" spans="1:15" x14ac:dyDescent="0.2">
      <c r="A156">
        <v>1</v>
      </c>
      <c r="B156">
        <v>10</v>
      </c>
      <c r="C156">
        <f>AVERAGE(t_1_2[[#This Row],[Column1]:[Column2]])</f>
        <v>5.5</v>
      </c>
      <c r="I156" cm="1">
        <f t="array" ref="I156:J156">_xlfn.XLOOKUP(1,t_1_2[Column1],t_1_2[[Column1]:[Column2]])</f>
        <v>1</v>
      </c>
      <c r="J156">
        <v>10</v>
      </c>
    </row>
    <row r="157" spans="1:15" x14ac:dyDescent="0.2">
      <c r="A157">
        <v>2</v>
      </c>
      <c r="B157">
        <v>20</v>
      </c>
      <c r="C157">
        <f>AVERAGE(t_1_2[[#This Row],[Column1]:[Column2]])</f>
        <v>11</v>
      </c>
      <c r="I157" s="1" t="s">
        <v>117</v>
      </c>
    </row>
    <row r="158" spans="1:15" x14ac:dyDescent="0.2">
      <c r="A158">
        <v>3</v>
      </c>
      <c r="B158">
        <v>30</v>
      </c>
      <c r="C158">
        <f>AVERAGE(t_1_2[[#This Row],[Column1]:[Column2]])</f>
        <v>16.5</v>
      </c>
      <c r="I158" cm="1">
        <f t="array" ref="I158:K158">_xlfn.XLOOKUP(2,t_1_2[Column1],t_1_2[[Column1]:[Column3]])</f>
        <v>2</v>
      </c>
      <c r="J158">
        <v>20</v>
      </c>
      <c r="K158">
        <v>11</v>
      </c>
    </row>
    <row r="161" spans="1:14" x14ac:dyDescent="0.2">
      <c r="A161" s="4" t="s">
        <v>120</v>
      </c>
      <c r="B161" s="5"/>
      <c r="C161" s="5"/>
      <c r="D161" s="5"/>
      <c r="E161" s="5"/>
      <c r="F161" s="5"/>
      <c r="G161" s="5"/>
    </row>
    <row r="162" spans="1:14" x14ac:dyDescent="0.2">
      <c r="A162" s="5"/>
      <c r="B162" s="5"/>
      <c r="C162" s="5"/>
      <c r="D162" s="5"/>
      <c r="E162" s="5"/>
      <c r="F162" s="5"/>
      <c r="G162" s="5"/>
    </row>
    <row r="163" spans="1:14" x14ac:dyDescent="0.2">
      <c r="A163" s="5" t="s">
        <v>107</v>
      </c>
      <c r="B163" s="5"/>
      <c r="C163" s="5"/>
      <c r="D163" s="5" t="s">
        <v>108</v>
      </c>
      <c r="E163" s="5"/>
      <c r="F163" s="5" cm="1">
        <f t="array" ref="F163">SUMPRODUCT(--ISNUMBER(A164:A166))</f>
        <v>2</v>
      </c>
      <c r="G163" s="5"/>
      <c r="I163" s="1" t="s">
        <v>109</v>
      </c>
      <c r="N163" t="s">
        <v>121</v>
      </c>
    </row>
    <row r="164" spans="1:14" x14ac:dyDescent="0.2">
      <c r="A164" s="5" t="s">
        <v>17</v>
      </c>
      <c r="B164" s="5"/>
      <c r="C164" s="5"/>
      <c r="D164" s="5" t="s">
        <v>110</v>
      </c>
      <c r="E164" s="5"/>
      <c r="F164" s="6" cm="1">
        <f t="array" ref="F164">SUMPRODUCT(--ISTEXT(A164:A166))</f>
        <v>1</v>
      </c>
      <c r="G164" s="5"/>
      <c r="I164" s="1" t="s">
        <v>111</v>
      </c>
    </row>
    <row r="165" spans="1:14" x14ac:dyDescent="0.2">
      <c r="A165" s="5">
        <v>1</v>
      </c>
      <c r="B165" s="5"/>
      <c r="C165" s="5"/>
      <c r="D165" s="5"/>
      <c r="E165" s="5"/>
      <c r="F165" s="5"/>
      <c r="G165" s="5"/>
    </row>
    <row r="166" spans="1:14" x14ac:dyDescent="0.2">
      <c r="A166" s="5">
        <v>2</v>
      </c>
      <c r="B166" s="5"/>
      <c r="C166" s="5"/>
      <c r="D166" s="5"/>
      <c r="E166" s="5"/>
      <c r="F166" s="5"/>
      <c r="G166" s="5"/>
    </row>
    <row r="167" spans="1:14" x14ac:dyDescent="0.2">
      <c r="A167" s="5"/>
      <c r="B167" s="5"/>
      <c r="C167" s="5"/>
      <c r="D167" s="5"/>
      <c r="E167" s="5"/>
      <c r="F167" s="5"/>
      <c r="G167" s="5"/>
    </row>
    <row r="168" spans="1:14" x14ac:dyDescent="0.2">
      <c r="A168" s="4" t="s">
        <v>112</v>
      </c>
      <c r="B168" s="5"/>
      <c r="C168" s="5"/>
      <c r="D168" s="5"/>
      <c r="E168" s="5"/>
      <c r="F168" s="5"/>
      <c r="G168" s="5"/>
    </row>
    <row r="169" spans="1:14" x14ac:dyDescent="0.2">
      <c r="A169" s="5"/>
      <c r="B169" s="5"/>
      <c r="C169" s="5"/>
      <c r="D169" s="5"/>
      <c r="E169" s="5"/>
      <c r="F169" s="5"/>
      <c r="G169" s="5"/>
    </row>
    <row r="170" spans="1:14" x14ac:dyDescent="0.2">
      <c r="A170" s="5" t="s">
        <v>107</v>
      </c>
      <c r="B170" s="5"/>
      <c r="C170" s="5"/>
      <c r="D170" s="5" t="s">
        <v>112</v>
      </c>
      <c r="E170" s="5"/>
      <c r="F170" s="5"/>
      <c r="G170" s="5">
        <f>COUNTA(A171:A174)</f>
        <v>3</v>
      </c>
      <c r="I170" s="1"/>
    </row>
    <row r="171" spans="1:14" x14ac:dyDescent="0.2">
      <c r="A171" s="5">
        <v>1</v>
      </c>
      <c r="B171" s="5"/>
      <c r="C171" s="5"/>
      <c r="D171" s="5"/>
      <c r="E171" s="5"/>
      <c r="F171" s="5"/>
      <c r="G171" s="5"/>
    </row>
    <row r="172" spans="1:14" x14ac:dyDescent="0.2">
      <c r="A172" s="5">
        <v>2</v>
      </c>
      <c r="B172" s="5"/>
      <c r="C172" s="5"/>
      <c r="D172" s="5"/>
      <c r="E172" s="5"/>
      <c r="F172" s="5"/>
      <c r="G172" s="5"/>
    </row>
    <row r="173" spans="1:14" x14ac:dyDescent="0.2">
      <c r="A173" s="5"/>
      <c r="B173" s="5"/>
      <c r="C173" s="5"/>
      <c r="D173" s="5"/>
      <c r="E173" s="5"/>
      <c r="F173" s="5"/>
      <c r="G173" s="5"/>
    </row>
    <row r="174" spans="1:14" x14ac:dyDescent="0.2">
      <c r="A174" s="5" t="s">
        <v>5</v>
      </c>
      <c r="B174" s="5"/>
      <c r="C174" s="5"/>
      <c r="D174" s="5"/>
      <c r="E174" s="5"/>
      <c r="F174" s="5"/>
      <c r="G174" s="5"/>
    </row>
    <row r="177" spans="1:4" x14ac:dyDescent="0.2">
      <c r="A177" t="s">
        <v>137</v>
      </c>
    </row>
    <row r="179" spans="1:4" x14ac:dyDescent="0.2">
      <c r="A179" s="7" t="s">
        <v>138</v>
      </c>
      <c r="B179" s="7"/>
      <c r="D179" t="s">
        <v>136</v>
      </c>
    </row>
    <row r="180" spans="1:4" x14ac:dyDescent="0.2">
      <c r="A180">
        <f ca="1">RAND()</f>
        <v>0.87784001816838253</v>
      </c>
      <c r="B180" t="str">
        <f ca="1">IF(A180&lt;=0.8, "Train", "Test")</f>
        <v>Test</v>
      </c>
      <c r="D180" t="str">
        <f ca="1">IF(RAND()&lt;=0.8, "Train", "Test")</f>
        <v>Train</v>
      </c>
    </row>
    <row r="183" spans="1:4" x14ac:dyDescent="0.2">
      <c r="A183" t="s">
        <v>139</v>
      </c>
    </row>
    <row r="185" spans="1:4" x14ac:dyDescent="0.2">
      <c r="A185" t="s">
        <v>140</v>
      </c>
      <c r="C185" s="1" t="s">
        <v>141</v>
      </c>
    </row>
    <row r="186" spans="1:4" x14ac:dyDescent="0.2">
      <c r="A186" t="s">
        <v>142</v>
      </c>
      <c r="C186" s="1" t="s">
        <v>143</v>
      </c>
    </row>
    <row r="187" spans="1:4" x14ac:dyDescent="0.2">
      <c r="A187" t="s">
        <v>144</v>
      </c>
      <c r="C187" s="1" t="s">
        <v>145</v>
      </c>
    </row>
  </sheetData>
  <mergeCells count="1">
    <mergeCell ref="A179:B179"/>
  </mergeCells>
  <pageMargins left="0.7" right="0.7" top="0.75" bottom="0.75" header="0.3" footer="0.3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B54FA330C542341911717840D311C35" ma:contentTypeVersion="9" ma:contentTypeDescription="Ein neues Dokument erstellen." ma:contentTypeScope="" ma:versionID="ea43cdd1f6d01066cc0ecfef0cf213be">
  <xsd:schema xmlns:xsd="http://www.w3.org/2001/XMLSchema" xmlns:xs="http://www.w3.org/2001/XMLSchema" xmlns:p="http://schemas.microsoft.com/office/2006/metadata/properties" xmlns:ns2="51ec0d33-bfe6-4d2d-a2f1-179432471ed0" xmlns:ns3="369b2a2f-8749-48d1-8de3-e286dc811327" targetNamespace="http://schemas.microsoft.com/office/2006/metadata/properties" ma:root="true" ma:fieldsID="1cfe79f70d1fa2aec064df89a6d71c36" ns2:_="" ns3:_="">
    <xsd:import namespace="51ec0d33-bfe6-4d2d-a2f1-179432471ed0"/>
    <xsd:import namespace="369b2a2f-8749-48d1-8de3-e286dc8113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ec0d33-bfe6-4d2d-a2f1-179432471e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9e3ed14-352d-4aa2-a63b-0b06d7ab5f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9b2a2f-8749-48d1-8de3-e286dc81132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4973b03-b35e-4a50-9e3a-467ad66727bb}" ma:internalName="TaxCatchAll" ma:showField="CatchAllData" ma:web="369b2a2f-8749-48d1-8de3-e286dc8113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1ec0d33-bfe6-4d2d-a2f1-179432471ed0">
      <Terms xmlns="http://schemas.microsoft.com/office/infopath/2007/PartnerControls"/>
    </lcf76f155ced4ddcb4097134ff3c332f>
    <TaxCatchAll xmlns="369b2a2f-8749-48d1-8de3-e286dc811327" xsi:nil="true"/>
  </documentManagement>
</p:properties>
</file>

<file path=customXml/itemProps1.xml><?xml version="1.0" encoding="utf-8"?>
<ds:datastoreItem xmlns:ds="http://schemas.openxmlformats.org/officeDocument/2006/customXml" ds:itemID="{326BB0C1-D298-4377-84CE-13F84B7FCD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4E4B15-40E3-4AAB-90B6-FD8721DB06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ec0d33-bfe6-4d2d-a2f1-179432471ed0"/>
    <ds:schemaRef ds:uri="369b2a2f-8749-48d1-8de3-e286dc8113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40D2F2-2AA8-459D-97E8-2E4244AE4E06}">
  <ds:schemaRefs>
    <ds:schemaRef ds:uri="http://schemas.microsoft.com/office/2006/documentManagement/types"/>
    <ds:schemaRef ds:uri="51ec0d33-bfe6-4d2d-a2f1-179432471ed0"/>
    <ds:schemaRef ds:uri="http://purl.org/dc/terms/"/>
    <ds:schemaRef ds:uri="369b2a2f-8749-48d1-8de3-e286dc811327"/>
    <ds:schemaRef ds:uri="http://purl.org/dc/elements/1.1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t_min_max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Mobi</dc:creator>
  <cp:keywords/>
  <dc:description/>
  <cp:lastModifiedBy>Jonas Bratschi</cp:lastModifiedBy>
  <cp:revision/>
  <dcterms:created xsi:type="dcterms:W3CDTF">2022-12-01T11:09:46Z</dcterms:created>
  <dcterms:modified xsi:type="dcterms:W3CDTF">2025-01-18T11:30:19Z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2022-12-01T11:34:10Z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f9617a2e-3b39-4ac3-806d-fa73dc5c84f6</vt:lpwstr>
  </property>
  <property fmtid="{D5CDD505-2E9C-101B-9397-08002B2CF9AE}" pid="8" name="MSIP_Label_10d9bad3-6dac-4e9a-89a3-89f3b8d247b2_ContentBits">
    <vt:lpwstr>0</vt:lpwstr>
  </property>
  <property fmtid="{D5CDD505-2E9C-101B-9397-08002B2CF9AE}" pid="9" name="ContentTypeId">
    <vt:lpwstr>0x0101008B54FA330C542341911717840D311C35</vt:lpwstr>
  </property>
  <property fmtid="{D5CDD505-2E9C-101B-9397-08002B2CF9AE}" pid="10" name="MediaServiceImageTags">
    <vt:lpwstr/>
  </property>
</Properties>
</file>