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4" sheetId="2" r:id="rId5"/>
    <sheet state="visible" name="Sheet3" sheetId="3" r:id="rId6"/>
    <sheet state="visible" name="Sheet2" sheetId="4" r:id="rId7"/>
  </sheets>
  <definedNames/>
  <calcPr/>
</workbook>
</file>

<file path=xl/sharedStrings.xml><?xml version="1.0" encoding="utf-8"?>
<sst xmlns="http://schemas.openxmlformats.org/spreadsheetml/2006/main" count="993" uniqueCount="96">
  <si>
    <t>DRIFT ANALYSIS OF MULTIFUNCTION CALIBRATOR(5520A)</t>
  </si>
  <si>
    <t>Within/out of permissible error/acceptable limit</t>
  </si>
  <si>
    <t>UUC value</t>
  </si>
  <si>
    <t>Std. value</t>
  </si>
  <si>
    <t>Std value</t>
  </si>
  <si>
    <t>Error
(cal point - reading 2019)</t>
  </si>
  <si>
    <t>Error 
(cal point - reading 2021)</t>
  </si>
  <si>
    <t>Trend of result
(line graph)</t>
  </si>
  <si>
    <t>absolute drift from mean</t>
  </si>
  <si>
    <t>abolute drift from mean</t>
  </si>
  <si>
    <t>Trend of result
(bar graph)</t>
  </si>
  <si>
    <t>2019-2021 (based on absolute drift from mean)</t>
  </si>
  <si>
    <t>Eroded parameters</t>
  </si>
  <si>
    <t>Permissible error</t>
  </si>
  <si>
    <t>Status (2019)</t>
  </si>
  <si>
    <t>Status (2021)</t>
  </si>
  <si>
    <t>Parameter</t>
  </si>
  <si>
    <t>Error 2019 to error 2021</t>
  </si>
  <si>
    <t>Mean drift 2019-2021</t>
  </si>
  <si>
    <r>
      <rPr>
        <rFont val="Arial"/>
        <i/>
        <color theme="1"/>
        <sz val="8.0"/>
      </rPr>
      <t xml:space="preserve">reduced drift = improvement
</t>
    </r>
    <r>
      <rPr>
        <rFont val="Arial"/>
        <i/>
        <color theme="1"/>
        <sz val="8.0"/>
      </rPr>
      <t>same drift = same cond.
increased drift = degradation</t>
    </r>
  </si>
  <si>
    <t>DCV</t>
  </si>
  <si>
    <t>mV</t>
  </si>
  <si>
    <t>Degraded parameters</t>
  </si>
  <si>
    <t>Nos. of degradation</t>
  </si>
  <si>
    <t>V</t>
  </si>
  <si>
    <t>Total</t>
  </si>
  <si>
    <t>ACV @ 50Hz</t>
  </si>
  <si>
    <t>ACV @ 1kHz</t>
  </si>
  <si>
    <t>ACV @ 20kHz</t>
  </si>
  <si>
    <t>DCA</t>
  </si>
  <si>
    <t>µA</t>
  </si>
  <si>
    <t>mA</t>
  </si>
  <si>
    <t>A</t>
  </si>
  <si>
    <t>ACA @ 50Hz</t>
  </si>
  <si>
    <t>ACA @ 1kHz</t>
  </si>
  <si>
    <t>ACA @ 10kHz</t>
  </si>
  <si>
    <t>RESISTANCE(4 wire)</t>
  </si>
  <si>
    <t>Ω</t>
  </si>
  <si>
    <t>kΩ</t>
  </si>
  <si>
    <t>RESISTANCE(2 wire)</t>
  </si>
  <si>
    <t>MΩ</t>
  </si>
  <si>
    <t>FREQUENCY</t>
  </si>
  <si>
    <t>Hz</t>
  </si>
  <si>
    <t>kHz</t>
  </si>
  <si>
    <t>MHz</t>
  </si>
  <si>
    <t>TEMPERATURE RTD</t>
  </si>
  <si>
    <t>°C</t>
  </si>
  <si>
    <t>CAPACITANCE</t>
  </si>
  <si>
    <t>nF</t>
  </si>
  <si>
    <t>µF</t>
  </si>
  <si>
    <t>T/C J-TYPE(Source)</t>
  </si>
  <si>
    <t>T/C K-TYPE(Source)</t>
  </si>
  <si>
    <t>T/C R-TYPE(Source)</t>
  </si>
  <si>
    <t>T/C S-TYPE(Source)</t>
  </si>
  <si>
    <t>T/C T-TYPE(Source)</t>
  </si>
  <si>
    <t>T/C N-TYPE(Source)</t>
  </si>
  <si>
    <t>T/C B-TYPE(Measure)</t>
  </si>
  <si>
    <t>T/C E-TYPE(Measure)</t>
  </si>
  <si>
    <t>T/C J-TYPE(Measure)</t>
  </si>
  <si>
    <t>T/C K-TYPE(Measure)</t>
  </si>
  <si>
    <t>T/C R-TYPE(Measure)</t>
  </si>
  <si>
    <t>T/C S-TYPE(Measure)</t>
  </si>
  <si>
    <t>T/C T-TYPE(Measure)</t>
  </si>
  <si>
    <t>T/C N-TYPE(Measure)</t>
  </si>
  <si>
    <t>POWER FACTOR(Lead)</t>
  </si>
  <si>
    <t>PF</t>
  </si>
  <si>
    <t>POWER FACTOR(Lag)</t>
  </si>
  <si>
    <t>AC POWER @ UPF</t>
  </si>
  <si>
    <t>W</t>
  </si>
  <si>
    <t>AC POWER @ 0.5PF(Lead)</t>
  </si>
  <si>
    <t>AC POWER @ 0.5PF(Lag)</t>
  </si>
  <si>
    <t>Amplitude Vertical (DCV)</t>
  </si>
  <si>
    <t>Amplitude Vertical (ACV)</t>
  </si>
  <si>
    <t xml:space="preserve">TIME </t>
  </si>
  <si>
    <t>ns</t>
  </si>
  <si>
    <t>µs</t>
  </si>
  <si>
    <t>ms</t>
  </si>
  <si>
    <t>Level/Bandwith (Frequency)</t>
  </si>
  <si>
    <t>objective</t>
  </si>
  <si>
    <t>we have 2021 data</t>
  </si>
  <si>
    <t>we have permissible limit</t>
  </si>
  <si>
    <t>from here we want to predict when the error will be neck to neck wth the permissible data</t>
  </si>
  <si>
    <t>approach for work</t>
  </si>
  <si>
    <t>train your model on 2019 data</t>
  </si>
  <si>
    <t>time interval is known to you which is of 2 years</t>
  </si>
  <si>
    <t>if your model's accuracy is good, apply the same model to predic the time interval where you have 2021 actual data and the permissible error limit</t>
  </si>
  <si>
    <t>The result you obtain may put a question mark on its accuracy. You can then apply this model on 2019 data and 2021 data and show that the time interval is 2 years.</t>
  </si>
  <si>
    <t>error 2019</t>
  </si>
  <si>
    <t>error 2021</t>
  </si>
  <si>
    <t>error t-1</t>
  </si>
  <si>
    <t>error t</t>
  </si>
  <si>
    <t>predicted time int = f (error t-1, error t)</t>
  </si>
  <si>
    <t>predicted time interval = 2.01 years</t>
  </si>
  <si>
    <t>actual interval = 2 years</t>
  </si>
  <si>
    <t>predict time int = f(error 2021, permissible error)</t>
  </si>
  <si>
    <t>error = f(temperature point, type of thermocouple)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</si>
</sst>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"/>
    <numFmt numFmtId="165" formatCode="0.00000"/>
    <numFmt numFmtId="166" formatCode="0.0000000"/>
    <numFmt numFmtId="167" formatCode="0.000000"/>
    <numFmt numFmtId="168" formatCode="0.0000"/>
    <numFmt numFmtId="169" formatCode="0.000"/>
    <numFmt numFmtId="170" formatCode="0.00000000000"/>
    <numFmt numFmtId="171" formatCode="0.00000000"/>
  </numFmts>
  <fonts count="11">
    <font>
      <sz val="10.0"/>
      <color rgb="FF000000"/>
      <name val="Arial"/>
    </font>
    <font>
      <b/>
      <sz val="24.0"/>
      <color theme="1"/>
      <name val="Times New Roman"/>
    </font>
    <font>
      <color theme="1"/>
      <name val="Arial"/>
    </font>
    <font>
      <sz val="8.0"/>
      <color theme="1"/>
      <name val="Arial"/>
    </font>
    <font>
      <i/>
      <sz val="8.0"/>
      <color theme="1"/>
      <name val="Arial"/>
    </font>
    <font>
      <sz val="11.0"/>
      <color rgb="FF000000"/>
      <name val="Inconsolata"/>
    </font>
    <font>
      <b/>
      <color theme="1"/>
      <name val="Arial"/>
    </font>
    <font>
      <color rgb="FF000000"/>
      <name val="Roboto"/>
    </font>
    <font>
      <sz val="11.0"/>
      <color rgb="FF202124"/>
      <name val="Arial"/>
    </font>
    <font>
      <sz val="10.0"/>
      <color rgb="FF202124"/>
      <name val="Arial"/>
    </font>
    <font>
      <sz val="9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left" shrinkToFit="0" wrapText="1"/>
    </xf>
    <xf borderId="0" fillId="2" fontId="4" numFmtId="0" xfId="0" applyAlignment="1" applyFill="1" applyFont="1">
      <alignment horizontal="center" shrinkToFit="0" wrapText="1"/>
    </xf>
    <xf borderId="0" fillId="0" fontId="2" numFmtId="0" xfId="0" applyFont="1"/>
    <xf borderId="0" fillId="0" fontId="2" numFmtId="164" xfId="0" applyFont="1" applyNumberFormat="1"/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right"/>
    </xf>
    <xf borderId="0" fillId="0" fontId="2" numFmtId="165" xfId="0" applyAlignment="1" applyFont="1" applyNumberFormat="1">
      <alignment horizontal="center"/>
    </xf>
    <xf borderId="0" fillId="3" fontId="5" numFmtId="0" xfId="0" applyFill="1" applyFont="1"/>
    <xf borderId="0" fillId="3" fontId="5" numFmtId="0" xfId="0" applyAlignment="1" applyFont="1">
      <alignment horizontal="center"/>
    </xf>
    <xf borderId="0" fillId="0" fontId="2" numFmtId="1" xfId="0" applyFont="1" applyNumberFormat="1"/>
    <xf borderId="0" fillId="0" fontId="2" numFmtId="1" xfId="0" applyAlignment="1" applyFont="1" applyNumberFormat="1">
      <alignment horizontal="right"/>
    </xf>
    <xf borderId="1" fillId="0" fontId="2" numFmtId="0" xfId="0" applyBorder="1" applyFont="1"/>
    <xf borderId="1" fillId="0" fontId="6" numFmtId="0" xfId="0" applyBorder="1" applyFont="1"/>
    <xf borderId="1" fillId="2" fontId="2" numFmtId="0" xfId="0" applyBorder="1" applyFont="1"/>
    <xf borderId="0" fillId="0" fontId="2" numFmtId="166" xfId="0" applyAlignment="1" applyFont="1" applyNumberFormat="1">
      <alignment horizontal="center"/>
    </xf>
    <xf borderId="0" fillId="0" fontId="6" numFmtId="0" xfId="0" applyAlignment="1" applyFont="1">
      <alignment horizontal="left"/>
    </xf>
    <xf borderId="0" fillId="0" fontId="2" numFmtId="2" xfId="0" applyFont="1" applyNumberFormat="1"/>
    <xf borderId="0" fillId="0" fontId="2" numFmtId="167" xfId="0" applyAlignment="1" applyFont="1" applyNumberFormat="1">
      <alignment horizontal="center"/>
    </xf>
    <xf borderId="0" fillId="0" fontId="2" numFmtId="168" xfId="0" applyAlignment="1" applyFont="1" applyNumberFormat="1">
      <alignment horizontal="center"/>
    </xf>
    <xf borderId="1" fillId="2" fontId="6" numFmtId="0" xfId="0" applyBorder="1" applyFont="1"/>
    <xf borderId="0" fillId="0" fontId="2" numFmtId="0" xfId="0" applyAlignment="1" applyFont="1">
      <alignment horizontal="right"/>
    </xf>
    <xf borderId="0" fillId="0" fontId="2" numFmtId="169" xfId="0" applyAlignment="1" applyFont="1" applyNumberFormat="1">
      <alignment horizontal="center"/>
    </xf>
    <xf borderId="0" fillId="3" fontId="7" numFmtId="0" xfId="0" applyAlignment="1" applyFont="1">
      <alignment horizontal="left"/>
    </xf>
    <xf borderId="0" fillId="3" fontId="8" numFmtId="0" xfId="0" applyAlignment="1" applyFont="1">
      <alignment horizontal="left"/>
    </xf>
    <xf borderId="0" fillId="3" fontId="9" numFmtId="0" xfId="0" applyAlignment="1" applyFont="1">
      <alignment horizontal="right"/>
    </xf>
    <xf borderId="0" fillId="3" fontId="9" numFmtId="168" xfId="0" applyAlignment="1" applyFont="1" applyNumberFormat="1">
      <alignment horizontal="center"/>
    </xf>
    <xf borderId="0" fillId="4" fontId="2" numFmtId="0" xfId="0" applyFill="1" applyFont="1"/>
    <xf borderId="0" fillId="5" fontId="2" numFmtId="0" xfId="0" applyFill="1" applyFont="1"/>
    <xf borderId="0" fillId="3" fontId="5" numFmtId="168" xfId="0" applyAlignment="1" applyFont="1" applyNumberFormat="1">
      <alignment horizontal="center"/>
    </xf>
    <xf borderId="0" fillId="0" fontId="2" numFmtId="168" xfId="0" applyFont="1" applyNumberFormat="1"/>
    <xf borderId="0" fillId="0" fontId="2" numFmtId="170" xfId="0" applyFont="1" applyNumberFormat="1"/>
    <xf borderId="0" fillId="0" fontId="2" numFmtId="2" xfId="0" applyAlignment="1" applyFont="1" applyNumberFormat="1">
      <alignment horizontal="center"/>
    </xf>
    <xf borderId="0" fillId="4" fontId="2" numFmtId="2" xfId="0" applyFont="1" applyNumberFormat="1"/>
    <xf borderId="0" fillId="0" fontId="2" numFmtId="1" xfId="0" applyAlignment="1" applyFont="1" applyNumberFormat="1">
      <alignment horizontal="center"/>
    </xf>
    <xf borderId="0" fillId="0" fontId="2" numFmtId="2" xfId="0" applyAlignment="1" applyFont="1" applyNumberFormat="1">
      <alignment horizontal="right"/>
    </xf>
    <xf borderId="0" fillId="0" fontId="10" numFmtId="0" xfId="0" applyFont="1"/>
    <xf borderId="0" fillId="0" fontId="2" numFmtId="0" xfId="0" applyAlignment="1" applyFont="1">
      <alignment horizontal="center"/>
    </xf>
    <xf borderId="0" fillId="0" fontId="2" numFmtId="167" xfId="0" applyFont="1" applyNumberFormat="1"/>
    <xf borderId="0" fillId="0" fontId="2" numFmtId="169" xfId="0" applyFont="1" applyNumberFormat="1"/>
    <xf borderId="0" fillId="0" fontId="2" numFmtId="171" xfId="0" applyAlignment="1" applyFont="1" applyNumberFormat="1">
      <alignment horizontal="center"/>
    </xf>
    <xf borderId="0" fillId="0" fontId="6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2" width="11.29"/>
    <col customWidth="1" min="3" max="3" width="5.71"/>
    <col customWidth="1" min="4" max="5" width="14.43"/>
    <col customWidth="1" min="6" max="6" width="5.0"/>
    <col customWidth="1" min="7" max="8" width="14.43"/>
    <col customWidth="1" min="9" max="9" width="15.43"/>
    <col customWidth="1" min="10" max="10" width="15.71"/>
    <col customWidth="1" min="11" max="11" width="11.43"/>
    <col customWidth="1" min="12" max="14" width="14.43"/>
    <col customWidth="1" min="15" max="15" width="21.43"/>
    <col customWidth="1" min="16" max="16" width="28.0"/>
    <col customWidth="1" min="17" max="17" width="16.29"/>
    <col customWidth="1" min="25" max="25" width="22.57"/>
    <col customWidth="1" min="26" max="26" width="21.57"/>
  </cols>
  <sheetData>
    <row r="1">
      <c r="A1" s="1" t="s">
        <v>0</v>
      </c>
      <c r="Q1" s="2"/>
      <c r="R1" s="3"/>
      <c r="S1" s="3" t="s">
        <v>1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>
      <c r="A2" s="4"/>
      <c r="B2" s="4" t="s">
        <v>2</v>
      </c>
      <c r="C2" s="5"/>
      <c r="D2" s="4" t="s">
        <v>3</v>
      </c>
      <c r="E2" s="4" t="s">
        <v>2</v>
      </c>
      <c r="F2" s="4"/>
      <c r="G2" s="4" t="s">
        <v>4</v>
      </c>
      <c r="H2" s="4" t="s">
        <v>5</v>
      </c>
      <c r="I2" s="4" t="s">
        <v>6</v>
      </c>
      <c r="J2" s="4" t="s">
        <v>6</v>
      </c>
      <c r="K2" s="4"/>
      <c r="L2" s="4" t="s">
        <v>7</v>
      </c>
      <c r="M2" s="4" t="s">
        <v>8</v>
      </c>
      <c r="N2" s="4" t="s">
        <v>9</v>
      </c>
      <c r="O2" s="4" t="s">
        <v>10</v>
      </c>
      <c r="P2" s="4" t="s">
        <v>11</v>
      </c>
      <c r="Q2" s="4" t="s">
        <v>12</v>
      </c>
      <c r="R2" s="4" t="s">
        <v>13</v>
      </c>
      <c r="S2" s="4" t="s">
        <v>14</v>
      </c>
      <c r="T2" s="4" t="s">
        <v>15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>
      <c r="A3" s="4" t="s">
        <v>16</v>
      </c>
      <c r="B3" s="4">
        <v>2019.0</v>
      </c>
      <c r="C3" s="5"/>
      <c r="D3" s="4">
        <v>2019.0</v>
      </c>
      <c r="E3" s="4">
        <v>2021.0</v>
      </c>
      <c r="F3" s="4"/>
      <c r="G3" s="4">
        <v>2021.0</v>
      </c>
      <c r="H3" s="4">
        <v>2019.0</v>
      </c>
      <c r="I3" s="4">
        <v>2021.0</v>
      </c>
      <c r="J3" s="4">
        <v>2021.0</v>
      </c>
      <c r="K3" s="4"/>
      <c r="L3" s="4" t="s">
        <v>17</v>
      </c>
      <c r="M3" s="4">
        <v>2019.0</v>
      </c>
      <c r="N3" s="4">
        <v>2021.0</v>
      </c>
      <c r="O3" s="4" t="s">
        <v>18</v>
      </c>
      <c r="P3" s="6" t="s">
        <v>19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ht="15.75" customHeight="1">
      <c r="A4" s="7" t="s">
        <v>20</v>
      </c>
      <c r="B4" s="8">
        <v>0.1</v>
      </c>
      <c r="C4" s="9" t="s">
        <v>21</v>
      </c>
      <c r="D4" s="10">
        <v>0.09912</v>
      </c>
      <c r="E4" s="11">
        <v>0.1</v>
      </c>
      <c r="F4" s="10" t="s">
        <v>21</v>
      </c>
      <c r="G4" s="10">
        <v>0.09969</v>
      </c>
      <c r="H4" s="12">
        <f t="shared" ref="H4:H238" si="1">if(isblank(D4),"",(B4-D4))</f>
        <v>0.00088</v>
      </c>
      <c r="I4" s="12">
        <f t="shared" ref="I4:I350" si="2">if(isblank(E4),"",(E4-G4))</f>
        <v>0.00031</v>
      </c>
      <c r="J4" s="7">
        <f>I4/ VLOOKUP(F4,Sheet3!B:C,2,false)</f>
        <v>0.00000031</v>
      </c>
      <c r="K4" s="7" t="str">
        <f>VLOOKUP(F4,Sheet3!B:E,4,false)</f>
        <v>V</v>
      </c>
      <c r="L4" s="7" t="str">
        <f>IFERROR(__xludf.DUMMYFUNCTION("if(ISBLANK(D4),"""",SPARKLINE(H4:I4))"),"")</f>
        <v/>
      </c>
      <c r="M4" s="12">
        <f t="shared" ref="M4:M238" si="3">if(isblank(D4),"",abs(B4-D4))</f>
        <v>0.00088</v>
      </c>
      <c r="N4" s="12">
        <f t="shared" ref="N4:N238" si="4">if(isblank(G4),"",abs(E4-G4))</f>
        <v>0.00031</v>
      </c>
      <c r="O4" s="7"/>
      <c r="P4" s="13" t="str">
        <f t="shared" ref="P4:P350" si="5">if(J4&lt;H4,"improved",if(J4=H4,"same condition","degradation"))</f>
        <v>improved</v>
      </c>
      <c r="Q4" s="7" t="str">
        <f t="shared" ref="Q4:Q66" si="6">if(P4="degradation",A4,"")</f>
        <v/>
      </c>
      <c r="R4" s="14">
        <f t="shared" ref="R4:R17" si="7">12*B4/(10^6)</f>
        <v>0.0000012</v>
      </c>
      <c r="S4" s="13" t="str">
        <f t="shared" ref="S4:S350" si="8">if(M4&lt;=R4,"within limit","out of limit")</f>
        <v>out of limit</v>
      </c>
      <c r="T4" s="13" t="str">
        <f t="shared" ref="T4:T350" si="9">if(N4&lt;=R4,"within limit","out of limit")</f>
        <v>out of limit</v>
      </c>
    </row>
    <row r="5" ht="15.75" customHeight="1">
      <c r="A5" s="7" t="s">
        <v>20</v>
      </c>
      <c r="B5" s="15">
        <v>1.0</v>
      </c>
      <c r="C5" s="9" t="s">
        <v>21</v>
      </c>
      <c r="D5" s="10">
        <v>0.99917</v>
      </c>
      <c r="E5" s="16">
        <v>1.0</v>
      </c>
      <c r="F5" s="10" t="s">
        <v>21</v>
      </c>
      <c r="G5" s="10">
        <v>0.99962</v>
      </c>
      <c r="H5" s="12">
        <f t="shared" si="1"/>
        <v>0.00083</v>
      </c>
      <c r="I5" s="12">
        <f t="shared" si="2"/>
        <v>0.00038</v>
      </c>
      <c r="J5" s="7">
        <f>I5/ VLOOKUP(F5,Sheet3!B:C,2,false)</f>
        <v>0.00000038</v>
      </c>
      <c r="K5" s="7" t="str">
        <f>VLOOKUP(F5,Sheet3!B:E,4,false)</f>
        <v>V</v>
      </c>
      <c r="L5" s="7" t="str">
        <f>IFERROR(__xludf.DUMMYFUNCTION("if(ISBLANK(D5),"""",SPARKLINE(H5:I5))"),"")</f>
        <v/>
      </c>
      <c r="M5" s="12">
        <f t="shared" si="3"/>
        <v>0.00083</v>
      </c>
      <c r="N5" s="12">
        <f t="shared" si="4"/>
        <v>0.00038</v>
      </c>
      <c r="O5" s="7"/>
      <c r="P5" s="13" t="str">
        <f t="shared" si="5"/>
        <v>improved</v>
      </c>
      <c r="Q5" s="7" t="str">
        <f t="shared" si="6"/>
        <v/>
      </c>
      <c r="R5" s="14">
        <f t="shared" si="7"/>
        <v>0.000012</v>
      </c>
      <c r="S5" s="13" t="str">
        <f t="shared" si="8"/>
        <v>out of limit</v>
      </c>
      <c r="T5" s="13" t="str">
        <f t="shared" si="9"/>
        <v>out of limit</v>
      </c>
      <c r="V5" s="17" t="str">
        <f>IFERROR(__xludf.DUMMYFUNCTION("UNIQUE(P4:P129)"),"improved")</f>
        <v>improved</v>
      </c>
      <c r="W5" s="17">
        <f t="shared" ref="W5:W7" si="10">COUNTIF(P:P,V5)</f>
        <v>186</v>
      </c>
      <c r="Y5" s="18" t="s">
        <v>22</v>
      </c>
      <c r="Z5" s="18" t="s">
        <v>23</v>
      </c>
    </row>
    <row r="6" ht="15.75" customHeight="1">
      <c r="A6" s="7" t="s">
        <v>20</v>
      </c>
      <c r="B6" s="15">
        <v>10.0</v>
      </c>
      <c r="C6" s="9" t="s">
        <v>21</v>
      </c>
      <c r="D6" s="12">
        <v>9.9991</v>
      </c>
      <c r="E6" s="15">
        <v>10.0</v>
      </c>
      <c r="F6" s="10" t="s">
        <v>21</v>
      </c>
      <c r="G6" s="10">
        <v>0.99965</v>
      </c>
      <c r="H6" s="12">
        <f t="shared" si="1"/>
        <v>0.0009</v>
      </c>
      <c r="I6" s="12">
        <f t="shared" si="2"/>
        <v>9.00035</v>
      </c>
      <c r="J6" s="7">
        <f>I6/ VLOOKUP(F6,Sheet3!B:C,2,false)</f>
        <v>0.00900035</v>
      </c>
      <c r="K6" s="7" t="str">
        <f>VLOOKUP(F6,Sheet3!B:E,4,false)</f>
        <v>V</v>
      </c>
      <c r="L6" s="7" t="str">
        <f>IFERROR(__xludf.DUMMYFUNCTION("if(ISBLANK(D6),"""",SPARKLINE(H6:I6))"),"")</f>
        <v/>
      </c>
      <c r="M6" s="12">
        <f t="shared" si="3"/>
        <v>0.0009</v>
      </c>
      <c r="N6" s="12">
        <f t="shared" si="4"/>
        <v>9.00035</v>
      </c>
      <c r="O6" s="7"/>
      <c r="P6" s="13" t="str">
        <f t="shared" si="5"/>
        <v>degradation</v>
      </c>
      <c r="Q6" s="7" t="str">
        <f t="shared" si="6"/>
        <v>DCV</v>
      </c>
      <c r="R6" s="14">
        <f t="shared" si="7"/>
        <v>0.00012</v>
      </c>
      <c r="S6" s="13" t="str">
        <f t="shared" si="8"/>
        <v>out of limit</v>
      </c>
      <c r="T6" s="13" t="str">
        <f t="shared" si="9"/>
        <v>out of limit</v>
      </c>
      <c r="V6" s="17" t="str">
        <f>IFERROR(__xludf.DUMMYFUNCTION("""COMPUTED_VALUE"""),"degradation")</f>
        <v>degradation</v>
      </c>
      <c r="W6" s="17">
        <f t="shared" si="10"/>
        <v>149</v>
      </c>
      <c r="Y6" s="17"/>
      <c r="Z6" s="17"/>
    </row>
    <row r="7" ht="15.75" customHeight="1">
      <c r="A7" s="7" t="s">
        <v>20</v>
      </c>
      <c r="B7" s="15">
        <v>100.0</v>
      </c>
      <c r="C7" s="9" t="s">
        <v>21</v>
      </c>
      <c r="D7" s="10">
        <v>99.99841</v>
      </c>
      <c r="E7" s="15">
        <v>100.0</v>
      </c>
      <c r="F7" s="10" t="s">
        <v>21</v>
      </c>
      <c r="G7" s="10">
        <v>99.99976</v>
      </c>
      <c r="H7" s="12">
        <f t="shared" si="1"/>
        <v>0.00159</v>
      </c>
      <c r="I7" s="12">
        <f t="shared" si="2"/>
        <v>0.00024</v>
      </c>
      <c r="J7" s="7">
        <f>I7/ VLOOKUP(F7,Sheet3!B:C,2,false)</f>
        <v>0.00000024</v>
      </c>
      <c r="K7" s="7" t="str">
        <f>VLOOKUP(F7,Sheet3!B:E,4,false)</f>
        <v>V</v>
      </c>
      <c r="L7" s="7" t="str">
        <f>IFERROR(__xludf.DUMMYFUNCTION("if(ISBLANK(D7),"""",SPARKLINE(H7:I7))"),"")</f>
        <v/>
      </c>
      <c r="M7" s="12">
        <f t="shared" si="3"/>
        <v>0.00159</v>
      </c>
      <c r="N7" s="12">
        <f t="shared" si="4"/>
        <v>0.00024</v>
      </c>
      <c r="O7" s="7"/>
      <c r="P7" s="13" t="str">
        <f t="shared" si="5"/>
        <v>improved</v>
      </c>
      <c r="Q7" s="7" t="str">
        <f t="shared" si="6"/>
        <v/>
      </c>
      <c r="R7" s="14">
        <f t="shared" si="7"/>
        <v>0.0012</v>
      </c>
      <c r="S7" s="13" t="str">
        <f t="shared" si="8"/>
        <v>out of limit</v>
      </c>
      <c r="T7" s="13" t="str">
        <f t="shared" si="9"/>
        <v>within limit</v>
      </c>
      <c r="V7" s="17"/>
      <c r="W7" s="19">
        <f t="shared" si="10"/>
        <v>0</v>
      </c>
      <c r="Y7" s="17" t="str">
        <f>IFERROR(__xludf.DUMMYFUNCTION("UNIQUE(Q4:Q129)"),"#REF!")</f>
        <v>#REF!</v>
      </c>
      <c r="Z7" s="17"/>
    </row>
    <row r="8" ht="15.75" customHeight="1">
      <c r="A8" s="7" t="s">
        <v>20</v>
      </c>
      <c r="B8" s="15">
        <v>329.0</v>
      </c>
      <c r="C8" s="9" t="s">
        <v>21</v>
      </c>
      <c r="D8" s="10">
        <v>328.99788</v>
      </c>
      <c r="E8" s="15">
        <v>329.0</v>
      </c>
      <c r="F8" s="10" t="s">
        <v>21</v>
      </c>
      <c r="G8" s="10">
        <v>328.9999</v>
      </c>
      <c r="H8" s="12">
        <f t="shared" si="1"/>
        <v>0.00212</v>
      </c>
      <c r="I8" s="12">
        <f t="shared" si="2"/>
        <v>0.00009999999997</v>
      </c>
      <c r="J8" s="7">
        <f>I8/ VLOOKUP(F8,Sheet3!B:C,2,false)</f>
        <v>0.00000009999999997</v>
      </c>
      <c r="K8" s="7" t="str">
        <f>VLOOKUP(F8,Sheet3!B:E,4,false)</f>
        <v>V</v>
      </c>
      <c r="L8" s="7" t="str">
        <f>IFERROR(__xludf.DUMMYFUNCTION("if(ISBLANK(D8),"""",SPARKLINE(H8:I8))"),"")</f>
        <v/>
      </c>
      <c r="M8" s="12">
        <f t="shared" si="3"/>
        <v>0.00212</v>
      </c>
      <c r="N8" s="12">
        <f t="shared" si="4"/>
        <v>0.00009999999997</v>
      </c>
      <c r="O8" s="7"/>
      <c r="P8" s="13" t="str">
        <f t="shared" si="5"/>
        <v>improved</v>
      </c>
      <c r="Q8" s="7" t="str">
        <f t="shared" si="6"/>
        <v/>
      </c>
      <c r="R8" s="14">
        <f t="shared" si="7"/>
        <v>0.003948</v>
      </c>
      <c r="S8" s="13" t="str">
        <f t="shared" si="8"/>
        <v>within limit</v>
      </c>
      <c r="T8" s="13" t="str">
        <f t="shared" si="9"/>
        <v>within limit</v>
      </c>
      <c r="Y8" s="17"/>
      <c r="Z8" s="17">
        <f t="shared" ref="Z8:Z15" si="11">COUNTIF(Q:Q,Y8)</f>
        <v>0</v>
      </c>
    </row>
    <row r="9" ht="15.75" customHeight="1">
      <c r="A9" s="7" t="s">
        <v>20</v>
      </c>
      <c r="B9" s="15">
        <v>1.0</v>
      </c>
      <c r="C9" s="9" t="s">
        <v>24</v>
      </c>
      <c r="D9" s="10">
        <v>0.9999943</v>
      </c>
      <c r="E9" s="15">
        <v>1.0</v>
      </c>
      <c r="F9" s="9" t="s">
        <v>24</v>
      </c>
      <c r="G9" s="10">
        <v>1.000039</v>
      </c>
      <c r="H9" s="20">
        <f t="shared" si="1"/>
        <v>0.0000057</v>
      </c>
      <c r="I9" s="12">
        <f t="shared" si="2"/>
        <v>-0.000039</v>
      </c>
      <c r="J9" s="7">
        <f>I9/ VLOOKUP(F9,Sheet3!B:C,2,false)</f>
        <v>-0.000039</v>
      </c>
      <c r="K9" s="7" t="str">
        <f>VLOOKUP(F9,Sheet3!B:E,4,false)</f>
        <v>V</v>
      </c>
      <c r="L9" s="7" t="str">
        <f>IFERROR(__xludf.DUMMYFUNCTION("if(ISBLANK(D9),"""",SPARKLINE(H9:I9))"),"")</f>
        <v/>
      </c>
      <c r="M9" s="12">
        <f t="shared" si="3"/>
        <v>0.0000057</v>
      </c>
      <c r="N9" s="12">
        <f t="shared" si="4"/>
        <v>0.000039</v>
      </c>
      <c r="O9" s="7"/>
      <c r="P9" s="13" t="str">
        <f t="shared" si="5"/>
        <v>improved</v>
      </c>
      <c r="Q9" s="7" t="str">
        <f t="shared" si="6"/>
        <v/>
      </c>
      <c r="R9" s="14">
        <f t="shared" si="7"/>
        <v>0.000012</v>
      </c>
      <c r="S9" s="13" t="str">
        <f t="shared" si="8"/>
        <v>within limit</v>
      </c>
      <c r="T9" s="13" t="str">
        <f t="shared" si="9"/>
        <v>out of limit</v>
      </c>
      <c r="V9" s="21">
        <v>2021.0</v>
      </c>
      <c r="Y9" s="17"/>
      <c r="Z9" s="17">
        <f t="shared" si="11"/>
        <v>0</v>
      </c>
    </row>
    <row r="10" ht="15.75" customHeight="1">
      <c r="A10" s="7" t="s">
        <v>20</v>
      </c>
      <c r="B10" s="22">
        <v>3.29</v>
      </c>
      <c r="C10" s="9" t="s">
        <v>24</v>
      </c>
      <c r="D10" s="10">
        <v>3.2899817</v>
      </c>
      <c r="E10" s="22">
        <v>3.29</v>
      </c>
      <c r="F10" s="9" t="s">
        <v>24</v>
      </c>
      <c r="G10" s="10">
        <v>3.289998</v>
      </c>
      <c r="H10" s="20">
        <f t="shared" si="1"/>
        <v>0.0000183</v>
      </c>
      <c r="I10" s="12">
        <f t="shared" si="2"/>
        <v>0.000002</v>
      </c>
      <c r="J10" s="7">
        <f>I10/ VLOOKUP(F10,Sheet3!B:C,2,false)</f>
        <v>0.000002</v>
      </c>
      <c r="K10" s="7" t="str">
        <f>VLOOKUP(F10,Sheet3!B:E,4,false)</f>
        <v>V</v>
      </c>
      <c r="L10" s="7" t="str">
        <f>IFERROR(__xludf.DUMMYFUNCTION("if(ISBLANK(D10),"""",SPARKLINE(H10:I10))"),"")</f>
        <v/>
      </c>
      <c r="M10" s="12">
        <f t="shared" si="3"/>
        <v>0.0000183</v>
      </c>
      <c r="N10" s="12">
        <f t="shared" si="4"/>
        <v>0.000002</v>
      </c>
      <c r="O10" s="7"/>
      <c r="P10" s="13" t="str">
        <f t="shared" si="5"/>
        <v>improved</v>
      </c>
      <c r="Q10" s="7" t="str">
        <f t="shared" si="6"/>
        <v/>
      </c>
      <c r="R10" s="14">
        <f t="shared" si="7"/>
        <v>0.00003948</v>
      </c>
      <c r="S10" s="13" t="str">
        <f t="shared" si="8"/>
        <v>within limit</v>
      </c>
      <c r="T10" s="13" t="str">
        <f t="shared" si="9"/>
        <v>within limit</v>
      </c>
      <c r="V10" s="17" t="str">
        <f>IFERROR(__xludf.DUMMYFUNCTION("UNIQUE(T4:T129)"),"out of limit")</f>
        <v>out of limit</v>
      </c>
      <c r="W10" s="17">
        <f t="shared" ref="W10:W11" si="12">COUNTIF(T:T,V10)</f>
        <v>111</v>
      </c>
      <c r="Y10" s="17"/>
      <c r="Z10" s="17">
        <f t="shared" si="11"/>
        <v>0</v>
      </c>
    </row>
    <row r="11" ht="15.75" customHeight="1">
      <c r="A11" s="7" t="s">
        <v>20</v>
      </c>
      <c r="B11" s="15">
        <v>10.0</v>
      </c>
      <c r="C11" s="9" t="s">
        <v>24</v>
      </c>
      <c r="D11" s="23">
        <v>9.99995</v>
      </c>
      <c r="E11" s="15">
        <v>10.0</v>
      </c>
      <c r="F11" s="9" t="s">
        <v>24</v>
      </c>
      <c r="G11" s="10">
        <v>10.000017</v>
      </c>
      <c r="H11" s="23">
        <f t="shared" si="1"/>
        <v>0.00005</v>
      </c>
      <c r="I11" s="12">
        <f t="shared" si="2"/>
        <v>-0.000017</v>
      </c>
      <c r="J11" s="7">
        <f>I11/ VLOOKUP(F11,Sheet3!B:C,2,false)</f>
        <v>-0.000017</v>
      </c>
      <c r="K11" s="7" t="str">
        <f>VLOOKUP(F11,Sheet3!B:E,4,false)</f>
        <v>V</v>
      </c>
      <c r="L11" s="7" t="str">
        <f>IFERROR(__xludf.DUMMYFUNCTION("if(ISBLANK(D11),"""",SPARKLINE(H11:I11))"),"")</f>
        <v/>
      </c>
      <c r="M11" s="12">
        <f t="shared" si="3"/>
        <v>0.00005</v>
      </c>
      <c r="N11" s="12">
        <f t="shared" si="4"/>
        <v>0.000017</v>
      </c>
      <c r="O11" s="7"/>
      <c r="P11" s="13" t="str">
        <f t="shared" si="5"/>
        <v>improved</v>
      </c>
      <c r="Q11" s="7" t="str">
        <f t="shared" si="6"/>
        <v/>
      </c>
      <c r="R11" s="14">
        <f t="shared" si="7"/>
        <v>0.00012</v>
      </c>
      <c r="S11" s="13" t="str">
        <f t="shared" si="8"/>
        <v>within limit</v>
      </c>
      <c r="T11" s="13" t="str">
        <f t="shared" si="9"/>
        <v>within limit</v>
      </c>
      <c r="V11" s="17" t="str">
        <f>IFERROR(__xludf.DUMMYFUNCTION("""COMPUTED_VALUE"""),"within limit")</f>
        <v>within limit</v>
      </c>
      <c r="W11" s="17">
        <f t="shared" si="12"/>
        <v>202</v>
      </c>
      <c r="Y11" s="17"/>
      <c r="Z11" s="17">
        <f t="shared" si="11"/>
        <v>0</v>
      </c>
    </row>
    <row r="12" ht="15.75" customHeight="1">
      <c r="A12" s="7" t="s">
        <v>20</v>
      </c>
      <c r="B12" s="8">
        <v>32.9</v>
      </c>
      <c r="C12" s="9" t="s">
        <v>24</v>
      </c>
      <c r="D12" s="10">
        <v>32.899826</v>
      </c>
      <c r="E12" s="8">
        <v>32.9</v>
      </c>
      <c r="F12" s="9" t="s">
        <v>24</v>
      </c>
      <c r="G12" s="10">
        <v>32.8999</v>
      </c>
      <c r="H12" s="23">
        <f t="shared" si="1"/>
        <v>0.000174</v>
      </c>
      <c r="I12" s="12">
        <f t="shared" si="2"/>
        <v>0.0001</v>
      </c>
      <c r="J12" s="7">
        <f>I12/ VLOOKUP(F12,Sheet3!B:C,2,false)</f>
        <v>0.0001</v>
      </c>
      <c r="K12" s="7" t="str">
        <f>VLOOKUP(F12,Sheet3!B:E,4,false)</f>
        <v>V</v>
      </c>
      <c r="L12" s="7" t="str">
        <f>IFERROR(__xludf.DUMMYFUNCTION("if(ISBLANK(D12),"""",SPARKLINE(H12:I12))"),"")</f>
        <v/>
      </c>
      <c r="M12" s="12">
        <f t="shared" si="3"/>
        <v>0.000174</v>
      </c>
      <c r="N12" s="12">
        <f t="shared" si="4"/>
        <v>0.0001</v>
      </c>
      <c r="O12" s="7"/>
      <c r="P12" s="13" t="str">
        <f t="shared" si="5"/>
        <v>improved</v>
      </c>
      <c r="Q12" s="7" t="str">
        <f t="shared" si="6"/>
        <v/>
      </c>
      <c r="R12" s="14">
        <f t="shared" si="7"/>
        <v>0.0003948</v>
      </c>
      <c r="S12" s="13" t="str">
        <f t="shared" si="8"/>
        <v>within limit</v>
      </c>
      <c r="T12" s="13" t="str">
        <f t="shared" si="9"/>
        <v>within limit</v>
      </c>
      <c r="Y12" s="17"/>
      <c r="Z12" s="17">
        <f t="shared" si="11"/>
        <v>0</v>
      </c>
    </row>
    <row r="13" ht="15.75" customHeight="1">
      <c r="A13" s="7" t="s">
        <v>20</v>
      </c>
      <c r="B13" s="15">
        <v>50.0</v>
      </c>
      <c r="C13" s="9" t="s">
        <v>24</v>
      </c>
      <c r="D13" s="10">
        <v>49.99955</v>
      </c>
      <c r="E13" s="15">
        <v>50.0</v>
      </c>
      <c r="F13" s="9" t="s">
        <v>24</v>
      </c>
      <c r="G13" s="10">
        <v>50.00012</v>
      </c>
      <c r="H13" s="12">
        <f t="shared" si="1"/>
        <v>0.00045</v>
      </c>
      <c r="I13" s="12">
        <f t="shared" si="2"/>
        <v>-0.00012</v>
      </c>
      <c r="J13" s="7">
        <f>I13/ VLOOKUP(F13,Sheet3!B:C,2,false)</f>
        <v>-0.00012</v>
      </c>
      <c r="K13" s="7" t="str">
        <f>VLOOKUP(F13,Sheet3!B:E,4,false)</f>
        <v>V</v>
      </c>
      <c r="L13" s="7" t="str">
        <f>IFERROR(__xludf.DUMMYFUNCTION("if(ISBLANK(D13),"""",SPARKLINE(H13:I13))"),"")</f>
        <v/>
      </c>
      <c r="M13" s="12">
        <f t="shared" si="3"/>
        <v>0.00045</v>
      </c>
      <c r="N13" s="12">
        <f t="shared" si="4"/>
        <v>0.00012</v>
      </c>
      <c r="O13" s="7"/>
      <c r="P13" s="13" t="str">
        <f t="shared" si="5"/>
        <v>improved</v>
      </c>
      <c r="Q13" s="7" t="str">
        <f t="shared" si="6"/>
        <v/>
      </c>
      <c r="R13" s="14">
        <f t="shared" si="7"/>
        <v>0.0006</v>
      </c>
      <c r="S13" s="13" t="str">
        <f t="shared" si="8"/>
        <v>within limit</v>
      </c>
      <c r="T13" s="13" t="str">
        <f t="shared" si="9"/>
        <v>within limit</v>
      </c>
      <c r="V13" s="21">
        <v>2019.0</v>
      </c>
      <c r="Y13" s="17"/>
      <c r="Z13" s="17">
        <f t="shared" si="11"/>
        <v>0</v>
      </c>
    </row>
    <row r="14" ht="15.75" customHeight="1">
      <c r="A14" s="7" t="s">
        <v>20</v>
      </c>
      <c r="B14" s="15">
        <v>100.0</v>
      </c>
      <c r="C14" s="9" t="s">
        <v>24</v>
      </c>
      <c r="D14" s="10">
        <v>99.99947</v>
      </c>
      <c r="E14" s="15">
        <v>100.0</v>
      </c>
      <c r="F14" s="9" t="s">
        <v>24</v>
      </c>
      <c r="G14" s="12">
        <v>99.99985</v>
      </c>
      <c r="H14" s="12">
        <f t="shared" si="1"/>
        <v>0.00053</v>
      </c>
      <c r="I14" s="12">
        <f t="shared" si="2"/>
        <v>0.00015</v>
      </c>
      <c r="J14" s="7">
        <f>I14/ VLOOKUP(F14,Sheet3!B:C,2,false)</f>
        <v>0.00015</v>
      </c>
      <c r="K14" s="7" t="str">
        <f>VLOOKUP(F14,Sheet3!B:E,4,false)</f>
        <v>V</v>
      </c>
      <c r="L14" s="7" t="str">
        <f>IFERROR(__xludf.DUMMYFUNCTION("if(ISBLANK(D14),"""",SPARKLINE(H14:I14))"),"")</f>
        <v/>
      </c>
      <c r="M14" s="12">
        <f t="shared" si="3"/>
        <v>0.00053</v>
      </c>
      <c r="N14" s="12">
        <f t="shared" si="4"/>
        <v>0.00015</v>
      </c>
      <c r="O14" s="7"/>
      <c r="P14" s="13" t="str">
        <f t="shared" si="5"/>
        <v>improved</v>
      </c>
      <c r="Q14" s="7" t="str">
        <f t="shared" si="6"/>
        <v/>
      </c>
      <c r="R14" s="14">
        <f t="shared" si="7"/>
        <v>0.0012</v>
      </c>
      <c r="S14" s="13" t="str">
        <f t="shared" si="8"/>
        <v>within limit</v>
      </c>
      <c r="T14" s="13" t="str">
        <f t="shared" si="9"/>
        <v>within limit</v>
      </c>
      <c r="V14" s="17" t="str">
        <f>IFERROR(__xludf.DUMMYFUNCTION("UNIQUE(S4:S129)"),"out of limit")</f>
        <v>out of limit</v>
      </c>
      <c r="W14" s="17">
        <f t="shared" ref="W14:W15" si="13">COUNTIF(S:S,V14)</f>
        <v>165</v>
      </c>
      <c r="Y14" s="17"/>
      <c r="Z14" s="17">
        <f t="shared" si="11"/>
        <v>0</v>
      </c>
    </row>
    <row r="15" ht="15.75" customHeight="1">
      <c r="A15" s="7" t="s">
        <v>20</v>
      </c>
      <c r="B15" s="15">
        <v>329.0</v>
      </c>
      <c r="C15" s="9" t="s">
        <v>24</v>
      </c>
      <c r="D15" s="24">
        <v>328.9981</v>
      </c>
      <c r="E15" s="15">
        <v>329.0</v>
      </c>
      <c r="F15" s="9" t="s">
        <v>24</v>
      </c>
      <c r="G15" s="10">
        <v>328.9983</v>
      </c>
      <c r="H15" s="24">
        <f t="shared" si="1"/>
        <v>0.0019</v>
      </c>
      <c r="I15" s="12">
        <f t="shared" si="2"/>
        <v>0.0017</v>
      </c>
      <c r="J15" s="7">
        <f>I15/ VLOOKUP(F15,Sheet3!B:C,2,false)</f>
        <v>0.0017</v>
      </c>
      <c r="K15" s="7" t="str">
        <f>VLOOKUP(F15,Sheet3!B:E,4,false)</f>
        <v>V</v>
      </c>
      <c r="L15" s="7" t="str">
        <f>IFERROR(__xludf.DUMMYFUNCTION("if(ISBLANK(D15),"""",SPARKLINE(H15:I15))"),"")</f>
        <v/>
      </c>
      <c r="M15" s="12">
        <f t="shared" si="3"/>
        <v>0.0019</v>
      </c>
      <c r="N15" s="12">
        <f t="shared" si="4"/>
        <v>0.0017</v>
      </c>
      <c r="O15" s="7"/>
      <c r="P15" s="13" t="str">
        <f t="shared" si="5"/>
        <v>improved</v>
      </c>
      <c r="Q15" s="7" t="str">
        <f t="shared" si="6"/>
        <v/>
      </c>
      <c r="R15" s="14">
        <f t="shared" si="7"/>
        <v>0.003948</v>
      </c>
      <c r="S15" s="13" t="str">
        <f t="shared" si="8"/>
        <v>within limit</v>
      </c>
      <c r="T15" s="13" t="str">
        <f t="shared" si="9"/>
        <v>within limit</v>
      </c>
      <c r="V15" s="17" t="str">
        <f>IFERROR(__xludf.DUMMYFUNCTION("""COMPUTED_VALUE"""),"within limit")</f>
        <v>within limit</v>
      </c>
      <c r="W15" s="17">
        <f t="shared" si="13"/>
        <v>182</v>
      </c>
      <c r="Y15" s="17"/>
      <c r="Z15" s="17">
        <f t="shared" si="11"/>
        <v>0</v>
      </c>
    </row>
    <row r="16" ht="15.75" customHeight="1">
      <c r="A16" s="7" t="s">
        <v>20</v>
      </c>
      <c r="B16" s="15">
        <v>500.0</v>
      </c>
      <c r="C16" s="9" t="s">
        <v>24</v>
      </c>
      <c r="D16" s="24">
        <v>499.9968</v>
      </c>
      <c r="E16" s="15">
        <v>500.0</v>
      </c>
      <c r="F16" s="9" t="s">
        <v>24</v>
      </c>
      <c r="G16" s="12">
        <v>499.9984</v>
      </c>
      <c r="H16" s="24">
        <f t="shared" si="1"/>
        <v>0.0032</v>
      </c>
      <c r="I16" s="12">
        <f t="shared" si="2"/>
        <v>0.0016</v>
      </c>
      <c r="J16" s="7">
        <f>I16/ VLOOKUP(F16,Sheet3!B:C,2,false)</f>
        <v>0.0016</v>
      </c>
      <c r="K16" s="7" t="str">
        <f>VLOOKUP(F16,Sheet3!B:E,4,false)</f>
        <v>V</v>
      </c>
      <c r="L16" s="7" t="str">
        <f>IFERROR(__xludf.DUMMYFUNCTION("if(ISBLANK(D16),"""",SPARKLINE(H16:I16))"),"")</f>
        <v/>
      </c>
      <c r="M16" s="12">
        <f t="shared" si="3"/>
        <v>0.0032</v>
      </c>
      <c r="N16" s="12">
        <f t="shared" si="4"/>
        <v>0.0016</v>
      </c>
      <c r="O16" s="7"/>
      <c r="P16" s="13" t="str">
        <f t="shared" si="5"/>
        <v>improved</v>
      </c>
      <c r="Q16" s="7" t="str">
        <f t="shared" si="6"/>
        <v/>
      </c>
      <c r="R16" s="14">
        <f t="shared" si="7"/>
        <v>0.006</v>
      </c>
      <c r="S16" s="13" t="str">
        <f t="shared" si="8"/>
        <v>within limit</v>
      </c>
      <c r="T16" s="13" t="str">
        <f t="shared" si="9"/>
        <v>within limit</v>
      </c>
      <c r="Y16" s="18" t="s">
        <v>25</v>
      </c>
      <c r="Z16" s="25">
        <f>SUM(Z8:Z15)</f>
        <v>0</v>
      </c>
    </row>
    <row r="17" ht="15.75" customHeight="1">
      <c r="A17" s="7" t="s">
        <v>20</v>
      </c>
      <c r="B17" s="7">
        <v>1000.0</v>
      </c>
      <c r="C17" s="9" t="s">
        <v>24</v>
      </c>
      <c r="D17" s="10">
        <v>999.9964</v>
      </c>
      <c r="E17" s="26">
        <v>1000.0</v>
      </c>
      <c r="F17" s="9" t="s">
        <v>24</v>
      </c>
      <c r="G17" s="10">
        <v>999.9974</v>
      </c>
      <c r="H17" s="24">
        <f t="shared" si="1"/>
        <v>0.0036</v>
      </c>
      <c r="I17" s="10">
        <f t="shared" si="2"/>
        <v>0.0026</v>
      </c>
      <c r="J17" s="7">
        <f>I17/ VLOOKUP(F17,Sheet3!B:C,2,false)</f>
        <v>0.0026</v>
      </c>
      <c r="K17" s="7" t="str">
        <f>VLOOKUP(F17,Sheet3!B:E,4,false)</f>
        <v>V</v>
      </c>
      <c r="L17" s="7" t="str">
        <f>IFERROR(__xludf.DUMMYFUNCTION("if(ISBLANK(D17),"""",SPARKLINE(H17:I17))"),"")</f>
        <v/>
      </c>
      <c r="M17" s="10">
        <f t="shared" si="3"/>
        <v>0.0036</v>
      </c>
      <c r="N17" s="10">
        <f t="shared" si="4"/>
        <v>0.0026</v>
      </c>
      <c r="O17" s="7"/>
      <c r="P17" s="13" t="str">
        <f t="shared" si="5"/>
        <v>improved</v>
      </c>
      <c r="Q17" s="7" t="str">
        <f t="shared" si="6"/>
        <v/>
      </c>
      <c r="R17" s="14">
        <f t="shared" si="7"/>
        <v>0.012</v>
      </c>
      <c r="S17" s="13" t="str">
        <f t="shared" si="8"/>
        <v>within limit</v>
      </c>
      <c r="T17" s="13" t="str">
        <f t="shared" si="9"/>
        <v>within limit</v>
      </c>
    </row>
    <row r="18" ht="15.75" customHeight="1">
      <c r="A18" s="7" t="s">
        <v>26</v>
      </c>
      <c r="B18" s="7">
        <v>1.0</v>
      </c>
      <c r="C18" s="9" t="s">
        <v>21</v>
      </c>
      <c r="D18" s="24">
        <v>1.004</v>
      </c>
      <c r="E18" s="26">
        <v>1.0</v>
      </c>
      <c r="F18" s="10" t="s">
        <v>21</v>
      </c>
      <c r="G18" s="10">
        <v>0.9968</v>
      </c>
      <c r="H18" s="24">
        <f t="shared" si="1"/>
        <v>-0.004</v>
      </c>
      <c r="I18" s="10">
        <f t="shared" si="2"/>
        <v>0.0032</v>
      </c>
      <c r="J18" s="7">
        <f>I18/ VLOOKUP(F18,Sheet3!B:C,2,false)</f>
        <v>0.0000032</v>
      </c>
      <c r="K18" s="7" t="str">
        <f>VLOOKUP(F18,Sheet3!B:E,4,false)</f>
        <v>V</v>
      </c>
      <c r="L18" s="7" t="str">
        <f>IFERROR(__xludf.DUMMYFUNCTION("if(ISBLANK(D18),"""",SPARKLINE(H18:I18))"),"")</f>
        <v/>
      </c>
      <c r="M18" s="10">
        <f t="shared" si="3"/>
        <v>0.004</v>
      </c>
      <c r="N18" s="10">
        <f t="shared" si="4"/>
        <v>0.0032</v>
      </c>
      <c r="O18" s="7"/>
      <c r="P18" s="13" t="str">
        <f t="shared" si="5"/>
        <v>degradation</v>
      </c>
      <c r="Q18" s="7" t="str">
        <f t="shared" si="6"/>
        <v>ACV @ 50Hz</v>
      </c>
      <c r="R18" s="14">
        <f t="shared" ref="R18:R59" si="14">120*B18/(10^6)</f>
        <v>0.00012</v>
      </c>
      <c r="S18" s="13" t="str">
        <f t="shared" si="8"/>
        <v>out of limit</v>
      </c>
      <c r="T18" s="13" t="str">
        <f t="shared" si="9"/>
        <v>out of limit</v>
      </c>
    </row>
    <row r="19" ht="15.75" customHeight="1">
      <c r="A19" s="7" t="s">
        <v>26</v>
      </c>
      <c r="B19" s="7">
        <v>10.0</v>
      </c>
      <c r="C19" s="9" t="s">
        <v>21</v>
      </c>
      <c r="D19" s="10">
        <v>10.0094</v>
      </c>
      <c r="E19" s="26">
        <v>10.0</v>
      </c>
      <c r="F19" s="10" t="s">
        <v>21</v>
      </c>
      <c r="G19" s="10">
        <v>9.9962</v>
      </c>
      <c r="H19" s="10">
        <f t="shared" si="1"/>
        <v>-0.0094</v>
      </c>
      <c r="I19" s="10">
        <f t="shared" si="2"/>
        <v>0.0038</v>
      </c>
      <c r="J19" s="7">
        <f>I19/ VLOOKUP(F19,Sheet3!B:C,2,false)</f>
        <v>0.0000038</v>
      </c>
      <c r="K19" s="7" t="str">
        <f>VLOOKUP(F19,Sheet3!B:E,4,false)</f>
        <v>V</v>
      </c>
      <c r="L19" s="7" t="str">
        <f>IFERROR(__xludf.DUMMYFUNCTION("if(ISBLANK(D19),"""",SPARKLINE(H19:I19))"),"")</f>
        <v/>
      </c>
      <c r="M19" s="10">
        <f t="shared" si="3"/>
        <v>0.0094</v>
      </c>
      <c r="N19" s="10">
        <f t="shared" si="4"/>
        <v>0.0038</v>
      </c>
      <c r="O19" s="7"/>
      <c r="P19" s="13" t="str">
        <f t="shared" si="5"/>
        <v>degradation</v>
      </c>
      <c r="Q19" s="7" t="str">
        <f t="shared" si="6"/>
        <v>ACV @ 50Hz</v>
      </c>
      <c r="R19" s="14">
        <f t="shared" si="14"/>
        <v>0.0012</v>
      </c>
      <c r="S19" s="13" t="str">
        <f t="shared" si="8"/>
        <v>out of limit</v>
      </c>
      <c r="T19" s="13" t="str">
        <f t="shared" si="9"/>
        <v>out of limit</v>
      </c>
    </row>
    <row r="20" ht="15.75" customHeight="1">
      <c r="A20" s="7" t="s">
        <v>26</v>
      </c>
      <c r="B20" s="7">
        <v>32.0</v>
      </c>
      <c r="C20" s="9" t="s">
        <v>21</v>
      </c>
      <c r="D20" s="10">
        <v>32.0041</v>
      </c>
      <c r="E20" s="26">
        <v>32.0</v>
      </c>
      <c r="F20" s="10" t="s">
        <v>21</v>
      </c>
      <c r="G20" s="10">
        <v>31.9953</v>
      </c>
      <c r="H20" s="10">
        <f t="shared" si="1"/>
        <v>-0.0041</v>
      </c>
      <c r="I20" s="10">
        <f t="shared" si="2"/>
        <v>0.0047</v>
      </c>
      <c r="J20" s="7">
        <f>I20/ VLOOKUP(F20,Sheet3!B:C,2,false)</f>
        <v>0.0000047</v>
      </c>
      <c r="K20" s="7" t="str">
        <f>VLOOKUP(F20,Sheet3!B:E,4,false)</f>
        <v>V</v>
      </c>
      <c r="L20" s="7" t="str">
        <f>IFERROR(__xludf.DUMMYFUNCTION("if(ISBLANK(D20),"""",SPARKLINE(H20:I20))"),"")</f>
        <v/>
      </c>
      <c r="M20" s="10">
        <f t="shared" si="3"/>
        <v>0.0041</v>
      </c>
      <c r="N20" s="10">
        <f t="shared" si="4"/>
        <v>0.0047</v>
      </c>
      <c r="O20" s="7"/>
      <c r="P20" s="13" t="str">
        <f t="shared" si="5"/>
        <v>degradation</v>
      </c>
      <c r="Q20" s="7" t="str">
        <f t="shared" si="6"/>
        <v>ACV @ 50Hz</v>
      </c>
      <c r="R20" s="14">
        <f t="shared" si="14"/>
        <v>0.00384</v>
      </c>
      <c r="S20" s="13" t="str">
        <f t="shared" si="8"/>
        <v>out of limit</v>
      </c>
      <c r="T20" s="13" t="str">
        <f t="shared" si="9"/>
        <v>out of limit</v>
      </c>
    </row>
    <row r="21" ht="15.75" customHeight="1">
      <c r="A21" s="7" t="s">
        <v>26</v>
      </c>
      <c r="B21" s="7">
        <v>50.0</v>
      </c>
      <c r="C21" s="9" t="s">
        <v>21</v>
      </c>
      <c r="D21" s="10">
        <v>50.0043</v>
      </c>
      <c r="E21" s="26">
        <v>50.0</v>
      </c>
      <c r="F21" s="10" t="s">
        <v>21</v>
      </c>
      <c r="G21" s="10">
        <v>49.9942</v>
      </c>
      <c r="H21" s="10">
        <f t="shared" si="1"/>
        <v>-0.0043</v>
      </c>
      <c r="I21" s="10">
        <f t="shared" si="2"/>
        <v>0.0058</v>
      </c>
      <c r="J21" s="7">
        <f>I21/ VLOOKUP(F21,Sheet3!B:C,2,false)</f>
        <v>0.0000058</v>
      </c>
      <c r="K21" s="7" t="str">
        <f>VLOOKUP(F21,Sheet3!B:E,4,false)</f>
        <v>V</v>
      </c>
      <c r="L21" s="7" t="str">
        <f>IFERROR(__xludf.DUMMYFUNCTION("if(ISBLANK(D21),"""",SPARKLINE(H21:I21))"),"")</f>
        <v/>
      </c>
      <c r="M21" s="10">
        <f t="shared" si="3"/>
        <v>0.0043</v>
      </c>
      <c r="N21" s="10">
        <f t="shared" si="4"/>
        <v>0.0058</v>
      </c>
      <c r="O21" s="7"/>
      <c r="P21" s="13" t="str">
        <f t="shared" si="5"/>
        <v>degradation</v>
      </c>
      <c r="Q21" s="7" t="str">
        <f t="shared" si="6"/>
        <v>ACV @ 50Hz</v>
      </c>
      <c r="R21" s="14">
        <f t="shared" si="14"/>
        <v>0.006</v>
      </c>
      <c r="S21" s="13" t="str">
        <f t="shared" si="8"/>
        <v>within limit</v>
      </c>
      <c r="T21" s="13" t="str">
        <f t="shared" si="9"/>
        <v>within limit</v>
      </c>
    </row>
    <row r="22" ht="15.75" customHeight="1">
      <c r="A22" s="7" t="s">
        <v>26</v>
      </c>
      <c r="B22" s="7">
        <v>100.0</v>
      </c>
      <c r="C22" s="9" t="s">
        <v>21</v>
      </c>
      <c r="D22" s="10">
        <v>100.0029</v>
      </c>
      <c r="E22" s="26">
        <v>100.0</v>
      </c>
      <c r="F22" s="10" t="s">
        <v>21</v>
      </c>
      <c r="G22" s="10">
        <v>99.9981</v>
      </c>
      <c r="H22" s="10">
        <f t="shared" si="1"/>
        <v>-0.0029</v>
      </c>
      <c r="I22" s="10">
        <f t="shared" si="2"/>
        <v>0.0019</v>
      </c>
      <c r="J22" s="7">
        <f>I22/ VLOOKUP(F22,Sheet3!B:C,2,false)</f>
        <v>0.0000019</v>
      </c>
      <c r="K22" s="7" t="str">
        <f>VLOOKUP(F22,Sheet3!B:E,4,false)</f>
        <v>V</v>
      </c>
      <c r="L22" s="7" t="str">
        <f>IFERROR(__xludf.DUMMYFUNCTION("if(ISBLANK(D22),"""",SPARKLINE(H22:I22))"),"")</f>
        <v/>
      </c>
      <c r="M22" s="10">
        <f t="shared" si="3"/>
        <v>0.0029</v>
      </c>
      <c r="N22" s="10">
        <f t="shared" si="4"/>
        <v>0.0019</v>
      </c>
      <c r="O22" s="7"/>
      <c r="P22" s="13" t="str">
        <f t="shared" si="5"/>
        <v>degradation</v>
      </c>
      <c r="Q22" s="7" t="str">
        <f t="shared" si="6"/>
        <v>ACV @ 50Hz</v>
      </c>
      <c r="R22" s="14">
        <f t="shared" si="14"/>
        <v>0.012</v>
      </c>
      <c r="S22" s="13" t="str">
        <f t="shared" si="8"/>
        <v>within limit</v>
      </c>
      <c r="T22" s="13" t="str">
        <f t="shared" si="9"/>
        <v>within limit</v>
      </c>
    </row>
    <row r="23" ht="15.75" customHeight="1">
      <c r="A23" s="7" t="s">
        <v>26</v>
      </c>
      <c r="B23" s="7">
        <v>329.0</v>
      </c>
      <c r="C23" s="9" t="s">
        <v>21</v>
      </c>
      <c r="D23" s="10">
        <v>328.997</v>
      </c>
      <c r="E23" s="26">
        <v>329.0</v>
      </c>
      <c r="F23" s="10" t="s">
        <v>21</v>
      </c>
      <c r="G23" s="10">
        <v>328.997</v>
      </c>
      <c r="H23" s="10">
        <f t="shared" si="1"/>
        <v>0.003</v>
      </c>
      <c r="I23" s="10">
        <f t="shared" si="2"/>
        <v>0.003</v>
      </c>
      <c r="J23" s="7">
        <f>I23/ VLOOKUP(F23,Sheet3!B:C,2,false)</f>
        <v>0.000003</v>
      </c>
      <c r="K23" s="7" t="str">
        <f>VLOOKUP(F23,Sheet3!B:E,4,false)</f>
        <v>V</v>
      </c>
      <c r="L23" s="7" t="str">
        <f>IFERROR(__xludf.DUMMYFUNCTION("if(ISBLANK(D23),"""",SPARKLINE(H23:I23))"),"")</f>
        <v/>
      </c>
      <c r="M23" s="10">
        <f t="shared" si="3"/>
        <v>0.003</v>
      </c>
      <c r="N23" s="10">
        <f t="shared" si="4"/>
        <v>0.003</v>
      </c>
      <c r="O23" s="7"/>
      <c r="P23" s="13" t="str">
        <f t="shared" si="5"/>
        <v>improved</v>
      </c>
      <c r="Q23" s="7" t="str">
        <f t="shared" si="6"/>
        <v/>
      </c>
      <c r="R23" s="14">
        <f t="shared" si="14"/>
        <v>0.03948</v>
      </c>
      <c r="S23" s="13" t="str">
        <f t="shared" si="8"/>
        <v>within limit</v>
      </c>
      <c r="T23" s="13" t="str">
        <f t="shared" si="9"/>
        <v>within limit</v>
      </c>
    </row>
    <row r="24" ht="15.75" customHeight="1">
      <c r="A24" s="7" t="s">
        <v>26</v>
      </c>
      <c r="B24" s="7">
        <v>1.0</v>
      </c>
      <c r="C24" s="9" t="s">
        <v>24</v>
      </c>
      <c r="D24" s="10">
        <v>1.000001</v>
      </c>
      <c r="E24" s="26">
        <v>1.0</v>
      </c>
      <c r="F24" s="10" t="s">
        <v>24</v>
      </c>
      <c r="G24" s="10">
        <v>1.000058</v>
      </c>
      <c r="H24" s="23">
        <f t="shared" si="1"/>
        <v>-0.0000009999999999</v>
      </c>
      <c r="I24" s="10">
        <f t="shared" si="2"/>
        <v>-0.000058</v>
      </c>
      <c r="J24" s="7">
        <f>I24/ VLOOKUP(F24,Sheet3!B:C,2,false)</f>
        <v>-0.000058</v>
      </c>
      <c r="K24" s="7" t="str">
        <f>VLOOKUP(F24,Sheet3!B:E,4,false)</f>
        <v>V</v>
      </c>
      <c r="L24" s="7" t="str">
        <f>IFERROR(__xludf.DUMMYFUNCTION("if(ISBLANK(D24),"""",SPARKLINE(H24:I24))"),"")</f>
        <v/>
      </c>
      <c r="M24" s="10">
        <f t="shared" si="3"/>
        <v>0.0000009999999999</v>
      </c>
      <c r="N24" s="10">
        <f t="shared" si="4"/>
        <v>0.000058</v>
      </c>
      <c r="O24" s="7"/>
      <c r="P24" s="13" t="str">
        <f t="shared" si="5"/>
        <v>improved</v>
      </c>
      <c r="Q24" s="7" t="str">
        <f t="shared" si="6"/>
        <v/>
      </c>
      <c r="R24" s="14">
        <f t="shared" si="14"/>
        <v>0.00012</v>
      </c>
      <c r="S24" s="13" t="str">
        <f t="shared" si="8"/>
        <v>within limit</v>
      </c>
      <c r="T24" s="13" t="str">
        <f t="shared" si="9"/>
        <v>within limit</v>
      </c>
    </row>
    <row r="25" ht="15.75" customHeight="1">
      <c r="A25" s="7" t="s">
        <v>26</v>
      </c>
      <c r="B25" s="7">
        <v>3.2</v>
      </c>
      <c r="C25" s="9" t="s">
        <v>24</v>
      </c>
      <c r="D25" s="10">
        <v>3.19998</v>
      </c>
      <c r="E25" s="26">
        <v>3.2</v>
      </c>
      <c r="F25" s="10" t="s">
        <v>24</v>
      </c>
      <c r="G25" s="10">
        <v>3.20034</v>
      </c>
      <c r="H25" s="10">
        <f t="shared" si="1"/>
        <v>0.00002</v>
      </c>
      <c r="I25" s="10">
        <f t="shared" si="2"/>
        <v>-0.00034</v>
      </c>
      <c r="J25" s="7">
        <f>I25/ VLOOKUP(F25,Sheet3!B:C,2,false)</f>
        <v>-0.00034</v>
      </c>
      <c r="K25" s="7" t="str">
        <f>VLOOKUP(F25,Sheet3!B:E,4,false)</f>
        <v>V</v>
      </c>
      <c r="L25" s="7" t="str">
        <f>IFERROR(__xludf.DUMMYFUNCTION("if(ISBLANK(D25),"""",SPARKLINE(H25:I25))"),"")</f>
        <v/>
      </c>
      <c r="M25" s="10">
        <f t="shared" si="3"/>
        <v>0.00002</v>
      </c>
      <c r="N25" s="10">
        <f t="shared" si="4"/>
        <v>0.00034</v>
      </c>
      <c r="O25" s="7"/>
      <c r="P25" s="13" t="str">
        <f t="shared" si="5"/>
        <v>improved</v>
      </c>
      <c r="Q25" s="7" t="str">
        <f t="shared" si="6"/>
        <v/>
      </c>
      <c r="R25" s="14">
        <f t="shared" si="14"/>
        <v>0.000384</v>
      </c>
      <c r="S25" s="13" t="str">
        <f t="shared" si="8"/>
        <v>within limit</v>
      </c>
      <c r="T25" s="13" t="str">
        <f t="shared" si="9"/>
        <v>within limit</v>
      </c>
    </row>
    <row r="26" ht="15.75" customHeight="1">
      <c r="A26" s="7" t="s">
        <v>26</v>
      </c>
      <c r="B26" s="7">
        <v>10.0</v>
      </c>
      <c r="C26" s="9" t="s">
        <v>24</v>
      </c>
      <c r="D26" s="10">
        <v>10.00013</v>
      </c>
      <c r="E26" s="26">
        <v>10.0</v>
      </c>
      <c r="F26" s="10" t="s">
        <v>24</v>
      </c>
      <c r="G26" s="10">
        <v>10.00028</v>
      </c>
      <c r="H26" s="10">
        <f t="shared" si="1"/>
        <v>-0.00013</v>
      </c>
      <c r="I26" s="10">
        <f t="shared" si="2"/>
        <v>-0.00028</v>
      </c>
      <c r="J26" s="7">
        <f>I26/ VLOOKUP(F26,Sheet3!B:C,2,false)</f>
        <v>-0.00028</v>
      </c>
      <c r="K26" s="7" t="str">
        <f>VLOOKUP(F26,Sheet3!B:E,4,false)</f>
        <v>V</v>
      </c>
      <c r="L26" s="7" t="str">
        <f>IFERROR(__xludf.DUMMYFUNCTION("if(ISBLANK(D26),"""",SPARKLINE(H26:I26))"),"")</f>
        <v/>
      </c>
      <c r="M26" s="10">
        <f t="shared" si="3"/>
        <v>0.00013</v>
      </c>
      <c r="N26" s="10">
        <f t="shared" si="4"/>
        <v>0.00028</v>
      </c>
      <c r="O26" s="7"/>
      <c r="P26" s="13" t="str">
        <f t="shared" si="5"/>
        <v>improved</v>
      </c>
      <c r="Q26" s="7" t="str">
        <f t="shared" si="6"/>
        <v/>
      </c>
      <c r="R26" s="14">
        <f t="shared" si="14"/>
        <v>0.0012</v>
      </c>
      <c r="S26" s="13" t="str">
        <f t="shared" si="8"/>
        <v>within limit</v>
      </c>
      <c r="T26" s="13" t="str">
        <f t="shared" si="9"/>
        <v>within limit</v>
      </c>
    </row>
    <row r="27" ht="15.75" customHeight="1">
      <c r="A27" s="7" t="s">
        <v>26</v>
      </c>
      <c r="B27" s="7">
        <v>32.0</v>
      </c>
      <c r="C27" s="9" t="s">
        <v>24</v>
      </c>
      <c r="D27" s="10">
        <v>32.0001</v>
      </c>
      <c r="E27" s="26">
        <v>32.0</v>
      </c>
      <c r="F27" s="10" t="s">
        <v>24</v>
      </c>
      <c r="G27" s="10">
        <v>31.9999</v>
      </c>
      <c r="H27" s="10">
        <f t="shared" si="1"/>
        <v>-0.0001</v>
      </c>
      <c r="I27" s="10">
        <f t="shared" si="2"/>
        <v>0.0001</v>
      </c>
      <c r="J27" s="7">
        <f>I27/ VLOOKUP(F27,Sheet3!B:C,2,false)</f>
        <v>0.0001</v>
      </c>
      <c r="K27" s="7" t="str">
        <f>VLOOKUP(F27,Sheet3!B:E,4,false)</f>
        <v>V</v>
      </c>
      <c r="L27" s="7" t="str">
        <f>IFERROR(__xludf.DUMMYFUNCTION("if(ISBLANK(D27),"""",SPARKLINE(H27:I27))"),"")</f>
        <v/>
      </c>
      <c r="M27" s="10">
        <f t="shared" si="3"/>
        <v>0.0001</v>
      </c>
      <c r="N27" s="10">
        <f t="shared" si="4"/>
        <v>0.0001</v>
      </c>
      <c r="O27" s="7"/>
      <c r="P27" s="13" t="str">
        <f t="shared" si="5"/>
        <v>degradation</v>
      </c>
      <c r="Q27" s="7" t="str">
        <f t="shared" si="6"/>
        <v>ACV @ 50Hz</v>
      </c>
      <c r="R27" s="14">
        <f t="shared" si="14"/>
        <v>0.00384</v>
      </c>
      <c r="S27" s="13" t="str">
        <f t="shared" si="8"/>
        <v>within limit</v>
      </c>
      <c r="T27" s="13" t="str">
        <f t="shared" si="9"/>
        <v>within limit</v>
      </c>
    </row>
    <row r="28" ht="15.75" customHeight="1">
      <c r="A28" s="7" t="s">
        <v>26</v>
      </c>
      <c r="B28" s="7">
        <v>50.0</v>
      </c>
      <c r="C28" s="9" t="s">
        <v>24</v>
      </c>
      <c r="D28" s="10">
        <v>50.0015</v>
      </c>
      <c r="E28" s="26">
        <v>50.0</v>
      </c>
      <c r="F28" s="10" t="s">
        <v>24</v>
      </c>
      <c r="G28" s="10">
        <v>50.0077</v>
      </c>
      <c r="H28" s="10">
        <f t="shared" si="1"/>
        <v>-0.0015</v>
      </c>
      <c r="I28" s="10">
        <f t="shared" si="2"/>
        <v>-0.0077</v>
      </c>
      <c r="J28" s="7">
        <f>I28/ VLOOKUP(F28,Sheet3!B:C,2,false)</f>
        <v>-0.0077</v>
      </c>
      <c r="K28" s="7" t="str">
        <f>VLOOKUP(F28,Sheet3!B:E,4,false)</f>
        <v>V</v>
      </c>
      <c r="L28" s="7" t="str">
        <f>IFERROR(__xludf.DUMMYFUNCTION("if(ISBLANK(D28),"""",SPARKLINE(H28:I28))"),"")</f>
        <v/>
      </c>
      <c r="M28" s="10">
        <f t="shared" si="3"/>
        <v>0.0015</v>
      </c>
      <c r="N28" s="10">
        <f t="shared" si="4"/>
        <v>0.0077</v>
      </c>
      <c r="O28" s="7"/>
      <c r="P28" s="13" t="str">
        <f t="shared" si="5"/>
        <v>improved</v>
      </c>
      <c r="Q28" s="7" t="str">
        <f t="shared" si="6"/>
        <v/>
      </c>
      <c r="R28" s="14">
        <f t="shared" si="14"/>
        <v>0.006</v>
      </c>
      <c r="S28" s="13" t="str">
        <f t="shared" si="8"/>
        <v>within limit</v>
      </c>
      <c r="T28" s="13" t="str">
        <f t="shared" si="9"/>
        <v>out of limit</v>
      </c>
    </row>
    <row r="29" ht="15.75" customHeight="1">
      <c r="A29" s="7" t="s">
        <v>26</v>
      </c>
      <c r="B29" s="7">
        <v>100.0</v>
      </c>
      <c r="C29" s="9" t="s">
        <v>24</v>
      </c>
      <c r="D29" s="10">
        <v>100.0018</v>
      </c>
      <c r="E29" s="26">
        <v>100.0</v>
      </c>
      <c r="F29" s="10" t="s">
        <v>24</v>
      </c>
      <c r="G29" s="10">
        <v>100.0065</v>
      </c>
      <c r="H29" s="10">
        <f t="shared" si="1"/>
        <v>-0.0018</v>
      </c>
      <c r="I29" s="10">
        <f t="shared" si="2"/>
        <v>-0.0065</v>
      </c>
      <c r="J29" s="7">
        <f>I29/ VLOOKUP(F29,Sheet3!B:C,2,false)</f>
        <v>-0.0065</v>
      </c>
      <c r="K29" s="7" t="str">
        <f>VLOOKUP(F29,Sheet3!B:E,4,false)</f>
        <v>V</v>
      </c>
      <c r="L29" s="7" t="str">
        <f>IFERROR(__xludf.DUMMYFUNCTION("if(ISBLANK(D29),"""",SPARKLINE(H29:I29))"),"")</f>
        <v/>
      </c>
      <c r="M29" s="10">
        <f t="shared" si="3"/>
        <v>0.0018</v>
      </c>
      <c r="N29" s="10">
        <f t="shared" si="4"/>
        <v>0.0065</v>
      </c>
      <c r="O29" s="7"/>
      <c r="P29" s="13" t="str">
        <f t="shared" si="5"/>
        <v>improved</v>
      </c>
      <c r="Q29" s="7" t="str">
        <f t="shared" si="6"/>
        <v/>
      </c>
      <c r="R29" s="14">
        <f t="shared" si="14"/>
        <v>0.012</v>
      </c>
      <c r="S29" s="13" t="str">
        <f t="shared" si="8"/>
        <v>within limit</v>
      </c>
      <c r="T29" s="13" t="str">
        <f t="shared" si="9"/>
        <v>within limit</v>
      </c>
    </row>
    <row r="30" ht="15.75" customHeight="1">
      <c r="A30" s="7" t="s">
        <v>26</v>
      </c>
      <c r="B30" s="7">
        <v>329.0</v>
      </c>
      <c r="C30" s="9" t="s">
        <v>24</v>
      </c>
      <c r="D30" s="10">
        <v>329.015</v>
      </c>
      <c r="E30" s="26">
        <v>329.0</v>
      </c>
      <c r="F30" s="10" t="s">
        <v>24</v>
      </c>
      <c r="G30" s="10">
        <v>329.008</v>
      </c>
      <c r="H30" s="10">
        <f t="shared" si="1"/>
        <v>-0.015</v>
      </c>
      <c r="I30" s="10">
        <f t="shared" si="2"/>
        <v>-0.008</v>
      </c>
      <c r="J30" s="7">
        <f>I30/ VLOOKUP(F30,Sheet3!B:C,2,false)</f>
        <v>-0.008</v>
      </c>
      <c r="K30" s="7" t="str">
        <f>VLOOKUP(F30,Sheet3!B:E,4,false)</f>
        <v>V</v>
      </c>
      <c r="L30" s="7" t="str">
        <f>IFERROR(__xludf.DUMMYFUNCTION("if(ISBLANK(D30),"""",SPARKLINE(H30:I30))"),"")</f>
        <v/>
      </c>
      <c r="M30" s="10">
        <f t="shared" si="3"/>
        <v>0.015</v>
      </c>
      <c r="N30" s="10">
        <f t="shared" si="4"/>
        <v>0.008</v>
      </c>
      <c r="O30" s="7"/>
      <c r="P30" s="13" t="str">
        <f t="shared" si="5"/>
        <v>degradation</v>
      </c>
      <c r="Q30" s="7" t="str">
        <f t="shared" si="6"/>
        <v>ACV @ 50Hz</v>
      </c>
      <c r="R30" s="14">
        <f t="shared" si="14"/>
        <v>0.03948</v>
      </c>
      <c r="S30" s="13" t="str">
        <f t="shared" si="8"/>
        <v>within limit</v>
      </c>
      <c r="T30" s="13" t="str">
        <f t="shared" si="9"/>
        <v>within limit</v>
      </c>
    </row>
    <row r="31" ht="15.75" customHeight="1">
      <c r="A31" s="7" t="s">
        <v>26</v>
      </c>
      <c r="B31" s="7">
        <v>500.0</v>
      </c>
      <c r="C31" s="9" t="s">
        <v>24</v>
      </c>
      <c r="D31" s="10">
        <v>500.014</v>
      </c>
      <c r="E31" s="26">
        <v>500.0</v>
      </c>
      <c r="F31" s="10" t="s">
        <v>24</v>
      </c>
      <c r="G31" s="10">
        <v>500.023</v>
      </c>
      <c r="H31" s="10">
        <f t="shared" si="1"/>
        <v>-0.014</v>
      </c>
      <c r="I31" s="10">
        <f t="shared" si="2"/>
        <v>-0.023</v>
      </c>
      <c r="J31" s="7">
        <f>I31/ VLOOKUP(F31,Sheet3!B:C,2,false)</f>
        <v>-0.023</v>
      </c>
      <c r="K31" s="7" t="str">
        <f>VLOOKUP(F31,Sheet3!B:E,4,false)</f>
        <v>V</v>
      </c>
      <c r="L31" s="7" t="str">
        <f>IFERROR(__xludf.DUMMYFUNCTION("if(ISBLANK(D31),"""",SPARKLINE(H31:I31))"),"")</f>
        <v/>
      </c>
      <c r="M31" s="10">
        <f t="shared" si="3"/>
        <v>0.014</v>
      </c>
      <c r="N31" s="10">
        <f t="shared" si="4"/>
        <v>0.023</v>
      </c>
      <c r="O31" s="7"/>
      <c r="P31" s="13" t="str">
        <f t="shared" si="5"/>
        <v>improved</v>
      </c>
      <c r="Q31" s="7" t="str">
        <f t="shared" si="6"/>
        <v/>
      </c>
      <c r="R31" s="14">
        <f t="shared" si="14"/>
        <v>0.06</v>
      </c>
      <c r="S31" s="13" t="str">
        <f t="shared" si="8"/>
        <v>within limit</v>
      </c>
      <c r="T31" s="13" t="str">
        <f t="shared" si="9"/>
        <v>within limit</v>
      </c>
    </row>
    <row r="32" ht="15.75" customHeight="1">
      <c r="A32" s="7" t="s">
        <v>26</v>
      </c>
      <c r="B32" s="7">
        <v>1000.0</v>
      </c>
      <c r="C32" s="9" t="s">
        <v>24</v>
      </c>
      <c r="D32" s="10">
        <v>1000.078</v>
      </c>
      <c r="E32" s="26">
        <v>1000.0</v>
      </c>
      <c r="F32" s="10" t="s">
        <v>24</v>
      </c>
      <c r="G32" s="10">
        <v>1000.048</v>
      </c>
      <c r="H32" s="10">
        <f t="shared" si="1"/>
        <v>-0.078</v>
      </c>
      <c r="I32" s="10">
        <f t="shared" si="2"/>
        <v>-0.048</v>
      </c>
      <c r="J32" s="7">
        <f>I32/ VLOOKUP(F32,Sheet3!B:C,2,false)</f>
        <v>-0.048</v>
      </c>
      <c r="K32" s="7" t="str">
        <f>VLOOKUP(F32,Sheet3!B:E,4,false)</f>
        <v>V</v>
      </c>
      <c r="L32" s="7" t="str">
        <f>IFERROR(__xludf.DUMMYFUNCTION("if(ISBLANK(D32),"""",SPARKLINE(H32:I32))"),"")</f>
        <v/>
      </c>
      <c r="M32" s="10">
        <f t="shared" si="3"/>
        <v>0.078</v>
      </c>
      <c r="N32" s="10">
        <f t="shared" si="4"/>
        <v>0.048</v>
      </c>
      <c r="O32" s="7"/>
      <c r="P32" s="13" t="str">
        <f t="shared" si="5"/>
        <v>degradation</v>
      </c>
      <c r="Q32" s="7" t="str">
        <f t="shared" si="6"/>
        <v>ACV @ 50Hz</v>
      </c>
      <c r="R32" s="14">
        <f t="shared" si="14"/>
        <v>0.12</v>
      </c>
      <c r="S32" s="13" t="str">
        <f t="shared" si="8"/>
        <v>within limit</v>
      </c>
      <c r="T32" s="13" t="str">
        <f t="shared" si="9"/>
        <v>within limit</v>
      </c>
    </row>
    <row r="33" ht="15.75" customHeight="1">
      <c r="A33" s="7" t="s">
        <v>27</v>
      </c>
      <c r="B33" s="7">
        <v>1.0</v>
      </c>
      <c r="C33" s="9" t="s">
        <v>21</v>
      </c>
      <c r="D33" s="10">
        <v>0.9993</v>
      </c>
      <c r="E33" s="26">
        <v>1.0</v>
      </c>
      <c r="F33" s="10" t="s">
        <v>21</v>
      </c>
      <c r="G33" s="24">
        <v>0.996</v>
      </c>
      <c r="H33" s="10">
        <f t="shared" si="1"/>
        <v>0.0007</v>
      </c>
      <c r="I33" s="24">
        <f t="shared" si="2"/>
        <v>0.004</v>
      </c>
      <c r="J33" s="7">
        <f>I33/ VLOOKUP(F33,Sheet3!B:C,2,false)</f>
        <v>0.000004</v>
      </c>
      <c r="K33" s="7" t="str">
        <f>VLOOKUP(F33,Sheet3!B:E,4,false)</f>
        <v>V</v>
      </c>
      <c r="L33" s="7" t="str">
        <f>IFERROR(__xludf.DUMMYFUNCTION("if(ISBLANK(D33),"""",SPARKLINE(H33:I33))"),"")</f>
        <v/>
      </c>
      <c r="M33" s="10">
        <f t="shared" si="3"/>
        <v>0.0007</v>
      </c>
      <c r="N33" s="10">
        <f t="shared" si="4"/>
        <v>0.004</v>
      </c>
      <c r="O33" s="7"/>
      <c r="P33" s="13" t="str">
        <f t="shared" si="5"/>
        <v>improved</v>
      </c>
      <c r="Q33" s="7" t="str">
        <f t="shared" si="6"/>
        <v/>
      </c>
      <c r="R33" s="14">
        <f t="shared" si="14"/>
        <v>0.00012</v>
      </c>
      <c r="S33" s="13" t="str">
        <f t="shared" si="8"/>
        <v>out of limit</v>
      </c>
      <c r="T33" s="13" t="str">
        <f t="shared" si="9"/>
        <v>out of limit</v>
      </c>
    </row>
    <row r="34" ht="15.75" customHeight="1">
      <c r="A34" s="7" t="s">
        <v>27</v>
      </c>
      <c r="B34" s="7">
        <v>10.0</v>
      </c>
      <c r="C34" s="9" t="s">
        <v>21</v>
      </c>
      <c r="D34" s="10">
        <v>10.0094</v>
      </c>
      <c r="E34" s="26">
        <v>10.0</v>
      </c>
      <c r="F34" s="10" t="s">
        <v>21</v>
      </c>
      <c r="G34" s="24">
        <v>9.995</v>
      </c>
      <c r="H34" s="10">
        <f t="shared" si="1"/>
        <v>-0.0094</v>
      </c>
      <c r="I34" s="24">
        <f t="shared" si="2"/>
        <v>0.005</v>
      </c>
      <c r="J34" s="7">
        <f>I34/ VLOOKUP(F34,Sheet3!B:C,2,false)</f>
        <v>0.000005</v>
      </c>
      <c r="K34" s="7" t="str">
        <f>VLOOKUP(F34,Sheet3!B:E,4,false)</f>
        <v>V</v>
      </c>
      <c r="L34" s="7" t="str">
        <f>IFERROR(__xludf.DUMMYFUNCTION("if(ISBLANK(D34),"""",SPARKLINE(H34:I34))"),"")</f>
        <v/>
      </c>
      <c r="M34" s="10">
        <f t="shared" si="3"/>
        <v>0.0094</v>
      </c>
      <c r="N34" s="10">
        <f t="shared" si="4"/>
        <v>0.005</v>
      </c>
      <c r="O34" s="7"/>
      <c r="P34" s="13" t="str">
        <f t="shared" si="5"/>
        <v>degradation</v>
      </c>
      <c r="Q34" s="7" t="str">
        <f t="shared" si="6"/>
        <v>ACV @ 1kHz</v>
      </c>
      <c r="R34" s="14">
        <f t="shared" si="14"/>
        <v>0.0012</v>
      </c>
      <c r="S34" s="13" t="str">
        <f t="shared" si="8"/>
        <v>out of limit</v>
      </c>
      <c r="T34" s="13" t="str">
        <f t="shared" si="9"/>
        <v>out of limit</v>
      </c>
    </row>
    <row r="35" ht="15.75" customHeight="1">
      <c r="A35" s="7" t="s">
        <v>27</v>
      </c>
      <c r="B35" s="7">
        <v>32.0</v>
      </c>
      <c r="C35" s="9" t="s">
        <v>21</v>
      </c>
      <c r="D35" s="10">
        <v>32.0043</v>
      </c>
      <c r="E35" s="26">
        <v>32.0</v>
      </c>
      <c r="F35" s="10" t="s">
        <v>21</v>
      </c>
      <c r="G35" s="10">
        <v>31.9974</v>
      </c>
      <c r="H35" s="10">
        <f t="shared" si="1"/>
        <v>-0.0043</v>
      </c>
      <c r="I35" s="10">
        <f t="shared" si="2"/>
        <v>0.0026</v>
      </c>
      <c r="J35" s="7">
        <f>I35/ VLOOKUP(F35,Sheet3!B:C,2,false)</f>
        <v>0.0000026</v>
      </c>
      <c r="K35" s="7" t="str">
        <f>VLOOKUP(F35,Sheet3!B:E,4,false)</f>
        <v>V</v>
      </c>
      <c r="L35" s="7" t="str">
        <f>IFERROR(__xludf.DUMMYFUNCTION("if(ISBLANK(D35),"""",SPARKLINE(H35:I35))"),"")</f>
        <v/>
      </c>
      <c r="M35" s="10">
        <f t="shared" si="3"/>
        <v>0.0043</v>
      </c>
      <c r="N35" s="10">
        <f t="shared" si="4"/>
        <v>0.0026</v>
      </c>
      <c r="O35" s="7"/>
      <c r="P35" s="13" t="str">
        <f t="shared" si="5"/>
        <v>degradation</v>
      </c>
      <c r="Q35" s="7" t="str">
        <f t="shared" si="6"/>
        <v>ACV @ 1kHz</v>
      </c>
      <c r="R35" s="14">
        <f t="shared" si="14"/>
        <v>0.00384</v>
      </c>
      <c r="S35" s="13" t="str">
        <f t="shared" si="8"/>
        <v>out of limit</v>
      </c>
      <c r="T35" s="13" t="str">
        <f t="shared" si="9"/>
        <v>within limit</v>
      </c>
    </row>
    <row r="36" ht="15.75" customHeight="1">
      <c r="A36" s="7" t="s">
        <v>27</v>
      </c>
      <c r="B36" s="7">
        <v>50.0</v>
      </c>
      <c r="C36" s="9" t="s">
        <v>21</v>
      </c>
      <c r="D36" s="10">
        <v>50.0052</v>
      </c>
      <c r="E36" s="26">
        <v>50.0</v>
      </c>
      <c r="F36" s="10" t="s">
        <v>21</v>
      </c>
      <c r="G36" s="10">
        <v>49.9961</v>
      </c>
      <c r="H36" s="10">
        <f t="shared" si="1"/>
        <v>-0.0052</v>
      </c>
      <c r="I36" s="10">
        <f t="shared" si="2"/>
        <v>0.0039</v>
      </c>
      <c r="J36" s="7">
        <f>I36/ VLOOKUP(F36,Sheet3!B:C,2,false)</f>
        <v>0.0000039</v>
      </c>
      <c r="K36" s="7" t="str">
        <f>VLOOKUP(F36,Sheet3!B:E,4,false)</f>
        <v>V</v>
      </c>
      <c r="L36" s="7" t="str">
        <f>IFERROR(__xludf.DUMMYFUNCTION("if(ISBLANK(D36),"""",SPARKLINE(H36:I36))"),"")</f>
        <v/>
      </c>
      <c r="M36" s="10">
        <f t="shared" si="3"/>
        <v>0.0052</v>
      </c>
      <c r="N36" s="10">
        <f t="shared" si="4"/>
        <v>0.0039</v>
      </c>
      <c r="O36" s="7"/>
      <c r="P36" s="13" t="str">
        <f t="shared" si="5"/>
        <v>degradation</v>
      </c>
      <c r="Q36" s="7" t="str">
        <f t="shared" si="6"/>
        <v>ACV @ 1kHz</v>
      </c>
      <c r="R36" s="14">
        <f t="shared" si="14"/>
        <v>0.006</v>
      </c>
      <c r="S36" s="13" t="str">
        <f t="shared" si="8"/>
        <v>within limit</v>
      </c>
      <c r="T36" s="13" t="str">
        <f t="shared" si="9"/>
        <v>within limit</v>
      </c>
    </row>
    <row r="37" ht="15.75" customHeight="1">
      <c r="A37" s="7" t="s">
        <v>27</v>
      </c>
      <c r="B37" s="7">
        <v>100.0</v>
      </c>
      <c r="C37" s="9" t="s">
        <v>21</v>
      </c>
      <c r="D37" s="10">
        <v>100.0031</v>
      </c>
      <c r="E37" s="26">
        <v>100.0</v>
      </c>
      <c r="F37" s="10" t="s">
        <v>21</v>
      </c>
      <c r="G37" s="24">
        <v>100.008</v>
      </c>
      <c r="H37" s="10">
        <f t="shared" si="1"/>
        <v>-0.0031</v>
      </c>
      <c r="I37" s="24">
        <f t="shared" si="2"/>
        <v>-0.008</v>
      </c>
      <c r="J37" s="7">
        <f>I37/ VLOOKUP(F37,Sheet3!B:C,2,false)</f>
        <v>-0.000008</v>
      </c>
      <c r="K37" s="7" t="str">
        <f>VLOOKUP(F37,Sheet3!B:E,4,false)</f>
        <v>V</v>
      </c>
      <c r="L37" s="7" t="str">
        <f>IFERROR(__xludf.DUMMYFUNCTION("if(ISBLANK(D37),"""",SPARKLINE(H37:I37))"),"")</f>
        <v/>
      </c>
      <c r="M37" s="10">
        <f t="shared" si="3"/>
        <v>0.0031</v>
      </c>
      <c r="N37" s="10">
        <f t="shared" si="4"/>
        <v>0.008</v>
      </c>
      <c r="O37" s="7"/>
      <c r="P37" s="13" t="str">
        <f t="shared" si="5"/>
        <v>degradation</v>
      </c>
      <c r="Q37" s="7" t="str">
        <f t="shared" si="6"/>
        <v>ACV @ 1kHz</v>
      </c>
      <c r="R37" s="14">
        <f t="shared" si="14"/>
        <v>0.012</v>
      </c>
      <c r="S37" s="13" t="str">
        <f t="shared" si="8"/>
        <v>within limit</v>
      </c>
      <c r="T37" s="13" t="str">
        <f t="shared" si="9"/>
        <v>within limit</v>
      </c>
    </row>
    <row r="38" ht="15.75" customHeight="1">
      <c r="A38" s="7" t="s">
        <v>27</v>
      </c>
      <c r="B38" s="7">
        <v>329.0</v>
      </c>
      <c r="C38" s="9" t="s">
        <v>21</v>
      </c>
      <c r="D38" s="10">
        <v>328.999</v>
      </c>
      <c r="E38" s="26">
        <v>329.0</v>
      </c>
      <c r="F38" s="10" t="s">
        <v>21</v>
      </c>
      <c r="G38" s="10">
        <v>329.007</v>
      </c>
      <c r="H38" s="10">
        <f t="shared" si="1"/>
        <v>0.001</v>
      </c>
      <c r="I38" s="10">
        <f t="shared" si="2"/>
        <v>-0.007</v>
      </c>
      <c r="J38" s="7">
        <f>I38/ VLOOKUP(F38,Sheet3!B:C,2,false)</f>
        <v>-0.000007</v>
      </c>
      <c r="K38" s="7" t="str">
        <f>VLOOKUP(F38,Sheet3!B:E,4,false)</f>
        <v>V</v>
      </c>
      <c r="L38" s="7" t="str">
        <f>IFERROR(__xludf.DUMMYFUNCTION("if(ISBLANK(D38),"""",SPARKLINE(H38:I38))"),"")</f>
        <v/>
      </c>
      <c r="M38" s="10">
        <f t="shared" si="3"/>
        <v>0.001</v>
      </c>
      <c r="N38" s="10">
        <f t="shared" si="4"/>
        <v>0.007</v>
      </c>
      <c r="O38" s="7"/>
      <c r="P38" s="13" t="str">
        <f t="shared" si="5"/>
        <v>improved</v>
      </c>
      <c r="Q38" s="7" t="str">
        <f t="shared" si="6"/>
        <v/>
      </c>
      <c r="R38" s="14">
        <f t="shared" si="14"/>
        <v>0.03948</v>
      </c>
      <c r="S38" s="13" t="str">
        <f t="shared" si="8"/>
        <v>within limit</v>
      </c>
      <c r="T38" s="13" t="str">
        <f t="shared" si="9"/>
        <v>within limit</v>
      </c>
    </row>
    <row r="39" ht="15.75" customHeight="1">
      <c r="A39" s="7" t="s">
        <v>27</v>
      </c>
      <c r="B39" s="7">
        <v>1.0</v>
      </c>
      <c r="C39" s="9" t="s">
        <v>24</v>
      </c>
      <c r="D39" s="10">
        <v>1.000006</v>
      </c>
      <c r="E39" s="26">
        <v>1.0</v>
      </c>
      <c r="F39" s="10" t="s">
        <v>24</v>
      </c>
      <c r="G39" s="10">
        <v>1.000131</v>
      </c>
      <c r="H39" s="10">
        <f t="shared" si="1"/>
        <v>-0.000006</v>
      </c>
      <c r="I39" s="10">
        <f t="shared" si="2"/>
        <v>-0.000131</v>
      </c>
      <c r="J39" s="7">
        <f>I39/ VLOOKUP(F39,Sheet3!B:C,2,false)</f>
        <v>-0.000131</v>
      </c>
      <c r="K39" s="7" t="str">
        <f>VLOOKUP(F39,Sheet3!B:E,4,false)</f>
        <v>V</v>
      </c>
      <c r="L39" s="7" t="str">
        <f>IFERROR(__xludf.DUMMYFUNCTION("if(ISBLANK(D39),"""",SPARKLINE(H39:I39))"),"")</f>
        <v/>
      </c>
      <c r="M39" s="10">
        <f t="shared" si="3"/>
        <v>0.000006</v>
      </c>
      <c r="N39" s="10">
        <f t="shared" si="4"/>
        <v>0.000131</v>
      </c>
      <c r="O39" s="7"/>
      <c r="P39" s="13" t="str">
        <f t="shared" si="5"/>
        <v>improved</v>
      </c>
      <c r="Q39" s="7" t="str">
        <f t="shared" si="6"/>
        <v/>
      </c>
      <c r="R39" s="14">
        <f t="shared" si="14"/>
        <v>0.00012</v>
      </c>
      <c r="S39" s="13" t="str">
        <f t="shared" si="8"/>
        <v>within limit</v>
      </c>
      <c r="T39" s="13" t="str">
        <f t="shared" si="9"/>
        <v>out of limit</v>
      </c>
    </row>
    <row r="40" ht="15.75" customHeight="1">
      <c r="A40" s="7" t="s">
        <v>27</v>
      </c>
      <c r="B40" s="7">
        <v>3.2</v>
      </c>
      <c r="C40" s="9" t="s">
        <v>24</v>
      </c>
      <c r="D40" s="10">
        <v>3.200004</v>
      </c>
      <c r="E40" s="26">
        <v>3.2</v>
      </c>
      <c r="F40" s="10" t="s">
        <v>24</v>
      </c>
      <c r="G40" s="10">
        <v>3.20032</v>
      </c>
      <c r="H40" s="10">
        <f t="shared" si="1"/>
        <v>-0.000004</v>
      </c>
      <c r="I40" s="10">
        <f t="shared" si="2"/>
        <v>-0.00032</v>
      </c>
      <c r="J40" s="7">
        <f>I40/ VLOOKUP(F40,Sheet3!B:C,2,false)</f>
        <v>-0.00032</v>
      </c>
      <c r="K40" s="7" t="str">
        <f>VLOOKUP(F40,Sheet3!B:E,4,false)</f>
        <v>V</v>
      </c>
      <c r="L40" s="7" t="str">
        <f>IFERROR(__xludf.DUMMYFUNCTION("if(ISBLANK(D40),"""",SPARKLINE(H40:I40))"),"")</f>
        <v/>
      </c>
      <c r="M40" s="10">
        <f t="shared" si="3"/>
        <v>0.000004</v>
      </c>
      <c r="N40" s="10">
        <f t="shared" si="4"/>
        <v>0.00032</v>
      </c>
      <c r="O40" s="7"/>
      <c r="P40" s="13" t="str">
        <f t="shared" si="5"/>
        <v>improved</v>
      </c>
      <c r="Q40" s="7" t="str">
        <f t="shared" si="6"/>
        <v/>
      </c>
      <c r="R40" s="14">
        <f t="shared" si="14"/>
        <v>0.000384</v>
      </c>
      <c r="S40" s="13" t="str">
        <f t="shared" si="8"/>
        <v>within limit</v>
      </c>
      <c r="T40" s="13" t="str">
        <f t="shared" si="9"/>
        <v>within limit</v>
      </c>
    </row>
    <row r="41" ht="15.75" customHeight="1">
      <c r="A41" s="7" t="s">
        <v>27</v>
      </c>
      <c r="B41" s="7">
        <v>10.0</v>
      </c>
      <c r="C41" s="9" t="s">
        <v>24</v>
      </c>
      <c r="D41" s="10">
        <v>9.99969</v>
      </c>
      <c r="E41" s="26">
        <v>10.0</v>
      </c>
      <c r="F41" s="10" t="s">
        <v>24</v>
      </c>
      <c r="G41" s="10">
        <v>10.00108</v>
      </c>
      <c r="H41" s="10">
        <f t="shared" si="1"/>
        <v>0.00031</v>
      </c>
      <c r="I41" s="10">
        <f t="shared" si="2"/>
        <v>-0.00108</v>
      </c>
      <c r="J41" s="7">
        <f>I41/ VLOOKUP(F41,Sheet3!B:C,2,false)</f>
        <v>-0.00108</v>
      </c>
      <c r="K41" s="7" t="str">
        <f>VLOOKUP(F41,Sheet3!B:E,4,false)</f>
        <v>V</v>
      </c>
      <c r="L41" s="7" t="str">
        <f>IFERROR(__xludf.DUMMYFUNCTION("if(ISBLANK(D41),"""",SPARKLINE(H41:I41))"),"")</f>
        <v/>
      </c>
      <c r="M41" s="10">
        <f t="shared" si="3"/>
        <v>0.00031</v>
      </c>
      <c r="N41" s="10">
        <f t="shared" si="4"/>
        <v>0.00108</v>
      </c>
      <c r="O41" s="7"/>
      <c r="P41" s="13" t="str">
        <f t="shared" si="5"/>
        <v>improved</v>
      </c>
      <c r="Q41" s="7" t="str">
        <f t="shared" si="6"/>
        <v/>
      </c>
      <c r="R41" s="14">
        <f t="shared" si="14"/>
        <v>0.0012</v>
      </c>
      <c r="S41" s="13" t="str">
        <f t="shared" si="8"/>
        <v>within limit</v>
      </c>
      <c r="T41" s="13" t="str">
        <f t="shared" si="9"/>
        <v>within limit</v>
      </c>
    </row>
    <row r="42" ht="15.75" customHeight="1">
      <c r="A42" s="7" t="s">
        <v>27</v>
      </c>
      <c r="B42" s="7">
        <v>32.0</v>
      </c>
      <c r="C42" s="9" t="s">
        <v>24</v>
      </c>
      <c r="D42" s="10">
        <v>31.9986</v>
      </c>
      <c r="E42" s="26">
        <v>32.0</v>
      </c>
      <c r="F42" s="10" t="s">
        <v>24</v>
      </c>
      <c r="G42" s="10">
        <v>32.0005</v>
      </c>
      <c r="H42" s="10">
        <f t="shared" si="1"/>
        <v>0.0014</v>
      </c>
      <c r="I42" s="10">
        <f t="shared" si="2"/>
        <v>-0.0005</v>
      </c>
      <c r="J42" s="7">
        <f>I42/ VLOOKUP(F42,Sheet3!B:C,2,false)</f>
        <v>-0.0005</v>
      </c>
      <c r="K42" s="7" t="str">
        <f>VLOOKUP(F42,Sheet3!B:E,4,false)</f>
        <v>V</v>
      </c>
      <c r="L42" s="7" t="str">
        <f>IFERROR(__xludf.DUMMYFUNCTION("if(ISBLANK(D42),"""",SPARKLINE(H42:I42))"),"")</f>
        <v/>
      </c>
      <c r="M42" s="10">
        <f t="shared" si="3"/>
        <v>0.0014</v>
      </c>
      <c r="N42" s="10">
        <f t="shared" si="4"/>
        <v>0.0005</v>
      </c>
      <c r="O42" s="7"/>
      <c r="P42" s="13" t="str">
        <f t="shared" si="5"/>
        <v>improved</v>
      </c>
      <c r="Q42" s="7" t="str">
        <f t="shared" si="6"/>
        <v/>
      </c>
      <c r="R42" s="14">
        <f t="shared" si="14"/>
        <v>0.00384</v>
      </c>
      <c r="S42" s="13" t="str">
        <f t="shared" si="8"/>
        <v>within limit</v>
      </c>
      <c r="T42" s="13" t="str">
        <f t="shared" si="9"/>
        <v>within limit</v>
      </c>
    </row>
    <row r="43" ht="15.75" customHeight="1">
      <c r="A43" s="7" t="s">
        <v>27</v>
      </c>
      <c r="B43" s="7">
        <v>50.0</v>
      </c>
      <c r="C43" s="9" t="s">
        <v>24</v>
      </c>
      <c r="D43" s="10">
        <v>49.9991</v>
      </c>
      <c r="E43" s="26">
        <v>50.0</v>
      </c>
      <c r="F43" s="10" t="s">
        <v>24</v>
      </c>
      <c r="G43" s="10">
        <v>50.0097</v>
      </c>
      <c r="H43" s="10">
        <f t="shared" si="1"/>
        <v>0.0009</v>
      </c>
      <c r="I43" s="10">
        <f t="shared" si="2"/>
        <v>-0.0097</v>
      </c>
      <c r="J43" s="7">
        <f>I43/ VLOOKUP(F43,Sheet3!B:C,2,false)</f>
        <v>-0.0097</v>
      </c>
      <c r="K43" s="7" t="str">
        <f>VLOOKUP(F43,Sheet3!B:E,4,false)</f>
        <v>V</v>
      </c>
      <c r="L43" s="7" t="str">
        <f>IFERROR(__xludf.DUMMYFUNCTION("if(ISBLANK(D43),"""",SPARKLINE(H43:I43))"),"")</f>
        <v/>
      </c>
      <c r="M43" s="10">
        <f t="shared" si="3"/>
        <v>0.0009</v>
      </c>
      <c r="N43" s="10">
        <f t="shared" si="4"/>
        <v>0.0097</v>
      </c>
      <c r="O43" s="7"/>
      <c r="P43" s="13" t="str">
        <f t="shared" si="5"/>
        <v>improved</v>
      </c>
      <c r="Q43" s="7" t="str">
        <f t="shared" si="6"/>
        <v/>
      </c>
      <c r="R43" s="14">
        <f t="shared" si="14"/>
        <v>0.006</v>
      </c>
      <c r="S43" s="13" t="str">
        <f t="shared" si="8"/>
        <v>within limit</v>
      </c>
      <c r="T43" s="13" t="str">
        <f t="shared" si="9"/>
        <v>out of limit</v>
      </c>
    </row>
    <row r="44" ht="15.75" customHeight="1">
      <c r="A44" s="7" t="s">
        <v>27</v>
      </c>
      <c r="B44" s="7">
        <v>100.0</v>
      </c>
      <c r="C44" s="9" t="s">
        <v>24</v>
      </c>
      <c r="D44" s="24">
        <v>99.997</v>
      </c>
      <c r="E44" s="26">
        <v>100.0</v>
      </c>
      <c r="F44" s="10" t="s">
        <v>24</v>
      </c>
      <c r="G44" s="10">
        <v>100.0091</v>
      </c>
      <c r="H44" s="24">
        <f t="shared" si="1"/>
        <v>0.003</v>
      </c>
      <c r="I44" s="10">
        <f t="shared" si="2"/>
        <v>-0.0091</v>
      </c>
      <c r="J44" s="7">
        <f>I44/ VLOOKUP(F44,Sheet3!B:C,2,false)</f>
        <v>-0.0091</v>
      </c>
      <c r="K44" s="7" t="str">
        <f>VLOOKUP(F44,Sheet3!B:E,4,false)</f>
        <v>V</v>
      </c>
      <c r="L44" s="7" t="str">
        <f>IFERROR(__xludf.DUMMYFUNCTION("if(ISBLANK(D44),"""",SPARKLINE(H44:I44))"),"")</f>
        <v/>
      </c>
      <c r="M44" s="10">
        <f t="shared" si="3"/>
        <v>0.003</v>
      </c>
      <c r="N44" s="10">
        <f t="shared" si="4"/>
        <v>0.0091</v>
      </c>
      <c r="O44" s="7"/>
      <c r="P44" s="13" t="str">
        <f t="shared" si="5"/>
        <v>improved</v>
      </c>
      <c r="Q44" s="7" t="str">
        <f t="shared" si="6"/>
        <v/>
      </c>
      <c r="R44" s="14">
        <f t="shared" si="14"/>
        <v>0.012</v>
      </c>
      <c r="S44" s="13" t="str">
        <f t="shared" si="8"/>
        <v>within limit</v>
      </c>
      <c r="T44" s="13" t="str">
        <f t="shared" si="9"/>
        <v>within limit</v>
      </c>
    </row>
    <row r="45" ht="15.75" customHeight="1">
      <c r="A45" s="7" t="s">
        <v>27</v>
      </c>
      <c r="B45" s="7">
        <v>329.0</v>
      </c>
      <c r="C45" s="9" t="s">
        <v>24</v>
      </c>
      <c r="D45" s="10">
        <v>328.987</v>
      </c>
      <c r="E45" s="26">
        <v>329.0</v>
      </c>
      <c r="F45" s="10" t="s">
        <v>24</v>
      </c>
      <c r="G45" s="10">
        <v>329.025</v>
      </c>
      <c r="H45" s="10">
        <f t="shared" si="1"/>
        <v>0.013</v>
      </c>
      <c r="I45" s="10">
        <f t="shared" si="2"/>
        <v>-0.025</v>
      </c>
      <c r="J45" s="7">
        <f>I45/ VLOOKUP(F45,Sheet3!B:C,2,false)</f>
        <v>-0.025</v>
      </c>
      <c r="K45" s="7" t="str">
        <f>VLOOKUP(F45,Sheet3!B:E,4,false)</f>
        <v>V</v>
      </c>
      <c r="L45" s="7" t="str">
        <f>IFERROR(__xludf.DUMMYFUNCTION("if(ISBLANK(D45),"""",SPARKLINE(H45:I45))"),"")</f>
        <v/>
      </c>
      <c r="M45" s="10">
        <f t="shared" si="3"/>
        <v>0.013</v>
      </c>
      <c r="N45" s="10">
        <f t="shared" si="4"/>
        <v>0.025</v>
      </c>
      <c r="O45" s="7"/>
      <c r="P45" s="13" t="str">
        <f t="shared" si="5"/>
        <v>improved</v>
      </c>
      <c r="Q45" s="7" t="str">
        <f t="shared" si="6"/>
        <v/>
      </c>
      <c r="R45" s="14">
        <f t="shared" si="14"/>
        <v>0.03948</v>
      </c>
      <c r="S45" s="13" t="str">
        <f t="shared" si="8"/>
        <v>within limit</v>
      </c>
      <c r="T45" s="13" t="str">
        <f t="shared" si="9"/>
        <v>within limit</v>
      </c>
    </row>
    <row r="46" ht="15.75" customHeight="1">
      <c r="A46" s="7" t="s">
        <v>27</v>
      </c>
      <c r="B46" s="7">
        <v>500.0</v>
      </c>
      <c r="C46" s="9" t="s">
        <v>24</v>
      </c>
      <c r="D46" s="10">
        <v>500.012</v>
      </c>
      <c r="E46" s="26">
        <v>500.0</v>
      </c>
      <c r="F46" s="10" t="s">
        <v>24</v>
      </c>
      <c r="G46" s="10">
        <v>500.078</v>
      </c>
      <c r="H46" s="10">
        <f t="shared" si="1"/>
        <v>-0.012</v>
      </c>
      <c r="I46" s="10">
        <f t="shared" si="2"/>
        <v>-0.078</v>
      </c>
      <c r="J46" s="7">
        <f>I46/ VLOOKUP(F46,Sheet3!B:C,2,false)</f>
        <v>-0.078</v>
      </c>
      <c r="K46" s="7" t="str">
        <f>VLOOKUP(F46,Sheet3!B:E,4,false)</f>
        <v>V</v>
      </c>
      <c r="L46" s="7" t="str">
        <f>IFERROR(__xludf.DUMMYFUNCTION("if(ISBLANK(D46),"""",SPARKLINE(H46:I46))"),"")</f>
        <v/>
      </c>
      <c r="M46" s="10">
        <f t="shared" si="3"/>
        <v>0.012</v>
      </c>
      <c r="N46" s="10">
        <f t="shared" si="4"/>
        <v>0.078</v>
      </c>
      <c r="O46" s="7"/>
      <c r="P46" s="13" t="str">
        <f t="shared" si="5"/>
        <v>improved</v>
      </c>
      <c r="Q46" s="7" t="str">
        <f t="shared" si="6"/>
        <v/>
      </c>
      <c r="R46" s="14">
        <f t="shared" si="14"/>
        <v>0.06</v>
      </c>
      <c r="S46" s="13" t="str">
        <f t="shared" si="8"/>
        <v>within limit</v>
      </c>
      <c r="T46" s="13" t="str">
        <f t="shared" si="9"/>
        <v>out of limit</v>
      </c>
    </row>
    <row r="47" ht="15.75" customHeight="1">
      <c r="A47" s="7" t="s">
        <v>27</v>
      </c>
      <c r="B47" s="7">
        <v>1000.0</v>
      </c>
      <c r="C47" s="9" t="s">
        <v>24</v>
      </c>
      <c r="D47" s="27">
        <v>1000.03</v>
      </c>
      <c r="E47" s="26">
        <v>1000.0</v>
      </c>
      <c r="F47" s="10" t="s">
        <v>24</v>
      </c>
      <c r="G47" s="10">
        <v>1000.107</v>
      </c>
      <c r="H47" s="27">
        <f t="shared" si="1"/>
        <v>-0.03</v>
      </c>
      <c r="I47" s="10">
        <f t="shared" si="2"/>
        <v>-0.107</v>
      </c>
      <c r="J47" s="7">
        <f>I47/ VLOOKUP(F47,Sheet3!B:C,2,false)</f>
        <v>-0.107</v>
      </c>
      <c r="K47" s="7" t="str">
        <f>VLOOKUP(F47,Sheet3!B:E,4,false)</f>
        <v>V</v>
      </c>
      <c r="L47" s="7" t="str">
        <f>IFERROR(__xludf.DUMMYFUNCTION("if(ISBLANK(D47),"""",SPARKLINE(H47:I47))"),"")</f>
        <v/>
      </c>
      <c r="M47" s="10">
        <f t="shared" si="3"/>
        <v>0.03</v>
      </c>
      <c r="N47" s="10">
        <f t="shared" si="4"/>
        <v>0.107</v>
      </c>
      <c r="O47" s="7"/>
      <c r="P47" s="13" t="str">
        <f t="shared" si="5"/>
        <v>improved</v>
      </c>
      <c r="Q47" s="7" t="str">
        <f t="shared" si="6"/>
        <v/>
      </c>
      <c r="R47" s="14">
        <f t="shared" si="14"/>
        <v>0.12</v>
      </c>
      <c r="S47" s="13" t="str">
        <f t="shared" si="8"/>
        <v>within limit</v>
      </c>
      <c r="T47" s="13" t="str">
        <f t="shared" si="9"/>
        <v>within limit</v>
      </c>
    </row>
    <row r="48" ht="15.75" customHeight="1">
      <c r="A48" s="7" t="s">
        <v>28</v>
      </c>
      <c r="B48" s="7">
        <v>1.0</v>
      </c>
      <c r="C48" s="9" t="s">
        <v>21</v>
      </c>
      <c r="D48" s="10">
        <v>0.9987</v>
      </c>
      <c r="E48" s="26">
        <v>1.0</v>
      </c>
      <c r="F48" s="10" t="s">
        <v>21</v>
      </c>
      <c r="G48" s="10">
        <v>0.9951</v>
      </c>
      <c r="H48" s="10">
        <f t="shared" si="1"/>
        <v>0.0013</v>
      </c>
      <c r="I48" s="10">
        <f t="shared" si="2"/>
        <v>0.0049</v>
      </c>
      <c r="J48" s="7">
        <f>I48/ VLOOKUP(F48,Sheet3!B:C,2,false)</f>
        <v>0.0000049</v>
      </c>
      <c r="K48" s="7" t="str">
        <f>VLOOKUP(F48,Sheet3!B:E,4,false)</f>
        <v>V</v>
      </c>
      <c r="L48" s="7" t="str">
        <f>IFERROR(__xludf.DUMMYFUNCTION("if(ISBLANK(D48),"""",SPARKLINE(H48:I48))"),"")</f>
        <v/>
      </c>
      <c r="M48" s="10">
        <f t="shared" si="3"/>
        <v>0.0013</v>
      </c>
      <c r="N48" s="10">
        <f t="shared" si="4"/>
        <v>0.0049</v>
      </c>
      <c r="O48" s="7"/>
      <c r="P48" s="13" t="str">
        <f t="shared" si="5"/>
        <v>improved</v>
      </c>
      <c r="Q48" s="7" t="str">
        <f t="shared" si="6"/>
        <v/>
      </c>
      <c r="R48" s="14">
        <f t="shared" si="14"/>
        <v>0.00012</v>
      </c>
      <c r="S48" s="13" t="str">
        <f t="shared" si="8"/>
        <v>out of limit</v>
      </c>
      <c r="T48" s="13" t="str">
        <f t="shared" si="9"/>
        <v>out of limit</v>
      </c>
    </row>
    <row r="49" ht="15.75" customHeight="1">
      <c r="A49" s="7" t="s">
        <v>28</v>
      </c>
      <c r="B49" s="7">
        <v>10.0</v>
      </c>
      <c r="C49" s="9" t="s">
        <v>21</v>
      </c>
      <c r="D49" s="10">
        <v>10.0094</v>
      </c>
      <c r="E49" s="26">
        <v>10.0</v>
      </c>
      <c r="F49" s="10" t="s">
        <v>21</v>
      </c>
      <c r="G49" s="10">
        <v>9.9951</v>
      </c>
      <c r="H49" s="10">
        <f t="shared" si="1"/>
        <v>-0.0094</v>
      </c>
      <c r="I49" s="10">
        <f t="shared" si="2"/>
        <v>0.0049</v>
      </c>
      <c r="J49" s="7">
        <f>I49/ VLOOKUP(F49,Sheet3!B:C,2,false)</f>
        <v>0.0000049</v>
      </c>
      <c r="K49" s="7" t="str">
        <f>VLOOKUP(F49,Sheet3!B:E,4,false)</f>
        <v>V</v>
      </c>
      <c r="L49" s="7" t="str">
        <f>IFERROR(__xludf.DUMMYFUNCTION("if(ISBLANK(D49),"""",SPARKLINE(H49:I49))"),"")</f>
        <v/>
      </c>
      <c r="M49" s="10">
        <f t="shared" si="3"/>
        <v>0.0094</v>
      </c>
      <c r="N49" s="10">
        <f t="shared" si="4"/>
        <v>0.0049</v>
      </c>
      <c r="O49" s="7"/>
      <c r="P49" s="13" t="str">
        <f t="shared" si="5"/>
        <v>degradation</v>
      </c>
      <c r="Q49" s="7" t="str">
        <f t="shared" si="6"/>
        <v>ACV @ 20kHz</v>
      </c>
      <c r="R49" s="14">
        <f t="shared" si="14"/>
        <v>0.0012</v>
      </c>
      <c r="S49" s="13" t="str">
        <f t="shared" si="8"/>
        <v>out of limit</v>
      </c>
      <c r="T49" s="13" t="str">
        <f t="shared" si="9"/>
        <v>out of limit</v>
      </c>
    </row>
    <row r="50" ht="15.75" customHeight="1">
      <c r="A50" s="7" t="s">
        <v>28</v>
      </c>
      <c r="B50" s="7">
        <v>32.0</v>
      </c>
      <c r="C50" s="9" t="s">
        <v>21</v>
      </c>
      <c r="D50" s="10">
        <v>32.0062</v>
      </c>
      <c r="E50" s="26">
        <v>32.0</v>
      </c>
      <c r="F50" s="10" t="s">
        <v>21</v>
      </c>
      <c r="G50" s="10">
        <v>31.9947</v>
      </c>
      <c r="H50" s="10">
        <f t="shared" si="1"/>
        <v>-0.0062</v>
      </c>
      <c r="I50" s="10">
        <f t="shared" si="2"/>
        <v>0.0053</v>
      </c>
      <c r="J50" s="7">
        <f>I50/ VLOOKUP(F50,Sheet3!B:C,2,false)</f>
        <v>0.0000053</v>
      </c>
      <c r="K50" s="7" t="str">
        <f>VLOOKUP(F50,Sheet3!B:E,4,false)</f>
        <v>V</v>
      </c>
      <c r="L50" s="7" t="str">
        <f>IFERROR(__xludf.DUMMYFUNCTION("if(ISBLANK(D50),"""",SPARKLINE(H50:I50))"),"")</f>
        <v/>
      </c>
      <c r="M50" s="10">
        <f t="shared" si="3"/>
        <v>0.0062</v>
      </c>
      <c r="N50" s="10">
        <f t="shared" si="4"/>
        <v>0.0053</v>
      </c>
      <c r="O50" s="7"/>
      <c r="P50" s="13" t="str">
        <f t="shared" si="5"/>
        <v>degradation</v>
      </c>
      <c r="Q50" s="7" t="str">
        <f t="shared" si="6"/>
        <v>ACV @ 20kHz</v>
      </c>
      <c r="R50" s="14">
        <f t="shared" si="14"/>
        <v>0.00384</v>
      </c>
      <c r="S50" s="13" t="str">
        <f t="shared" si="8"/>
        <v>out of limit</v>
      </c>
      <c r="T50" s="13" t="str">
        <f t="shared" si="9"/>
        <v>out of limit</v>
      </c>
    </row>
    <row r="51" ht="15.75" customHeight="1">
      <c r="A51" s="7" t="s">
        <v>28</v>
      </c>
      <c r="B51" s="7">
        <v>50.0</v>
      </c>
      <c r="C51" s="9" t="s">
        <v>21</v>
      </c>
      <c r="D51" s="24">
        <v>50.005</v>
      </c>
      <c r="E51" s="26">
        <v>50.0</v>
      </c>
      <c r="F51" s="10" t="s">
        <v>21</v>
      </c>
      <c r="G51" s="10">
        <v>49.9936</v>
      </c>
      <c r="H51" s="24">
        <f t="shared" si="1"/>
        <v>-0.005</v>
      </c>
      <c r="I51" s="10">
        <f t="shared" si="2"/>
        <v>0.0064</v>
      </c>
      <c r="J51" s="7">
        <f>I51/ VLOOKUP(F51,Sheet3!B:C,2,false)</f>
        <v>0.0000064</v>
      </c>
      <c r="K51" s="7" t="str">
        <f>VLOOKUP(F51,Sheet3!B:E,4,false)</f>
        <v>V</v>
      </c>
      <c r="L51" s="7" t="str">
        <f>IFERROR(__xludf.DUMMYFUNCTION("if(ISBLANK(D51),"""",SPARKLINE(H51:I51))"),"")</f>
        <v/>
      </c>
      <c r="M51" s="10">
        <f t="shared" si="3"/>
        <v>0.005</v>
      </c>
      <c r="N51" s="10">
        <f t="shared" si="4"/>
        <v>0.0064</v>
      </c>
      <c r="O51" s="7"/>
      <c r="P51" s="13" t="str">
        <f t="shared" si="5"/>
        <v>degradation</v>
      </c>
      <c r="Q51" s="7" t="str">
        <f t="shared" si="6"/>
        <v>ACV @ 20kHz</v>
      </c>
      <c r="R51" s="14">
        <f t="shared" si="14"/>
        <v>0.006</v>
      </c>
      <c r="S51" s="13" t="str">
        <f t="shared" si="8"/>
        <v>within limit</v>
      </c>
      <c r="T51" s="13" t="str">
        <f t="shared" si="9"/>
        <v>out of limit</v>
      </c>
    </row>
    <row r="52" ht="15.75" customHeight="1">
      <c r="A52" s="7" t="s">
        <v>28</v>
      </c>
      <c r="B52" s="7">
        <v>100.0</v>
      </c>
      <c r="C52" s="9" t="s">
        <v>21</v>
      </c>
      <c r="D52" s="10">
        <v>100.0026</v>
      </c>
      <c r="E52" s="26">
        <v>100.0</v>
      </c>
      <c r="F52" s="10" t="s">
        <v>21</v>
      </c>
      <c r="G52" s="24">
        <v>99.999</v>
      </c>
      <c r="H52" s="10">
        <f t="shared" si="1"/>
        <v>-0.0026</v>
      </c>
      <c r="I52" s="24">
        <f t="shared" si="2"/>
        <v>0.001</v>
      </c>
      <c r="J52" s="7">
        <f>I52/ VLOOKUP(F52,Sheet3!B:C,2,false)</f>
        <v>0.000001</v>
      </c>
      <c r="K52" s="7" t="str">
        <f>VLOOKUP(F52,Sheet3!B:E,4,false)</f>
        <v>V</v>
      </c>
      <c r="L52" s="7" t="str">
        <f>IFERROR(__xludf.DUMMYFUNCTION("if(ISBLANK(D52),"""",SPARKLINE(H52:I52))"),"")</f>
        <v/>
      </c>
      <c r="M52" s="10">
        <f t="shared" si="3"/>
        <v>0.0026</v>
      </c>
      <c r="N52" s="10">
        <f t="shared" si="4"/>
        <v>0.001</v>
      </c>
      <c r="O52" s="7"/>
      <c r="P52" s="13" t="str">
        <f t="shared" si="5"/>
        <v>degradation</v>
      </c>
      <c r="Q52" s="7" t="str">
        <f t="shared" si="6"/>
        <v>ACV @ 20kHz</v>
      </c>
      <c r="R52" s="14">
        <f t="shared" si="14"/>
        <v>0.012</v>
      </c>
      <c r="S52" s="13" t="str">
        <f t="shared" si="8"/>
        <v>within limit</v>
      </c>
      <c r="T52" s="13" t="str">
        <f t="shared" si="9"/>
        <v>within limit</v>
      </c>
    </row>
    <row r="53" ht="15.75" customHeight="1">
      <c r="A53" s="7" t="s">
        <v>28</v>
      </c>
      <c r="B53" s="7">
        <v>329.0</v>
      </c>
      <c r="C53" s="9" t="s">
        <v>21</v>
      </c>
      <c r="D53" s="10">
        <v>328.992</v>
      </c>
      <c r="E53" s="26">
        <v>329.0</v>
      </c>
      <c r="F53" s="10" t="s">
        <v>21</v>
      </c>
      <c r="G53" s="10">
        <v>329.001</v>
      </c>
      <c r="H53" s="10">
        <f t="shared" si="1"/>
        <v>0.008</v>
      </c>
      <c r="I53" s="10">
        <f t="shared" si="2"/>
        <v>-0.001</v>
      </c>
      <c r="J53" s="7">
        <f>I53/ VLOOKUP(F53,Sheet3!B:C,2,false)</f>
        <v>-0.000001</v>
      </c>
      <c r="K53" s="7" t="str">
        <f>VLOOKUP(F53,Sheet3!B:E,4,false)</f>
        <v>V</v>
      </c>
      <c r="L53" s="7" t="str">
        <f>IFERROR(__xludf.DUMMYFUNCTION("if(ISBLANK(D53),"""",SPARKLINE(H53:I53))"),"")</f>
        <v/>
      </c>
      <c r="M53" s="10">
        <f t="shared" si="3"/>
        <v>0.008</v>
      </c>
      <c r="N53" s="10">
        <f t="shared" si="4"/>
        <v>0.001</v>
      </c>
      <c r="O53" s="7"/>
      <c r="P53" s="13" t="str">
        <f t="shared" si="5"/>
        <v>improved</v>
      </c>
      <c r="Q53" s="7" t="str">
        <f t="shared" si="6"/>
        <v/>
      </c>
      <c r="R53" s="14">
        <f t="shared" si="14"/>
        <v>0.03948</v>
      </c>
      <c r="S53" s="13" t="str">
        <f t="shared" si="8"/>
        <v>within limit</v>
      </c>
      <c r="T53" s="13" t="str">
        <f t="shared" si="9"/>
        <v>within limit</v>
      </c>
    </row>
    <row r="54" ht="15.75" customHeight="1">
      <c r="A54" s="7" t="s">
        <v>28</v>
      </c>
      <c r="B54" s="7">
        <v>1.0</v>
      </c>
      <c r="C54" s="9" t="s">
        <v>24</v>
      </c>
      <c r="D54" s="10">
        <v>1.000042</v>
      </c>
      <c r="E54" s="26">
        <v>1.0</v>
      </c>
      <c r="F54" s="10" t="s">
        <v>24</v>
      </c>
      <c r="G54" s="10">
        <v>1.000139</v>
      </c>
      <c r="H54" s="10">
        <f t="shared" si="1"/>
        <v>-0.000042</v>
      </c>
      <c r="I54" s="10">
        <f t="shared" si="2"/>
        <v>-0.000139</v>
      </c>
      <c r="J54" s="7">
        <f>I54/ VLOOKUP(F54,Sheet3!B:C,2,false)</f>
        <v>-0.000139</v>
      </c>
      <c r="K54" s="7" t="str">
        <f>VLOOKUP(F54,Sheet3!B:E,4,false)</f>
        <v>V</v>
      </c>
      <c r="L54" s="7" t="str">
        <f>IFERROR(__xludf.DUMMYFUNCTION("if(ISBLANK(D54),"""",SPARKLINE(H54:I54))"),"")</f>
        <v/>
      </c>
      <c r="M54" s="10">
        <f t="shared" si="3"/>
        <v>0.000042</v>
      </c>
      <c r="N54" s="10">
        <f t="shared" si="4"/>
        <v>0.000139</v>
      </c>
      <c r="O54" s="7"/>
      <c r="P54" s="13" t="str">
        <f t="shared" si="5"/>
        <v>improved</v>
      </c>
      <c r="Q54" s="7" t="str">
        <f t="shared" si="6"/>
        <v/>
      </c>
      <c r="R54" s="14">
        <f t="shared" si="14"/>
        <v>0.00012</v>
      </c>
      <c r="S54" s="13" t="str">
        <f t="shared" si="8"/>
        <v>within limit</v>
      </c>
      <c r="T54" s="13" t="str">
        <f t="shared" si="9"/>
        <v>out of limit</v>
      </c>
    </row>
    <row r="55" ht="15.75" customHeight="1">
      <c r="A55" s="7" t="s">
        <v>28</v>
      </c>
      <c r="B55" s="7">
        <v>3.2</v>
      </c>
      <c r="C55" s="9" t="s">
        <v>24</v>
      </c>
      <c r="D55" s="10">
        <v>3.20006</v>
      </c>
      <c r="E55" s="26">
        <v>3.2</v>
      </c>
      <c r="F55" s="10" t="s">
        <v>24</v>
      </c>
      <c r="G55" s="10">
        <v>3.20038</v>
      </c>
      <c r="H55" s="10">
        <f t="shared" si="1"/>
        <v>-0.00006</v>
      </c>
      <c r="I55" s="10">
        <f t="shared" si="2"/>
        <v>-0.00038</v>
      </c>
      <c r="J55" s="7">
        <f>I55/ VLOOKUP(F55,Sheet3!B:C,2,false)</f>
        <v>-0.00038</v>
      </c>
      <c r="K55" s="7" t="str">
        <f>VLOOKUP(F55,Sheet3!B:E,4,false)</f>
        <v>V</v>
      </c>
      <c r="L55" s="7" t="str">
        <f>IFERROR(__xludf.DUMMYFUNCTION("if(ISBLANK(D55),"""",SPARKLINE(H55:I55))"),"")</f>
        <v/>
      </c>
      <c r="M55" s="10">
        <f t="shared" si="3"/>
        <v>0.00006</v>
      </c>
      <c r="N55" s="10">
        <f t="shared" si="4"/>
        <v>0.00038</v>
      </c>
      <c r="O55" s="7"/>
      <c r="P55" s="13" t="str">
        <f t="shared" si="5"/>
        <v>improved</v>
      </c>
      <c r="Q55" s="7" t="str">
        <f t="shared" si="6"/>
        <v/>
      </c>
      <c r="R55" s="14">
        <f t="shared" si="14"/>
        <v>0.000384</v>
      </c>
      <c r="S55" s="13" t="str">
        <f t="shared" si="8"/>
        <v>within limit</v>
      </c>
      <c r="T55" s="13" t="str">
        <f t="shared" si="9"/>
        <v>within limit</v>
      </c>
    </row>
    <row r="56" ht="15.75" customHeight="1">
      <c r="A56" s="7" t="s">
        <v>28</v>
      </c>
      <c r="B56" s="7">
        <v>10.0</v>
      </c>
      <c r="C56" s="9" t="s">
        <v>24</v>
      </c>
      <c r="D56" s="10">
        <v>9.99963</v>
      </c>
      <c r="E56" s="26">
        <v>10.0</v>
      </c>
      <c r="F56" s="10" t="s">
        <v>24</v>
      </c>
      <c r="G56" s="10">
        <v>10.00075</v>
      </c>
      <c r="H56" s="10">
        <f t="shared" si="1"/>
        <v>0.00037</v>
      </c>
      <c r="I56" s="10">
        <f t="shared" si="2"/>
        <v>-0.00075</v>
      </c>
      <c r="J56" s="7">
        <f>I56/ VLOOKUP(F56,Sheet3!B:C,2,false)</f>
        <v>-0.00075</v>
      </c>
      <c r="K56" s="7" t="str">
        <f>VLOOKUP(F56,Sheet3!B:E,4,false)</f>
        <v>V</v>
      </c>
      <c r="L56" s="7" t="str">
        <f>IFERROR(__xludf.DUMMYFUNCTION("if(ISBLANK(D56),"""",SPARKLINE(H56:I56))"),"")</f>
        <v/>
      </c>
      <c r="M56" s="10">
        <f t="shared" si="3"/>
        <v>0.00037</v>
      </c>
      <c r="N56" s="10">
        <f t="shared" si="4"/>
        <v>0.00075</v>
      </c>
      <c r="O56" s="7"/>
      <c r="P56" s="13" t="str">
        <f t="shared" si="5"/>
        <v>improved</v>
      </c>
      <c r="Q56" s="7" t="str">
        <f t="shared" si="6"/>
        <v/>
      </c>
      <c r="R56" s="14">
        <f t="shared" si="14"/>
        <v>0.0012</v>
      </c>
      <c r="S56" s="13" t="str">
        <f t="shared" si="8"/>
        <v>within limit</v>
      </c>
      <c r="T56" s="13" t="str">
        <f t="shared" si="9"/>
        <v>within limit</v>
      </c>
    </row>
    <row r="57" ht="15.75" customHeight="1">
      <c r="A57" s="7" t="s">
        <v>28</v>
      </c>
      <c r="B57" s="7">
        <v>32.0</v>
      </c>
      <c r="C57" s="9" t="s">
        <v>24</v>
      </c>
      <c r="D57" s="10">
        <v>31.9998</v>
      </c>
      <c r="E57" s="26">
        <v>32.0</v>
      </c>
      <c r="F57" s="10" t="s">
        <v>24</v>
      </c>
      <c r="G57" s="10">
        <v>32.0008</v>
      </c>
      <c r="H57" s="10">
        <f t="shared" si="1"/>
        <v>0.0002</v>
      </c>
      <c r="I57" s="10">
        <f t="shared" si="2"/>
        <v>-0.0008</v>
      </c>
      <c r="J57" s="7">
        <f>I57/ VLOOKUP(F57,Sheet3!B:C,2,false)</f>
        <v>-0.0008</v>
      </c>
      <c r="K57" s="7" t="str">
        <f>VLOOKUP(F57,Sheet3!B:E,4,false)</f>
        <v>V</v>
      </c>
      <c r="L57" s="7" t="str">
        <f>IFERROR(__xludf.DUMMYFUNCTION("if(ISBLANK(D57),"""",SPARKLINE(H57:I57))"),"")</f>
        <v/>
      </c>
      <c r="M57" s="10">
        <f t="shared" si="3"/>
        <v>0.0002</v>
      </c>
      <c r="N57" s="10">
        <f t="shared" si="4"/>
        <v>0.0008</v>
      </c>
      <c r="O57" s="7"/>
      <c r="P57" s="13" t="str">
        <f t="shared" si="5"/>
        <v>improved</v>
      </c>
      <c r="Q57" s="7" t="str">
        <f t="shared" si="6"/>
        <v/>
      </c>
      <c r="R57" s="14">
        <f t="shared" si="14"/>
        <v>0.00384</v>
      </c>
      <c r="S57" s="13" t="str">
        <f t="shared" si="8"/>
        <v>within limit</v>
      </c>
      <c r="T57" s="13" t="str">
        <f t="shared" si="9"/>
        <v>within limit</v>
      </c>
    </row>
    <row r="58" ht="15.75" customHeight="1">
      <c r="A58" s="7" t="s">
        <v>28</v>
      </c>
      <c r="B58" s="7">
        <v>50.0</v>
      </c>
      <c r="C58" s="9" t="s">
        <v>24</v>
      </c>
      <c r="D58" s="24">
        <v>49.993</v>
      </c>
      <c r="E58" s="26">
        <v>50.0</v>
      </c>
      <c r="F58" s="10" t="s">
        <v>24</v>
      </c>
      <c r="G58" s="10">
        <v>50.0033</v>
      </c>
      <c r="H58" s="24">
        <f t="shared" si="1"/>
        <v>0.007</v>
      </c>
      <c r="I58" s="10">
        <f t="shared" si="2"/>
        <v>-0.0033</v>
      </c>
      <c r="J58" s="7">
        <f>I58/ VLOOKUP(F58,Sheet3!B:C,2,false)</f>
        <v>-0.0033</v>
      </c>
      <c r="K58" s="7" t="str">
        <f>VLOOKUP(F58,Sheet3!B:E,4,false)</f>
        <v>V</v>
      </c>
      <c r="L58" s="7" t="str">
        <f>IFERROR(__xludf.DUMMYFUNCTION("if(ISBLANK(D58),"""",SPARKLINE(H58:I58))"),"")</f>
        <v/>
      </c>
      <c r="M58" s="10">
        <f t="shared" si="3"/>
        <v>0.007</v>
      </c>
      <c r="N58" s="10">
        <f t="shared" si="4"/>
        <v>0.0033</v>
      </c>
      <c r="O58" s="7"/>
      <c r="P58" s="13" t="str">
        <f t="shared" si="5"/>
        <v>improved</v>
      </c>
      <c r="Q58" s="7" t="str">
        <f t="shared" si="6"/>
        <v/>
      </c>
      <c r="R58" s="14">
        <f t="shared" si="14"/>
        <v>0.006</v>
      </c>
      <c r="S58" s="13" t="str">
        <f t="shared" si="8"/>
        <v>out of limit</v>
      </c>
      <c r="T58" s="13" t="str">
        <f t="shared" si="9"/>
        <v>within limit</v>
      </c>
    </row>
    <row r="59" ht="15.75" customHeight="1">
      <c r="A59" s="7" t="s">
        <v>28</v>
      </c>
      <c r="B59" s="7">
        <v>100.0</v>
      </c>
      <c r="C59" s="9" t="s">
        <v>24</v>
      </c>
      <c r="D59" s="10">
        <v>99.9855</v>
      </c>
      <c r="E59" s="26">
        <v>100.0</v>
      </c>
      <c r="F59" s="10" t="s">
        <v>24</v>
      </c>
      <c r="G59" s="10">
        <v>99.9942</v>
      </c>
      <c r="H59" s="10">
        <f t="shared" si="1"/>
        <v>0.0145</v>
      </c>
      <c r="I59" s="10">
        <f t="shared" si="2"/>
        <v>0.0058</v>
      </c>
      <c r="J59" s="7">
        <f>I59/ VLOOKUP(F59,Sheet3!B:C,2,false)</f>
        <v>0.0058</v>
      </c>
      <c r="K59" s="7" t="str">
        <f>VLOOKUP(F59,Sheet3!B:E,4,false)</f>
        <v>V</v>
      </c>
      <c r="L59" s="7" t="str">
        <f>IFERROR(__xludf.DUMMYFUNCTION("if(ISBLANK(D59),"""",SPARKLINE(H59:I59))"),"")</f>
        <v/>
      </c>
      <c r="M59" s="10">
        <f t="shared" si="3"/>
        <v>0.0145</v>
      </c>
      <c r="N59" s="10">
        <f t="shared" si="4"/>
        <v>0.0058</v>
      </c>
      <c r="O59" s="7"/>
      <c r="P59" s="13" t="str">
        <f t="shared" si="5"/>
        <v>improved</v>
      </c>
      <c r="Q59" s="7" t="str">
        <f t="shared" si="6"/>
        <v/>
      </c>
      <c r="R59" s="14">
        <f t="shared" si="14"/>
        <v>0.012</v>
      </c>
      <c r="S59" s="13" t="str">
        <f t="shared" si="8"/>
        <v>out of limit</v>
      </c>
      <c r="T59" s="13" t="str">
        <f t="shared" si="9"/>
        <v>within limit</v>
      </c>
    </row>
    <row r="60" ht="15.75" customHeight="1">
      <c r="A60" s="7" t="s">
        <v>29</v>
      </c>
      <c r="B60" s="7">
        <v>10.0</v>
      </c>
      <c r="C60" s="9" t="s">
        <v>30</v>
      </c>
      <c r="D60" s="10">
        <v>10.0005</v>
      </c>
      <c r="E60" s="26">
        <v>10.0</v>
      </c>
      <c r="F60" s="10" t="s">
        <v>30</v>
      </c>
      <c r="G60" s="10">
        <v>10.00036</v>
      </c>
      <c r="H60" s="10">
        <f t="shared" si="1"/>
        <v>-0.0005</v>
      </c>
      <c r="I60" s="10">
        <f t="shared" si="2"/>
        <v>-0.00036</v>
      </c>
      <c r="J60" s="7">
        <f>I60/ VLOOKUP(F60,Sheet3!B:C,2,false)</f>
        <v>-0.00000000036</v>
      </c>
      <c r="K60" s="7" t="str">
        <f>VLOOKUP(F60,Sheet3!B:E,4,false)</f>
        <v>A</v>
      </c>
      <c r="L60" s="7" t="str">
        <f>IFERROR(__xludf.DUMMYFUNCTION("if(ISBLANK(D60),"""",SPARKLINE(H60:I60))"),"")</f>
        <v/>
      </c>
      <c r="M60" s="10">
        <f t="shared" si="3"/>
        <v>0.0005</v>
      </c>
      <c r="N60" s="10">
        <f t="shared" si="4"/>
        <v>0.00036</v>
      </c>
      <c r="O60" s="7"/>
      <c r="P60" s="13" t="str">
        <f t="shared" si="5"/>
        <v>degradation</v>
      </c>
      <c r="Q60" s="7" t="str">
        <f t="shared" si="6"/>
        <v>DCA</v>
      </c>
      <c r="R60" s="14">
        <f t="shared" ref="R60:R78" si="15">100*B60/(10^6)</f>
        <v>0.001</v>
      </c>
      <c r="S60" s="13" t="str">
        <f t="shared" si="8"/>
        <v>within limit</v>
      </c>
      <c r="T60" s="13" t="str">
        <f t="shared" si="9"/>
        <v>within limit</v>
      </c>
    </row>
    <row r="61" ht="15.75" customHeight="1">
      <c r="A61" s="7" t="s">
        <v>29</v>
      </c>
      <c r="B61" s="7">
        <v>100.0</v>
      </c>
      <c r="C61" s="9" t="s">
        <v>30</v>
      </c>
      <c r="D61" s="10">
        <v>99.9988</v>
      </c>
      <c r="E61" s="26">
        <v>100.0</v>
      </c>
      <c r="F61" s="10" t="s">
        <v>30</v>
      </c>
      <c r="G61" s="10">
        <v>100.00069</v>
      </c>
      <c r="H61" s="10">
        <f t="shared" si="1"/>
        <v>0.0012</v>
      </c>
      <c r="I61" s="10">
        <f t="shared" si="2"/>
        <v>-0.00069</v>
      </c>
      <c r="J61" s="7">
        <f>I61/ VLOOKUP(F61,Sheet3!B:C,2,false)</f>
        <v>-0.00000000069</v>
      </c>
      <c r="K61" s="7" t="str">
        <f>VLOOKUP(F61,Sheet3!B:E,4,false)</f>
        <v>A</v>
      </c>
      <c r="L61" s="7" t="str">
        <f>IFERROR(__xludf.DUMMYFUNCTION("if(ISBLANK(D61),"""",SPARKLINE(H61:I61))"),"")</f>
        <v/>
      </c>
      <c r="M61" s="10">
        <f t="shared" si="3"/>
        <v>0.0012</v>
      </c>
      <c r="N61" s="10">
        <f t="shared" si="4"/>
        <v>0.00069</v>
      </c>
      <c r="O61" s="7"/>
      <c r="P61" s="13" t="str">
        <f t="shared" si="5"/>
        <v>improved</v>
      </c>
      <c r="Q61" s="7" t="str">
        <f t="shared" si="6"/>
        <v/>
      </c>
      <c r="R61" s="14">
        <f t="shared" si="15"/>
        <v>0.01</v>
      </c>
      <c r="S61" s="13" t="str">
        <f t="shared" si="8"/>
        <v>within limit</v>
      </c>
      <c r="T61" s="13" t="str">
        <f t="shared" si="9"/>
        <v>within limit</v>
      </c>
    </row>
    <row r="62" ht="15.75" customHeight="1">
      <c r="A62" s="7" t="s">
        <v>29</v>
      </c>
      <c r="B62" s="7">
        <v>190.0</v>
      </c>
      <c r="C62" s="9" t="s">
        <v>30</v>
      </c>
      <c r="D62" s="10">
        <v>189.9972</v>
      </c>
      <c r="E62" s="26">
        <v>190.0</v>
      </c>
      <c r="F62" s="10" t="s">
        <v>30</v>
      </c>
      <c r="G62" s="10">
        <v>190.00071</v>
      </c>
      <c r="H62" s="10">
        <f t="shared" si="1"/>
        <v>0.0028</v>
      </c>
      <c r="I62" s="10">
        <f t="shared" si="2"/>
        <v>-0.00071</v>
      </c>
      <c r="J62" s="7">
        <f>I62/ VLOOKUP(F62,Sheet3!B:C,2,false)</f>
        <v>-0.00000000071</v>
      </c>
      <c r="K62" s="7" t="str">
        <f>VLOOKUP(F62,Sheet3!B:E,4,false)</f>
        <v>A</v>
      </c>
      <c r="L62" s="7" t="str">
        <f>IFERROR(__xludf.DUMMYFUNCTION("if(ISBLANK(D62),"""",SPARKLINE(H62:I62))"),"")</f>
        <v/>
      </c>
      <c r="M62" s="10">
        <f t="shared" si="3"/>
        <v>0.0028</v>
      </c>
      <c r="N62" s="10">
        <f t="shared" si="4"/>
        <v>0.00071</v>
      </c>
      <c r="O62" s="7"/>
      <c r="P62" s="13" t="str">
        <f t="shared" si="5"/>
        <v>improved</v>
      </c>
      <c r="Q62" s="7" t="str">
        <f t="shared" si="6"/>
        <v/>
      </c>
      <c r="R62" s="14">
        <f t="shared" si="15"/>
        <v>0.019</v>
      </c>
      <c r="S62" s="13" t="str">
        <f t="shared" si="8"/>
        <v>within limit</v>
      </c>
      <c r="T62" s="13" t="str">
        <f t="shared" si="9"/>
        <v>within limit</v>
      </c>
    </row>
    <row r="63" ht="15.75" customHeight="1">
      <c r="A63" s="7" t="s">
        <v>29</v>
      </c>
      <c r="B63" s="7">
        <v>329.0</v>
      </c>
      <c r="C63" s="9" t="s">
        <v>30</v>
      </c>
      <c r="D63" s="10">
        <v>328.9939</v>
      </c>
      <c r="E63" s="26">
        <v>329.0</v>
      </c>
      <c r="F63" s="10" t="s">
        <v>30</v>
      </c>
      <c r="G63" s="10">
        <v>329.0104</v>
      </c>
      <c r="H63" s="10">
        <f t="shared" si="1"/>
        <v>0.0061</v>
      </c>
      <c r="I63" s="10">
        <f t="shared" si="2"/>
        <v>-0.0104</v>
      </c>
      <c r="J63" s="7">
        <f>I63/ VLOOKUP(F63,Sheet3!B:C,2,false)</f>
        <v>-0.0000000104</v>
      </c>
      <c r="K63" s="7" t="str">
        <f>VLOOKUP(F63,Sheet3!B:E,4,false)</f>
        <v>A</v>
      </c>
      <c r="L63" s="7" t="str">
        <f>IFERROR(__xludf.DUMMYFUNCTION("if(ISBLANK(D63),"""",SPARKLINE(H63:I63))"),"")</f>
        <v/>
      </c>
      <c r="M63" s="10">
        <f t="shared" si="3"/>
        <v>0.0061</v>
      </c>
      <c r="N63" s="10">
        <f t="shared" si="4"/>
        <v>0.0104</v>
      </c>
      <c r="O63" s="7"/>
      <c r="P63" s="13" t="str">
        <f t="shared" si="5"/>
        <v>improved</v>
      </c>
      <c r="Q63" s="7" t="str">
        <f t="shared" si="6"/>
        <v/>
      </c>
      <c r="R63" s="14">
        <f t="shared" si="15"/>
        <v>0.0329</v>
      </c>
      <c r="S63" s="13" t="str">
        <f t="shared" si="8"/>
        <v>within limit</v>
      </c>
      <c r="T63" s="13" t="str">
        <f t="shared" si="9"/>
        <v>within limit</v>
      </c>
    </row>
    <row r="64" ht="15.75" customHeight="1">
      <c r="A64" s="7" t="s">
        <v>29</v>
      </c>
      <c r="B64" s="7">
        <v>0.5</v>
      </c>
      <c r="C64" s="9" t="s">
        <v>31</v>
      </c>
      <c r="D64" s="10">
        <v>0.499988</v>
      </c>
      <c r="E64" s="26">
        <v>0.5</v>
      </c>
      <c r="F64" s="10" t="s">
        <v>31</v>
      </c>
      <c r="G64" s="10">
        <v>0.4999975</v>
      </c>
      <c r="H64" s="10">
        <f t="shared" si="1"/>
        <v>0.000012</v>
      </c>
      <c r="I64" s="10">
        <f t="shared" si="2"/>
        <v>0.0000025</v>
      </c>
      <c r="J64" s="7">
        <f>I64/ VLOOKUP(F64,Sheet3!B:C,2,false)</f>
        <v>0.0000000025</v>
      </c>
      <c r="K64" s="7" t="str">
        <f>VLOOKUP(F64,Sheet3!B:E,4,false)</f>
        <v>A</v>
      </c>
      <c r="L64" s="7" t="str">
        <f>IFERROR(__xludf.DUMMYFUNCTION("if(ISBLANK(D64),"""",SPARKLINE(H64:I64))"),"")</f>
        <v/>
      </c>
      <c r="M64" s="10">
        <f t="shared" si="3"/>
        <v>0.000012</v>
      </c>
      <c r="N64" s="10">
        <f t="shared" si="4"/>
        <v>0.0000025</v>
      </c>
      <c r="O64" s="7"/>
      <c r="P64" s="13" t="str">
        <f t="shared" si="5"/>
        <v>improved</v>
      </c>
      <c r="Q64" s="7" t="str">
        <f t="shared" si="6"/>
        <v/>
      </c>
      <c r="R64" s="14">
        <f t="shared" si="15"/>
        <v>0.00005</v>
      </c>
      <c r="S64" s="13" t="str">
        <f t="shared" si="8"/>
        <v>within limit</v>
      </c>
      <c r="T64" s="13" t="str">
        <f t="shared" si="9"/>
        <v>within limit</v>
      </c>
    </row>
    <row r="65" ht="15.75" customHeight="1">
      <c r="A65" s="7" t="s">
        <v>29</v>
      </c>
      <c r="B65" s="7">
        <v>1.0</v>
      </c>
      <c r="C65" s="9" t="s">
        <v>31</v>
      </c>
      <c r="D65" s="10">
        <v>0.999994</v>
      </c>
      <c r="E65" s="26">
        <v>1.0</v>
      </c>
      <c r="F65" s="10" t="s">
        <v>31</v>
      </c>
      <c r="G65" s="10">
        <v>1.0000003</v>
      </c>
      <c r="H65" s="10">
        <f t="shared" si="1"/>
        <v>0.000006</v>
      </c>
      <c r="I65" s="10">
        <f t="shared" si="2"/>
        <v>-0.0000003</v>
      </c>
      <c r="J65" s="7">
        <f>I65/ VLOOKUP(F65,Sheet3!B:C,2,false)</f>
        <v>-0.0000000003</v>
      </c>
      <c r="K65" s="7" t="str">
        <f>VLOOKUP(F65,Sheet3!B:E,4,false)</f>
        <v>A</v>
      </c>
      <c r="L65" s="7" t="str">
        <f>IFERROR(__xludf.DUMMYFUNCTION("if(ISBLANK(D65),"""",SPARKLINE(H65:I65))"),"")</f>
        <v/>
      </c>
      <c r="M65" s="10">
        <f t="shared" si="3"/>
        <v>0.000006</v>
      </c>
      <c r="N65" s="10">
        <f t="shared" si="4"/>
        <v>0.0000003</v>
      </c>
      <c r="O65" s="7"/>
      <c r="P65" s="13" t="str">
        <f t="shared" si="5"/>
        <v>improved</v>
      </c>
      <c r="Q65" s="7" t="str">
        <f t="shared" si="6"/>
        <v/>
      </c>
      <c r="R65" s="14">
        <f t="shared" si="15"/>
        <v>0.0001</v>
      </c>
      <c r="S65" s="13" t="str">
        <f t="shared" si="8"/>
        <v>within limit</v>
      </c>
      <c r="T65" s="13" t="str">
        <f t="shared" si="9"/>
        <v>within limit</v>
      </c>
    </row>
    <row r="66" ht="15.75" customHeight="1">
      <c r="A66" s="7" t="s">
        <v>29</v>
      </c>
      <c r="B66" s="7">
        <v>3.29</v>
      </c>
      <c r="C66" s="9" t="s">
        <v>31</v>
      </c>
      <c r="D66" s="10">
        <v>3.289974</v>
      </c>
      <c r="E66" s="26">
        <v>3.29</v>
      </c>
      <c r="F66" s="10" t="s">
        <v>31</v>
      </c>
      <c r="G66" s="10">
        <v>3.290026</v>
      </c>
      <c r="H66" s="10">
        <f t="shared" si="1"/>
        <v>0.000026</v>
      </c>
      <c r="I66" s="10">
        <f t="shared" si="2"/>
        <v>-0.000026</v>
      </c>
      <c r="J66" s="7">
        <f>I66/ VLOOKUP(F66,Sheet3!B:C,2,false)</f>
        <v>-0.000000026</v>
      </c>
      <c r="K66" s="7" t="str">
        <f>VLOOKUP(F66,Sheet3!B:E,4,false)</f>
        <v>A</v>
      </c>
      <c r="L66" s="7" t="str">
        <f>IFERROR(__xludf.DUMMYFUNCTION("if(ISBLANK(D66),"""",SPARKLINE(H66:I66))"),"")</f>
        <v/>
      </c>
      <c r="M66" s="10">
        <f t="shared" si="3"/>
        <v>0.000026</v>
      </c>
      <c r="N66" s="10">
        <f t="shared" si="4"/>
        <v>0.000026</v>
      </c>
      <c r="O66" s="7"/>
      <c r="P66" s="13" t="str">
        <f t="shared" si="5"/>
        <v>improved</v>
      </c>
      <c r="Q66" s="7" t="str">
        <f t="shared" si="6"/>
        <v/>
      </c>
      <c r="R66" s="14">
        <f t="shared" si="15"/>
        <v>0.000329</v>
      </c>
      <c r="S66" s="13" t="str">
        <f t="shared" si="8"/>
        <v>within limit</v>
      </c>
      <c r="T66" s="13" t="str">
        <f t="shared" si="9"/>
        <v>within limit</v>
      </c>
    </row>
    <row r="67" ht="15.75" customHeight="1">
      <c r="A67" s="7" t="s">
        <v>29</v>
      </c>
      <c r="B67" s="7">
        <v>10.0</v>
      </c>
      <c r="C67" s="9" t="s">
        <v>31</v>
      </c>
      <c r="D67" s="10">
        <v>10.00012</v>
      </c>
      <c r="E67" s="26">
        <v>10.0</v>
      </c>
      <c r="F67" s="10" t="s">
        <v>31</v>
      </c>
      <c r="G67" s="10">
        <v>10.000137</v>
      </c>
      <c r="H67" s="10">
        <f t="shared" si="1"/>
        <v>-0.00012</v>
      </c>
      <c r="I67" s="10">
        <f t="shared" si="2"/>
        <v>-0.000137</v>
      </c>
      <c r="J67" s="7">
        <f>I67/ VLOOKUP(F67,Sheet3!B:C,2,false)</f>
        <v>-0.000000137</v>
      </c>
      <c r="K67" s="7" t="str">
        <f>VLOOKUP(F67,Sheet3!B:E,4,false)</f>
        <v>A</v>
      </c>
      <c r="L67" s="7" t="str">
        <f>IFERROR(__xludf.DUMMYFUNCTION("if(ISBLANK(D67),"""",SPARKLINE(H67:I67))"),"")</f>
        <v/>
      </c>
      <c r="M67" s="10">
        <f t="shared" si="3"/>
        <v>0.00012</v>
      </c>
      <c r="N67" s="10">
        <f t="shared" si="4"/>
        <v>0.000137</v>
      </c>
      <c r="O67" s="7"/>
      <c r="P67" s="13" t="str">
        <f t="shared" si="5"/>
        <v>degradation</v>
      </c>
      <c r="R67" s="14">
        <f t="shared" si="15"/>
        <v>0.001</v>
      </c>
      <c r="S67" s="13" t="str">
        <f t="shared" si="8"/>
        <v>within limit</v>
      </c>
      <c r="T67" s="13" t="str">
        <f t="shared" si="9"/>
        <v>within limit</v>
      </c>
    </row>
    <row r="68" ht="15.75" customHeight="1">
      <c r="A68" s="7" t="s">
        <v>29</v>
      </c>
      <c r="B68" s="7">
        <v>20.0</v>
      </c>
      <c r="C68" s="9" t="s">
        <v>31</v>
      </c>
      <c r="D68" s="10">
        <v>20.00014</v>
      </c>
      <c r="E68" s="26">
        <v>20.0</v>
      </c>
      <c r="F68" s="10" t="s">
        <v>31</v>
      </c>
      <c r="G68" s="12">
        <v>19.9999</v>
      </c>
      <c r="H68" s="10">
        <f t="shared" si="1"/>
        <v>-0.00014</v>
      </c>
      <c r="I68" s="12">
        <f t="shared" si="2"/>
        <v>0.0001</v>
      </c>
      <c r="J68" s="7">
        <f>I68/ VLOOKUP(F68,Sheet3!B:C,2,false)</f>
        <v>0.0000001</v>
      </c>
      <c r="K68" s="7" t="str">
        <f>VLOOKUP(F68,Sheet3!B:E,4,false)</f>
        <v>A</v>
      </c>
      <c r="L68" s="7"/>
      <c r="M68" s="10">
        <f t="shared" si="3"/>
        <v>0.00014</v>
      </c>
      <c r="N68" s="10">
        <f t="shared" si="4"/>
        <v>0.0001</v>
      </c>
      <c r="O68" s="7"/>
      <c r="P68" s="13" t="str">
        <f t="shared" si="5"/>
        <v>degradation</v>
      </c>
      <c r="R68" s="14">
        <f t="shared" si="15"/>
        <v>0.002</v>
      </c>
      <c r="S68" s="13" t="str">
        <f t="shared" si="8"/>
        <v>within limit</v>
      </c>
      <c r="T68" s="13" t="str">
        <f t="shared" si="9"/>
        <v>within limit</v>
      </c>
    </row>
    <row r="69" ht="15.75" customHeight="1">
      <c r="A69" s="7" t="s">
        <v>29</v>
      </c>
      <c r="B69" s="7">
        <v>32.9</v>
      </c>
      <c r="C69" s="9" t="s">
        <v>31</v>
      </c>
      <c r="D69" s="10">
        <v>32.90016</v>
      </c>
      <c r="E69" s="26">
        <v>32.9</v>
      </c>
      <c r="F69" s="10" t="s">
        <v>31</v>
      </c>
      <c r="G69" s="10">
        <v>32.89986</v>
      </c>
      <c r="H69" s="10">
        <f t="shared" si="1"/>
        <v>-0.00016</v>
      </c>
      <c r="I69" s="10">
        <f t="shared" si="2"/>
        <v>0.00014</v>
      </c>
      <c r="J69" s="7">
        <f>I69/ VLOOKUP(F69,Sheet3!B:C,2,false)</f>
        <v>0.00000014</v>
      </c>
      <c r="K69" s="7" t="str">
        <f>VLOOKUP(F69,Sheet3!B:E,4,false)</f>
        <v>A</v>
      </c>
      <c r="L69" s="7" t="str">
        <f>IFERROR(__xludf.DUMMYFUNCTION("if(ISBLANK(D69),"""",SPARKLINE(H69:I69))"),"")</f>
        <v/>
      </c>
      <c r="M69" s="10">
        <f t="shared" si="3"/>
        <v>0.00016</v>
      </c>
      <c r="N69" s="10">
        <f t="shared" si="4"/>
        <v>0.00014</v>
      </c>
      <c r="O69" s="7"/>
      <c r="P69" s="13" t="str">
        <f t="shared" si="5"/>
        <v>degradation</v>
      </c>
      <c r="Q69" s="7" t="str">
        <f t="shared" ref="Q69:Q89" si="16">if(P69="degradation",A69,"")</f>
        <v>DCA</v>
      </c>
      <c r="R69" s="14">
        <f t="shared" si="15"/>
        <v>0.00329</v>
      </c>
      <c r="S69" s="13" t="str">
        <f t="shared" si="8"/>
        <v>within limit</v>
      </c>
      <c r="T69" s="13" t="str">
        <f t="shared" si="9"/>
        <v>within limit</v>
      </c>
    </row>
    <row r="70" ht="15.75" customHeight="1">
      <c r="A70" s="7" t="s">
        <v>29</v>
      </c>
      <c r="B70" s="7">
        <v>100.0</v>
      </c>
      <c r="C70" s="9" t="s">
        <v>31</v>
      </c>
      <c r="D70" s="10">
        <v>100.00508</v>
      </c>
      <c r="E70" s="26">
        <v>100.0</v>
      </c>
      <c r="F70" s="10" t="s">
        <v>31</v>
      </c>
      <c r="G70" s="10">
        <v>100.00065</v>
      </c>
      <c r="H70" s="10">
        <f t="shared" si="1"/>
        <v>-0.00508</v>
      </c>
      <c r="I70" s="10">
        <f t="shared" si="2"/>
        <v>-0.00065</v>
      </c>
      <c r="J70" s="7">
        <f>I70/ VLOOKUP(F70,Sheet3!B:C,2,false)</f>
        <v>-0.00000065</v>
      </c>
      <c r="K70" s="7" t="str">
        <f>VLOOKUP(F70,Sheet3!B:E,4,false)</f>
        <v>A</v>
      </c>
      <c r="L70" s="7" t="str">
        <f>IFERROR(__xludf.DUMMYFUNCTION("if(ISBLANK(D70),"""",SPARKLINE(H70:I70))"),"")</f>
        <v/>
      </c>
      <c r="M70" s="10">
        <f t="shared" si="3"/>
        <v>0.00508</v>
      </c>
      <c r="N70" s="10">
        <f t="shared" si="4"/>
        <v>0.00065</v>
      </c>
      <c r="O70" s="7"/>
      <c r="P70" s="13" t="str">
        <f t="shared" si="5"/>
        <v>degradation</v>
      </c>
      <c r="Q70" s="7" t="str">
        <f t="shared" si="16"/>
        <v>DCA</v>
      </c>
      <c r="R70" s="14">
        <f t="shared" si="15"/>
        <v>0.01</v>
      </c>
      <c r="S70" s="13" t="str">
        <f t="shared" si="8"/>
        <v>within limit</v>
      </c>
      <c r="T70" s="13" t="str">
        <f t="shared" si="9"/>
        <v>within limit</v>
      </c>
    </row>
    <row r="71" ht="15.75" customHeight="1">
      <c r="A71" s="7" t="s">
        <v>29</v>
      </c>
      <c r="B71" s="7">
        <v>200.0</v>
      </c>
      <c r="C71" s="9" t="s">
        <v>31</v>
      </c>
      <c r="D71" s="10">
        <v>200.01021</v>
      </c>
      <c r="E71" s="26">
        <v>200.0</v>
      </c>
      <c r="F71" s="10" t="s">
        <v>31</v>
      </c>
      <c r="G71" s="10">
        <v>199.9985</v>
      </c>
      <c r="H71" s="10">
        <f t="shared" si="1"/>
        <v>-0.01021</v>
      </c>
      <c r="I71" s="10">
        <f t="shared" si="2"/>
        <v>0.0015</v>
      </c>
      <c r="J71" s="7">
        <f>I71/ VLOOKUP(F71,Sheet3!B:C,2,false)</f>
        <v>0.0000015</v>
      </c>
      <c r="K71" s="7" t="str">
        <f>VLOOKUP(F71,Sheet3!B:E,4,false)</f>
        <v>A</v>
      </c>
      <c r="L71" s="7" t="str">
        <f>IFERROR(__xludf.DUMMYFUNCTION("if(ISBLANK(D71),"""",SPARKLINE(H71:I71))"),"")</f>
        <v/>
      </c>
      <c r="M71" s="10">
        <f t="shared" si="3"/>
        <v>0.01021</v>
      </c>
      <c r="N71" s="10">
        <f t="shared" si="4"/>
        <v>0.0015</v>
      </c>
      <c r="O71" s="7"/>
      <c r="P71" s="13" t="str">
        <f t="shared" si="5"/>
        <v>degradation</v>
      </c>
      <c r="Q71" s="7" t="str">
        <f t="shared" si="16"/>
        <v>DCA</v>
      </c>
      <c r="R71" s="14">
        <f t="shared" si="15"/>
        <v>0.02</v>
      </c>
      <c r="S71" s="13" t="str">
        <f t="shared" si="8"/>
        <v>within limit</v>
      </c>
      <c r="T71" s="13" t="str">
        <f t="shared" si="9"/>
        <v>within limit</v>
      </c>
    </row>
    <row r="72" ht="15.75" customHeight="1">
      <c r="A72" s="7" t="s">
        <v>29</v>
      </c>
      <c r="B72" s="7">
        <v>329.9</v>
      </c>
      <c r="C72" s="9" t="s">
        <v>31</v>
      </c>
      <c r="D72" s="10">
        <v>329.91592</v>
      </c>
      <c r="E72" s="26">
        <v>329.9</v>
      </c>
      <c r="F72" s="10" t="s">
        <v>31</v>
      </c>
      <c r="G72" s="10">
        <v>329.8915</v>
      </c>
      <c r="H72" s="10">
        <f t="shared" si="1"/>
        <v>-0.01592</v>
      </c>
      <c r="I72" s="10">
        <f t="shared" si="2"/>
        <v>0.0085</v>
      </c>
      <c r="J72" s="7">
        <f>I72/ VLOOKUP(F72,Sheet3!B:C,2,false)</f>
        <v>0.0000085</v>
      </c>
      <c r="K72" s="7" t="str">
        <f>VLOOKUP(F72,Sheet3!B:E,4,false)</f>
        <v>A</v>
      </c>
      <c r="L72" s="7" t="str">
        <f>IFERROR(__xludf.DUMMYFUNCTION("if(ISBLANK(D72),"""",SPARKLINE(H72:I72))"),"")</f>
        <v/>
      </c>
      <c r="M72" s="10">
        <f t="shared" si="3"/>
        <v>0.01592</v>
      </c>
      <c r="N72" s="10">
        <f t="shared" si="4"/>
        <v>0.0085</v>
      </c>
      <c r="O72" s="7"/>
      <c r="P72" s="13" t="str">
        <f t="shared" si="5"/>
        <v>degradation</v>
      </c>
      <c r="Q72" s="7" t="str">
        <f t="shared" si="16"/>
        <v>DCA</v>
      </c>
      <c r="R72" s="14">
        <f t="shared" si="15"/>
        <v>0.03299</v>
      </c>
      <c r="S72" s="13" t="str">
        <f t="shared" si="8"/>
        <v>within limit</v>
      </c>
      <c r="T72" s="13" t="str">
        <f t="shared" si="9"/>
        <v>within limit</v>
      </c>
    </row>
    <row r="73" ht="15.75" customHeight="1">
      <c r="A73" s="7" t="s">
        <v>29</v>
      </c>
      <c r="B73" s="7">
        <v>0.5</v>
      </c>
      <c r="C73" s="9" t="s">
        <v>32</v>
      </c>
      <c r="D73" s="10">
        <v>0.500086</v>
      </c>
      <c r="E73" s="26">
        <v>0.5</v>
      </c>
      <c r="F73" s="10" t="s">
        <v>32</v>
      </c>
      <c r="G73" s="10">
        <v>0.4999912</v>
      </c>
      <c r="H73" s="10">
        <f t="shared" si="1"/>
        <v>-0.000086</v>
      </c>
      <c r="I73" s="10">
        <f t="shared" si="2"/>
        <v>0.0000088</v>
      </c>
      <c r="J73" s="7">
        <f>I73/ VLOOKUP(F73,Sheet3!B:C,2,false)</f>
        <v>0.0000088</v>
      </c>
      <c r="K73" s="7" t="str">
        <f>VLOOKUP(F73,Sheet3!B:E,4,false)</f>
        <v>A</v>
      </c>
      <c r="L73" s="7" t="str">
        <f>IFERROR(__xludf.DUMMYFUNCTION("if(ISBLANK(D73),"""",SPARKLINE(H73:I73))"),"")</f>
        <v/>
      </c>
      <c r="M73" s="10">
        <f t="shared" si="3"/>
        <v>0.000086</v>
      </c>
      <c r="N73" s="10">
        <f t="shared" si="4"/>
        <v>0.0000088</v>
      </c>
      <c r="O73" s="7"/>
      <c r="P73" s="13" t="str">
        <f t="shared" si="5"/>
        <v>degradation</v>
      </c>
      <c r="Q73" s="7" t="str">
        <f t="shared" si="16"/>
        <v>DCA</v>
      </c>
      <c r="R73" s="14">
        <f t="shared" si="15"/>
        <v>0.00005</v>
      </c>
      <c r="S73" s="13" t="str">
        <f t="shared" si="8"/>
        <v>out of limit</v>
      </c>
      <c r="T73" s="13" t="str">
        <f t="shared" si="9"/>
        <v>within limit</v>
      </c>
    </row>
    <row r="74" ht="15.75" customHeight="1">
      <c r="A74" s="7" t="s">
        <v>29</v>
      </c>
      <c r="B74" s="7">
        <v>1.0</v>
      </c>
      <c r="C74" s="9" t="s">
        <v>32</v>
      </c>
      <c r="D74" s="10">
        <v>1.000209</v>
      </c>
      <c r="E74" s="26">
        <v>1.0</v>
      </c>
      <c r="F74" s="10" t="s">
        <v>32</v>
      </c>
      <c r="G74" s="20">
        <v>1.000025</v>
      </c>
      <c r="H74" s="10">
        <f t="shared" si="1"/>
        <v>-0.000209</v>
      </c>
      <c r="I74" s="20">
        <f t="shared" si="2"/>
        <v>-0.000025</v>
      </c>
      <c r="J74" s="7">
        <f>I74/ VLOOKUP(F74,Sheet3!B:C,2,false)</f>
        <v>-0.000025</v>
      </c>
      <c r="K74" s="7" t="str">
        <f>VLOOKUP(F74,Sheet3!B:E,4,false)</f>
        <v>A</v>
      </c>
      <c r="L74" s="7" t="str">
        <f>IFERROR(__xludf.DUMMYFUNCTION("if(ISBLANK(D74),"""",SPARKLINE(H74:I74))"),"")</f>
        <v/>
      </c>
      <c r="M74" s="10">
        <f t="shared" si="3"/>
        <v>0.000209</v>
      </c>
      <c r="N74" s="10">
        <f t="shared" si="4"/>
        <v>0.000025</v>
      </c>
      <c r="O74" s="7"/>
      <c r="P74" s="13" t="str">
        <f t="shared" si="5"/>
        <v>degradation</v>
      </c>
      <c r="Q74" s="7" t="str">
        <f t="shared" si="16"/>
        <v>DCA</v>
      </c>
      <c r="R74" s="14">
        <f t="shared" si="15"/>
        <v>0.0001</v>
      </c>
      <c r="S74" s="13" t="str">
        <f t="shared" si="8"/>
        <v>out of limit</v>
      </c>
      <c r="T74" s="13" t="str">
        <f t="shared" si="9"/>
        <v>within limit</v>
      </c>
    </row>
    <row r="75" ht="15.75" customHeight="1">
      <c r="A75" s="7" t="s">
        <v>29</v>
      </c>
      <c r="B75" s="7">
        <v>2.999</v>
      </c>
      <c r="C75" s="9" t="s">
        <v>32</v>
      </c>
      <c r="D75" s="10">
        <v>2.999208</v>
      </c>
      <c r="E75" s="26">
        <v>2.999</v>
      </c>
      <c r="F75" s="10" t="s">
        <v>32</v>
      </c>
      <c r="G75" s="10">
        <v>2.999972</v>
      </c>
      <c r="H75" s="10">
        <f t="shared" si="1"/>
        <v>-0.000208</v>
      </c>
      <c r="I75" s="10">
        <f t="shared" si="2"/>
        <v>-0.000972</v>
      </c>
      <c r="J75" s="7">
        <f>I75/ VLOOKUP(F75,Sheet3!B:C,2,false)</f>
        <v>-0.000972</v>
      </c>
      <c r="K75" s="7" t="str">
        <f>VLOOKUP(F75,Sheet3!B:E,4,false)</f>
        <v>A</v>
      </c>
      <c r="L75" s="7" t="str">
        <f>IFERROR(__xludf.DUMMYFUNCTION("if(ISBLANK(D75),"""",SPARKLINE(H75:I75))"),"")</f>
        <v/>
      </c>
      <c r="M75" s="10">
        <f t="shared" si="3"/>
        <v>0.000208</v>
      </c>
      <c r="N75" s="10">
        <f t="shared" si="4"/>
        <v>0.000972</v>
      </c>
      <c r="O75" s="7"/>
      <c r="P75" s="13" t="str">
        <f t="shared" si="5"/>
        <v>improved</v>
      </c>
      <c r="Q75" s="7" t="str">
        <f t="shared" si="16"/>
        <v/>
      </c>
      <c r="R75" s="14">
        <f t="shared" si="15"/>
        <v>0.0002999</v>
      </c>
      <c r="S75" s="13" t="str">
        <f t="shared" si="8"/>
        <v>within limit</v>
      </c>
      <c r="T75" s="13" t="str">
        <f t="shared" si="9"/>
        <v>out of limit</v>
      </c>
    </row>
    <row r="76" ht="15.75" customHeight="1">
      <c r="A76" s="7" t="s">
        <v>29</v>
      </c>
      <c r="B76" s="7">
        <v>5.0</v>
      </c>
      <c r="C76" s="9" t="s">
        <v>32</v>
      </c>
      <c r="D76" s="10">
        <v>4.999103</v>
      </c>
      <c r="E76" s="26">
        <v>5.0</v>
      </c>
      <c r="F76" s="10" t="s">
        <v>32</v>
      </c>
      <c r="G76" s="10">
        <v>4.999535</v>
      </c>
      <c r="H76" s="10">
        <f t="shared" si="1"/>
        <v>0.000897</v>
      </c>
      <c r="I76" s="10">
        <f t="shared" si="2"/>
        <v>0.000465</v>
      </c>
      <c r="J76" s="7">
        <f>I76/ VLOOKUP(F76,Sheet3!B:C,2,false)</f>
        <v>0.000465</v>
      </c>
      <c r="K76" s="7" t="str">
        <f>VLOOKUP(F76,Sheet3!B:E,4,false)</f>
        <v>A</v>
      </c>
      <c r="L76" s="7" t="str">
        <f>IFERROR(__xludf.DUMMYFUNCTION("if(ISBLANK(D76),"""",SPARKLINE(H76:I76))"),"")</f>
        <v/>
      </c>
      <c r="M76" s="10">
        <f t="shared" si="3"/>
        <v>0.000897</v>
      </c>
      <c r="N76" s="10">
        <f t="shared" si="4"/>
        <v>0.000465</v>
      </c>
      <c r="O76" s="7"/>
      <c r="P76" s="13" t="str">
        <f t="shared" si="5"/>
        <v>improved</v>
      </c>
      <c r="Q76" s="7" t="str">
        <f t="shared" si="16"/>
        <v/>
      </c>
      <c r="R76" s="14">
        <f t="shared" si="15"/>
        <v>0.0005</v>
      </c>
      <c r="S76" s="13" t="str">
        <f t="shared" si="8"/>
        <v>out of limit</v>
      </c>
      <c r="T76" s="13" t="str">
        <f t="shared" si="9"/>
        <v>within limit</v>
      </c>
    </row>
    <row r="77" ht="15.75" customHeight="1">
      <c r="A77" s="7" t="s">
        <v>29</v>
      </c>
      <c r="B77" s="7">
        <v>10.0</v>
      </c>
      <c r="C77" s="9" t="s">
        <v>32</v>
      </c>
      <c r="D77" s="10">
        <v>9.997928</v>
      </c>
      <c r="E77" s="26">
        <v>10.0</v>
      </c>
      <c r="F77" s="10" t="s">
        <v>32</v>
      </c>
      <c r="G77" s="23">
        <v>9.99784</v>
      </c>
      <c r="H77" s="10">
        <f t="shared" si="1"/>
        <v>0.002072</v>
      </c>
      <c r="I77" s="23">
        <f t="shared" si="2"/>
        <v>0.00216</v>
      </c>
      <c r="J77" s="7">
        <f>I77/ VLOOKUP(F77,Sheet3!B:C,2,false)</f>
        <v>0.00216</v>
      </c>
      <c r="K77" s="7" t="str">
        <f>VLOOKUP(F77,Sheet3!B:E,4,false)</f>
        <v>A</v>
      </c>
      <c r="L77" s="7" t="str">
        <f>IFERROR(__xludf.DUMMYFUNCTION("if(ISBLANK(D77),"""",SPARKLINE(H77:I77))"),"")</f>
        <v/>
      </c>
      <c r="M77" s="10">
        <f t="shared" si="3"/>
        <v>0.002072</v>
      </c>
      <c r="N77" s="10">
        <f t="shared" si="4"/>
        <v>0.00216</v>
      </c>
      <c r="O77" s="7"/>
      <c r="P77" s="13" t="str">
        <f t="shared" si="5"/>
        <v>degradation</v>
      </c>
      <c r="Q77" s="7" t="str">
        <f t="shared" si="16"/>
        <v>DCA</v>
      </c>
      <c r="R77" s="14">
        <f t="shared" si="15"/>
        <v>0.001</v>
      </c>
      <c r="S77" s="13" t="str">
        <f t="shared" si="8"/>
        <v>out of limit</v>
      </c>
      <c r="T77" s="13" t="str">
        <f t="shared" si="9"/>
        <v>out of limit</v>
      </c>
    </row>
    <row r="78" ht="15.75" customHeight="1">
      <c r="A78" s="7" t="s">
        <v>29</v>
      </c>
      <c r="B78" s="7">
        <v>20.0</v>
      </c>
      <c r="C78" s="9" t="s">
        <v>32</v>
      </c>
      <c r="D78" s="10">
        <v>19.996719</v>
      </c>
      <c r="E78" s="26">
        <v>20.0</v>
      </c>
      <c r="F78" s="10" t="s">
        <v>32</v>
      </c>
      <c r="G78" s="10">
        <v>20.00142</v>
      </c>
      <c r="H78" s="10">
        <f t="shared" si="1"/>
        <v>0.003281</v>
      </c>
      <c r="I78" s="10">
        <f t="shared" si="2"/>
        <v>-0.00142</v>
      </c>
      <c r="J78" s="7">
        <f>I78/ VLOOKUP(F78,Sheet3!B:C,2,false)</f>
        <v>-0.00142</v>
      </c>
      <c r="K78" s="7" t="str">
        <f>VLOOKUP(F78,Sheet3!B:E,4,false)</f>
        <v>A</v>
      </c>
      <c r="L78" s="7" t="str">
        <f>IFERROR(__xludf.DUMMYFUNCTION("if(ISBLANK(D78),"""",SPARKLINE(H78:I78))"),"")</f>
        <v/>
      </c>
      <c r="M78" s="10">
        <f t="shared" si="3"/>
        <v>0.003281</v>
      </c>
      <c r="N78" s="10">
        <f t="shared" si="4"/>
        <v>0.00142</v>
      </c>
      <c r="O78" s="7"/>
      <c r="P78" s="13" t="str">
        <f t="shared" si="5"/>
        <v>improved</v>
      </c>
      <c r="Q78" s="7" t="str">
        <f t="shared" si="16"/>
        <v/>
      </c>
      <c r="R78" s="14">
        <f t="shared" si="15"/>
        <v>0.002</v>
      </c>
      <c r="S78" s="13" t="str">
        <f t="shared" si="8"/>
        <v>out of limit</v>
      </c>
      <c r="T78" s="13" t="str">
        <f t="shared" si="9"/>
        <v>within limit</v>
      </c>
    </row>
    <row r="79" ht="15.75" customHeight="1">
      <c r="A79" s="7" t="s">
        <v>33</v>
      </c>
      <c r="B79" s="7">
        <v>33.0</v>
      </c>
      <c r="C79" s="9" t="s">
        <v>30</v>
      </c>
      <c r="D79" s="10">
        <v>33.011</v>
      </c>
      <c r="E79" s="26">
        <v>33.0</v>
      </c>
      <c r="F79" s="10" t="s">
        <v>30</v>
      </c>
      <c r="G79" s="24">
        <v>32.996</v>
      </c>
      <c r="H79" s="10">
        <f t="shared" si="1"/>
        <v>-0.011</v>
      </c>
      <c r="I79" s="24">
        <f t="shared" si="2"/>
        <v>0.004</v>
      </c>
      <c r="J79" s="7">
        <f>I79/ VLOOKUP(F79,Sheet3!B:C,2,false)</f>
        <v>0.000000004</v>
      </c>
      <c r="K79" s="7" t="str">
        <f>VLOOKUP(F79,Sheet3!B:E,4,false)</f>
        <v>A</v>
      </c>
      <c r="L79" s="7" t="str">
        <f>IFERROR(__xludf.DUMMYFUNCTION("if(ISBLANK(D79),"""",SPARKLINE(H79:I79))"),"")</f>
        <v/>
      </c>
      <c r="M79" s="10">
        <f t="shared" si="3"/>
        <v>0.011</v>
      </c>
      <c r="N79" s="10">
        <f t="shared" si="4"/>
        <v>0.004</v>
      </c>
      <c r="O79" s="7"/>
      <c r="P79" s="13" t="str">
        <f t="shared" si="5"/>
        <v>degradation</v>
      </c>
      <c r="Q79" s="7" t="str">
        <f t="shared" si="16"/>
        <v>ACA @ 50Hz</v>
      </c>
      <c r="R79" s="14">
        <f t="shared" ref="R79:R121" si="17">0.06*B79/(10^2)</f>
        <v>0.0198</v>
      </c>
      <c r="S79" s="13" t="str">
        <f t="shared" si="8"/>
        <v>within limit</v>
      </c>
      <c r="T79" s="13" t="str">
        <f t="shared" si="9"/>
        <v>within limit</v>
      </c>
    </row>
    <row r="80" ht="15.75" customHeight="1">
      <c r="A80" s="7" t="s">
        <v>33</v>
      </c>
      <c r="B80" s="7">
        <v>100.0</v>
      </c>
      <c r="C80" s="9" t="s">
        <v>30</v>
      </c>
      <c r="D80" s="10">
        <v>100.041</v>
      </c>
      <c r="E80" s="26">
        <v>100.0</v>
      </c>
      <c r="F80" s="10" t="s">
        <v>30</v>
      </c>
      <c r="G80" s="10">
        <v>100.0075</v>
      </c>
      <c r="H80" s="10">
        <f t="shared" si="1"/>
        <v>-0.041</v>
      </c>
      <c r="I80" s="10">
        <f t="shared" si="2"/>
        <v>-0.0075</v>
      </c>
      <c r="J80" s="7">
        <f>I80/ VLOOKUP(F80,Sheet3!B:C,2,false)</f>
        <v>-0.0000000075</v>
      </c>
      <c r="K80" s="7" t="str">
        <f>VLOOKUP(F80,Sheet3!B:E,4,false)</f>
        <v>A</v>
      </c>
      <c r="L80" s="7" t="str">
        <f>IFERROR(__xludf.DUMMYFUNCTION("if(ISBLANK(D80),"""",SPARKLINE(H80:I80))"),"")</f>
        <v/>
      </c>
      <c r="M80" s="10">
        <f t="shared" si="3"/>
        <v>0.041</v>
      </c>
      <c r="N80" s="10">
        <f t="shared" si="4"/>
        <v>0.0075</v>
      </c>
      <c r="O80" s="7"/>
      <c r="P80" s="13" t="str">
        <f t="shared" si="5"/>
        <v>degradation</v>
      </c>
      <c r="Q80" s="7" t="str">
        <f t="shared" si="16"/>
        <v>ACA @ 50Hz</v>
      </c>
      <c r="R80" s="14">
        <f t="shared" si="17"/>
        <v>0.06</v>
      </c>
      <c r="S80" s="13" t="str">
        <f t="shared" si="8"/>
        <v>within limit</v>
      </c>
      <c r="T80" s="13" t="str">
        <f t="shared" si="9"/>
        <v>within limit</v>
      </c>
    </row>
    <row r="81" ht="15.75" customHeight="1">
      <c r="A81" s="7" t="s">
        <v>33</v>
      </c>
      <c r="B81" s="7">
        <v>200.0</v>
      </c>
      <c r="C81" s="9" t="s">
        <v>30</v>
      </c>
      <c r="D81" s="10">
        <v>200.035</v>
      </c>
      <c r="E81" s="26">
        <v>200.0</v>
      </c>
      <c r="F81" s="10" t="s">
        <v>30</v>
      </c>
      <c r="G81" s="10">
        <v>200.015</v>
      </c>
      <c r="H81" s="10">
        <f t="shared" si="1"/>
        <v>-0.035</v>
      </c>
      <c r="I81" s="10">
        <f t="shared" si="2"/>
        <v>-0.015</v>
      </c>
      <c r="J81" s="7">
        <f>I81/ VLOOKUP(F81,Sheet3!B:C,2,false)</f>
        <v>-0.000000015</v>
      </c>
      <c r="K81" s="7" t="str">
        <f>VLOOKUP(F81,Sheet3!B:E,4,false)</f>
        <v>A</v>
      </c>
      <c r="L81" s="7" t="str">
        <f>IFERROR(__xludf.DUMMYFUNCTION("if(ISBLANK(D81),"""",SPARKLINE(H81:I81))"),"")</f>
        <v/>
      </c>
      <c r="M81" s="10">
        <f t="shared" si="3"/>
        <v>0.035</v>
      </c>
      <c r="N81" s="10">
        <f t="shared" si="4"/>
        <v>0.015</v>
      </c>
      <c r="O81" s="7"/>
      <c r="P81" s="13" t="str">
        <f t="shared" si="5"/>
        <v>degradation</v>
      </c>
      <c r="Q81" s="7" t="str">
        <f t="shared" si="16"/>
        <v>ACA @ 50Hz</v>
      </c>
      <c r="R81" s="14">
        <f t="shared" si="17"/>
        <v>0.12</v>
      </c>
      <c r="S81" s="13" t="str">
        <f t="shared" si="8"/>
        <v>within limit</v>
      </c>
      <c r="T81" s="13" t="str">
        <f t="shared" si="9"/>
        <v>within limit</v>
      </c>
    </row>
    <row r="82" ht="15.75" customHeight="1">
      <c r="A82" s="7" t="s">
        <v>33</v>
      </c>
      <c r="B82" s="7">
        <v>329.0</v>
      </c>
      <c r="C82" s="9" t="s">
        <v>30</v>
      </c>
      <c r="D82" s="10">
        <v>329.069</v>
      </c>
      <c r="E82" s="26">
        <v>329.0</v>
      </c>
      <c r="F82" s="10" t="s">
        <v>30</v>
      </c>
      <c r="G82" s="27">
        <v>329.04</v>
      </c>
      <c r="H82" s="10">
        <f t="shared" si="1"/>
        <v>-0.069</v>
      </c>
      <c r="I82" s="27">
        <f t="shared" si="2"/>
        <v>-0.04</v>
      </c>
      <c r="J82" s="7">
        <f>I82/ VLOOKUP(F82,Sheet3!B:C,2,false)</f>
        <v>-0.00000004</v>
      </c>
      <c r="K82" s="7" t="str">
        <f>VLOOKUP(F82,Sheet3!B:E,4,false)</f>
        <v>A</v>
      </c>
      <c r="L82" s="7" t="str">
        <f>IFERROR(__xludf.DUMMYFUNCTION("if(ISBLANK(D82),"""",SPARKLINE(H82:I82))"),"")</f>
        <v/>
      </c>
      <c r="M82" s="10">
        <f t="shared" si="3"/>
        <v>0.069</v>
      </c>
      <c r="N82" s="10">
        <f t="shared" si="4"/>
        <v>0.04</v>
      </c>
      <c r="O82" s="7"/>
      <c r="P82" s="13" t="str">
        <f t="shared" si="5"/>
        <v>degradation</v>
      </c>
      <c r="Q82" s="7" t="str">
        <f t="shared" si="16"/>
        <v>ACA @ 50Hz</v>
      </c>
      <c r="R82" s="14">
        <f t="shared" si="17"/>
        <v>0.1974</v>
      </c>
      <c r="S82" s="13" t="str">
        <f t="shared" si="8"/>
        <v>within limit</v>
      </c>
      <c r="T82" s="13" t="str">
        <f t="shared" si="9"/>
        <v>within limit</v>
      </c>
    </row>
    <row r="83" ht="15.75" customHeight="1">
      <c r="A83" s="7" t="s">
        <v>33</v>
      </c>
      <c r="B83" s="7">
        <v>1.0</v>
      </c>
      <c r="C83" s="9" t="s">
        <v>31</v>
      </c>
      <c r="D83" s="10">
        <v>0.999964</v>
      </c>
      <c r="E83" s="26">
        <v>1.0</v>
      </c>
      <c r="F83" s="10" t="s">
        <v>31</v>
      </c>
      <c r="G83" s="10">
        <v>1.000084</v>
      </c>
      <c r="H83" s="10">
        <f t="shared" si="1"/>
        <v>0.000036</v>
      </c>
      <c r="I83" s="10">
        <f t="shared" si="2"/>
        <v>-0.000084</v>
      </c>
      <c r="J83" s="7">
        <f>I83/ VLOOKUP(F83,Sheet3!B:C,2,false)</f>
        <v>-0.000000084</v>
      </c>
      <c r="K83" s="7" t="str">
        <f>VLOOKUP(F83,Sheet3!B:E,4,false)</f>
        <v>A</v>
      </c>
      <c r="L83" s="7" t="str">
        <f>IFERROR(__xludf.DUMMYFUNCTION("if(ISBLANK(D83),"""",SPARKLINE(H83:I83))"),"")</f>
        <v/>
      </c>
      <c r="M83" s="10">
        <f t="shared" si="3"/>
        <v>0.000036</v>
      </c>
      <c r="N83" s="10">
        <f t="shared" si="4"/>
        <v>0.000084</v>
      </c>
      <c r="O83" s="7"/>
      <c r="P83" s="13" t="str">
        <f t="shared" si="5"/>
        <v>improved</v>
      </c>
      <c r="Q83" s="7" t="str">
        <f t="shared" si="16"/>
        <v/>
      </c>
      <c r="R83" s="14">
        <f t="shared" si="17"/>
        <v>0.0006</v>
      </c>
      <c r="S83" s="13" t="str">
        <f t="shared" si="8"/>
        <v>within limit</v>
      </c>
      <c r="T83" s="13" t="str">
        <f t="shared" si="9"/>
        <v>within limit</v>
      </c>
    </row>
    <row r="84" ht="15.75" customHeight="1">
      <c r="A84" s="7" t="s">
        <v>33</v>
      </c>
      <c r="B84" s="7">
        <v>3.29</v>
      </c>
      <c r="C84" s="9" t="s">
        <v>31</v>
      </c>
      <c r="D84" s="10">
        <v>3.290878</v>
      </c>
      <c r="E84" s="26">
        <v>3.29</v>
      </c>
      <c r="F84" s="10" t="s">
        <v>31</v>
      </c>
      <c r="G84" s="10">
        <v>3.28997</v>
      </c>
      <c r="H84" s="10">
        <f t="shared" si="1"/>
        <v>-0.000878</v>
      </c>
      <c r="I84" s="10">
        <f t="shared" si="2"/>
        <v>0.00003</v>
      </c>
      <c r="J84" s="7">
        <f>I84/ VLOOKUP(F84,Sheet3!B:C,2,false)</f>
        <v>0.00000003</v>
      </c>
      <c r="K84" s="7" t="str">
        <f>VLOOKUP(F84,Sheet3!B:E,4,false)</f>
        <v>A</v>
      </c>
      <c r="L84" s="7" t="str">
        <f>IFERROR(__xludf.DUMMYFUNCTION("if(ISBLANK(D84),"""",SPARKLINE(H84:I84))"),"")</f>
        <v/>
      </c>
      <c r="M84" s="10">
        <f t="shared" si="3"/>
        <v>0.000878</v>
      </c>
      <c r="N84" s="10">
        <f t="shared" si="4"/>
        <v>0.00003</v>
      </c>
      <c r="O84" s="7"/>
      <c r="P84" s="13" t="str">
        <f t="shared" si="5"/>
        <v>degradation</v>
      </c>
      <c r="Q84" s="7" t="str">
        <f t="shared" si="16"/>
        <v>ACA @ 50Hz</v>
      </c>
      <c r="R84" s="14">
        <f t="shared" si="17"/>
        <v>0.001974</v>
      </c>
      <c r="S84" s="13" t="str">
        <f t="shared" si="8"/>
        <v>within limit</v>
      </c>
      <c r="T84" s="13" t="str">
        <f t="shared" si="9"/>
        <v>within limit</v>
      </c>
    </row>
    <row r="85" ht="15.75" customHeight="1">
      <c r="A85" s="7" t="s">
        <v>33</v>
      </c>
      <c r="B85" s="7">
        <v>10.0</v>
      </c>
      <c r="C85" s="9" t="s">
        <v>31</v>
      </c>
      <c r="D85" s="10">
        <v>10.00294</v>
      </c>
      <c r="E85" s="26">
        <v>10.0</v>
      </c>
      <c r="F85" s="10" t="s">
        <v>31</v>
      </c>
      <c r="G85" s="10">
        <v>10.00169</v>
      </c>
      <c r="H85" s="10">
        <f t="shared" si="1"/>
        <v>-0.00294</v>
      </c>
      <c r="I85" s="10">
        <f t="shared" si="2"/>
        <v>-0.00169</v>
      </c>
      <c r="J85" s="7">
        <f>I85/ VLOOKUP(F85,Sheet3!B:C,2,false)</f>
        <v>-0.00000169</v>
      </c>
      <c r="K85" s="7" t="str">
        <f>VLOOKUP(F85,Sheet3!B:E,4,false)</f>
        <v>A</v>
      </c>
      <c r="L85" s="7" t="str">
        <f>IFERROR(__xludf.DUMMYFUNCTION("if(ISBLANK(D85),"""",SPARKLINE(H85:I85))"),"")</f>
        <v/>
      </c>
      <c r="M85" s="10">
        <f t="shared" si="3"/>
        <v>0.00294</v>
      </c>
      <c r="N85" s="10">
        <f t="shared" si="4"/>
        <v>0.00169</v>
      </c>
      <c r="O85" s="7"/>
      <c r="P85" s="13" t="str">
        <f t="shared" si="5"/>
        <v>degradation</v>
      </c>
      <c r="Q85" s="7" t="str">
        <f t="shared" si="16"/>
        <v>ACA @ 50Hz</v>
      </c>
      <c r="R85" s="14">
        <f t="shared" si="17"/>
        <v>0.006</v>
      </c>
      <c r="S85" s="13" t="str">
        <f t="shared" si="8"/>
        <v>within limit</v>
      </c>
      <c r="T85" s="13" t="str">
        <f t="shared" si="9"/>
        <v>within limit</v>
      </c>
    </row>
    <row r="86" ht="15.75" customHeight="1">
      <c r="A86" s="7" t="s">
        <v>33</v>
      </c>
      <c r="B86" s="7">
        <v>32.9</v>
      </c>
      <c r="C86" s="9" t="s">
        <v>31</v>
      </c>
      <c r="D86" s="10">
        <v>32.90926</v>
      </c>
      <c r="E86" s="26">
        <v>32.9</v>
      </c>
      <c r="F86" s="10" t="s">
        <v>31</v>
      </c>
      <c r="G86" s="10">
        <v>32.9021</v>
      </c>
      <c r="H86" s="10">
        <f t="shared" si="1"/>
        <v>-0.00926</v>
      </c>
      <c r="I86" s="10">
        <f t="shared" si="2"/>
        <v>-0.0021</v>
      </c>
      <c r="J86" s="7">
        <f>I86/ VLOOKUP(F86,Sheet3!B:C,2,false)</f>
        <v>-0.0000021</v>
      </c>
      <c r="K86" s="7" t="str">
        <f>VLOOKUP(F86,Sheet3!B:E,4,false)</f>
        <v>A</v>
      </c>
      <c r="L86" s="7" t="str">
        <f>IFERROR(__xludf.DUMMYFUNCTION("if(ISBLANK(D86),"""",SPARKLINE(H86:I86))"),"")</f>
        <v/>
      </c>
      <c r="M86" s="10">
        <f t="shared" si="3"/>
        <v>0.00926</v>
      </c>
      <c r="N86" s="10">
        <f t="shared" si="4"/>
        <v>0.0021</v>
      </c>
      <c r="O86" s="7"/>
      <c r="P86" s="13" t="str">
        <f t="shared" si="5"/>
        <v>degradation</v>
      </c>
      <c r="Q86" s="7" t="str">
        <f t="shared" si="16"/>
        <v>ACA @ 50Hz</v>
      </c>
      <c r="R86" s="14">
        <f t="shared" si="17"/>
        <v>0.01974</v>
      </c>
      <c r="S86" s="13" t="str">
        <f t="shared" si="8"/>
        <v>within limit</v>
      </c>
      <c r="T86" s="13" t="str">
        <f t="shared" si="9"/>
        <v>within limit</v>
      </c>
    </row>
    <row r="87" ht="15.75" customHeight="1">
      <c r="A87" s="7" t="s">
        <v>33</v>
      </c>
      <c r="B87" s="7">
        <v>100.0</v>
      </c>
      <c r="C87" s="9" t="s">
        <v>31</v>
      </c>
      <c r="D87" s="24">
        <v>100.031</v>
      </c>
      <c r="E87" s="26">
        <v>100.0</v>
      </c>
      <c r="F87" s="10" t="s">
        <v>31</v>
      </c>
      <c r="G87" s="10">
        <v>100.0177</v>
      </c>
      <c r="H87" s="24">
        <f t="shared" si="1"/>
        <v>-0.031</v>
      </c>
      <c r="I87" s="10">
        <f t="shared" si="2"/>
        <v>-0.0177</v>
      </c>
      <c r="J87" s="7">
        <f>I87/ VLOOKUP(F87,Sheet3!B:C,2,false)</f>
        <v>-0.0000177</v>
      </c>
      <c r="K87" s="7" t="str">
        <f>VLOOKUP(F87,Sheet3!B:E,4,false)</f>
        <v>A</v>
      </c>
      <c r="L87" s="7" t="str">
        <f>IFERROR(__xludf.DUMMYFUNCTION("if(ISBLANK(D87),"""",SPARKLINE(H87:I87))"),"")</f>
        <v/>
      </c>
      <c r="M87" s="10">
        <f t="shared" si="3"/>
        <v>0.031</v>
      </c>
      <c r="N87" s="10">
        <f t="shared" si="4"/>
        <v>0.0177</v>
      </c>
      <c r="O87" s="7"/>
      <c r="P87" s="13" t="str">
        <f t="shared" si="5"/>
        <v>degradation</v>
      </c>
      <c r="Q87" s="7" t="str">
        <f t="shared" si="16"/>
        <v>ACA @ 50Hz</v>
      </c>
      <c r="R87" s="14">
        <f t="shared" si="17"/>
        <v>0.06</v>
      </c>
      <c r="S87" s="13" t="str">
        <f t="shared" si="8"/>
        <v>within limit</v>
      </c>
      <c r="T87" s="13" t="str">
        <f t="shared" si="9"/>
        <v>within limit</v>
      </c>
    </row>
    <row r="88" ht="15.75" customHeight="1">
      <c r="A88" s="7" t="s">
        <v>33</v>
      </c>
      <c r="B88" s="7">
        <v>329.0</v>
      </c>
      <c r="C88" s="9" t="s">
        <v>31</v>
      </c>
      <c r="D88" s="10">
        <v>329.0512</v>
      </c>
      <c r="E88" s="26">
        <v>329.0</v>
      </c>
      <c r="F88" s="10" t="s">
        <v>31</v>
      </c>
      <c r="G88" s="10">
        <v>329.019</v>
      </c>
      <c r="H88" s="10">
        <f t="shared" si="1"/>
        <v>-0.0512</v>
      </c>
      <c r="I88" s="10">
        <f t="shared" si="2"/>
        <v>-0.019</v>
      </c>
      <c r="J88" s="7">
        <f>I88/ VLOOKUP(F88,Sheet3!B:C,2,false)</f>
        <v>-0.000019</v>
      </c>
      <c r="K88" s="7" t="str">
        <f>VLOOKUP(F88,Sheet3!B:E,4,false)</f>
        <v>A</v>
      </c>
      <c r="L88" s="7" t="str">
        <f>IFERROR(__xludf.DUMMYFUNCTION("if(ISBLANK(D88),"""",SPARKLINE(H88:I88))"),"")</f>
        <v/>
      </c>
      <c r="M88" s="10">
        <f t="shared" si="3"/>
        <v>0.0512</v>
      </c>
      <c r="N88" s="10">
        <f t="shared" si="4"/>
        <v>0.019</v>
      </c>
      <c r="O88" s="7"/>
      <c r="P88" s="13" t="str">
        <f t="shared" si="5"/>
        <v>degradation</v>
      </c>
      <c r="Q88" s="7" t="str">
        <f t="shared" si="16"/>
        <v>ACA @ 50Hz</v>
      </c>
      <c r="R88" s="14">
        <f t="shared" si="17"/>
        <v>0.1974</v>
      </c>
      <c r="S88" s="13" t="str">
        <f t="shared" si="8"/>
        <v>within limit</v>
      </c>
      <c r="T88" s="13" t="str">
        <f t="shared" si="9"/>
        <v>within limit</v>
      </c>
    </row>
    <row r="89" ht="15.75" customHeight="1">
      <c r="A89" s="7" t="s">
        <v>33</v>
      </c>
      <c r="B89" s="7">
        <v>0.5</v>
      </c>
      <c r="C89" s="28" t="s">
        <v>32</v>
      </c>
      <c r="D89" s="10">
        <v>0.500079</v>
      </c>
      <c r="E89" s="26">
        <v>0.5</v>
      </c>
      <c r="F89" s="10" t="s">
        <v>32</v>
      </c>
      <c r="G89" s="10">
        <v>0.500042</v>
      </c>
      <c r="H89" s="10">
        <f t="shared" si="1"/>
        <v>-0.000079</v>
      </c>
      <c r="I89" s="10">
        <f t="shared" si="2"/>
        <v>-0.000042</v>
      </c>
      <c r="J89" s="7">
        <f>I89/ VLOOKUP(F89,Sheet3!B:C,2,false)</f>
        <v>-0.000042</v>
      </c>
      <c r="K89" s="7" t="str">
        <f>VLOOKUP(F89,Sheet3!B:E,4,false)</f>
        <v>A</v>
      </c>
      <c r="L89" s="7" t="str">
        <f>IFERROR(__xludf.DUMMYFUNCTION("if(ISBLANK(D89),"""",SPARKLINE(H89:I89))"),"")</f>
        <v/>
      </c>
      <c r="M89" s="10">
        <f t="shared" si="3"/>
        <v>0.000079</v>
      </c>
      <c r="N89" s="10">
        <f t="shared" si="4"/>
        <v>0.000042</v>
      </c>
      <c r="O89" s="7"/>
      <c r="P89" s="13" t="str">
        <f t="shared" si="5"/>
        <v>degradation</v>
      </c>
      <c r="Q89" s="7" t="str">
        <f t="shared" si="16"/>
        <v>ACA @ 50Hz</v>
      </c>
      <c r="R89" s="14">
        <f t="shared" si="17"/>
        <v>0.0003</v>
      </c>
      <c r="S89" s="13" t="str">
        <f t="shared" si="8"/>
        <v>within limit</v>
      </c>
      <c r="T89" s="13" t="str">
        <f t="shared" si="9"/>
        <v>within limit</v>
      </c>
    </row>
    <row r="90" ht="15.75" customHeight="1">
      <c r="A90" s="7" t="s">
        <v>33</v>
      </c>
      <c r="B90" s="7">
        <v>1.09</v>
      </c>
      <c r="C90" s="28" t="s">
        <v>32</v>
      </c>
      <c r="D90" s="10">
        <v>1.090194</v>
      </c>
      <c r="E90" s="26">
        <v>1.09</v>
      </c>
      <c r="F90" s="10" t="s">
        <v>32</v>
      </c>
      <c r="G90" s="10">
        <v>1.090017</v>
      </c>
      <c r="H90" s="10">
        <f t="shared" si="1"/>
        <v>-0.000194</v>
      </c>
      <c r="I90" s="10">
        <f t="shared" si="2"/>
        <v>-0.000017</v>
      </c>
      <c r="J90" s="7">
        <f>I90/ VLOOKUP(F90,Sheet3!B:C,2,false)</f>
        <v>-0.000017</v>
      </c>
      <c r="K90" s="7" t="str">
        <f>VLOOKUP(F90,Sheet3!B:E,4,false)</f>
        <v>A</v>
      </c>
      <c r="L90" s="7" t="str">
        <f>IFERROR(__xludf.DUMMYFUNCTION("if(ISBLANK(D90),"""",SPARKLINE(H90:I90))"),"")</f>
        <v/>
      </c>
      <c r="M90" s="10">
        <f t="shared" si="3"/>
        <v>0.000194</v>
      </c>
      <c r="N90" s="10">
        <f t="shared" si="4"/>
        <v>0.000017</v>
      </c>
      <c r="O90" s="7"/>
      <c r="P90" s="13" t="str">
        <f t="shared" si="5"/>
        <v>degradation</v>
      </c>
      <c r="R90" s="14">
        <f t="shared" si="17"/>
        <v>0.000654</v>
      </c>
      <c r="S90" s="13" t="str">
        <f t="shared" si="8"/>
        <v>within limit</v>
      </c>
      <c r="T90" s="13" t="str">
        <f t="shared" si="9"/>
        <v>within limit</v>
      </c>
    </row>
    <row r="91" ht="15.75" customHeight="1">
      <c r="A91" s="7" t="s">
        <v>33</v>
      </c>
      <c r="B91" s="7">
        <v>2.0</v>
      </c>
      <c r="C91" s="28" t="s">
        <v>32</v>
      </c>
      <c r="D91" s="23">
        <v>2.00058</v>
      </c>
      <c r="E91" s="26">
        <v>2.0</v>
      </c>
      <c r="F91" s="10" t="s">
        <v>32</v>
      </c>
      <c r="G91" s="10">
        <v>1.99989</v>
      </c>
      <c r="H91" s="23">
        <f t="shared" si="1"/>
        <v>-0.00058</v>
      </c>
      <c r="I91" s="10">
        <f t="shared" si="2"/>
        <v>0.00011</v>
      </c>
      <c r="J91" s="7">
        <f>I91/ VLOOKUP(F91,Sheet3!B:C,2,false)</f>
        <v>0.00011</v>
      </c>
      <c r="K91" s="7" t="str">
        <f>VLOOKUP(F91,Sheet3!B:E,4,false)</f>
        <v>A</v>
      </c>
      <c r="L91" s="7" t="str">
        <f>IFERROR(__xludf.DUMMYFUNCTION("if(ISBLANK(D91),"""",SPARKLINE(H91:I91))"),"")</f>
        <v/>
      </c>
      <c r="M91" s="10">
        <f t="shared" si="3"/>
        <v>0.00058</v>
      </c>
      <c r="N91" s="10">
        <f t="shared" si="4"/>
        <v>0.00011</v>
      </c>
      <c r="O91" s="7"/>
      <c r="P91" s="13" t="str">
        <f t="shared" si="5"/>
        <v>degradation</v>
      </c>
      <c r="R91" s="14">
        <f t="shared" si="17"/>
        <v>0.0012</v>
      </c>
      <c r="S91" s="13" t="str">
        <f t="shared" si="8"/>
        <v>within limit</v>
      </c>
      <c r="T91" s="13" t="str">
        <f t="shared" si="9"/>
        <v>within limit</v>
      </c>
    </row>
    <row r="92" ht="15.75" customHeight="1">
      <c r="A92" s="7" t="s">
        <v>33</v>
      </c>
      <c r="B92" s="7">
        <v>2.9</v>
      </c>
      <c r="C92" s="28" t="s">
        <v>32</v>
      </c>
      <c r="D92" s="10">
        <v>2.900598</v>
      </c>
      <c r="E92" s="26">
        <v>2.9</v>
      </c>
      <c r="F92" s="10" t="s">
        <v>32</v>
      </c>
      <c r="G92" s="10">
        <v>2.89958</v>
      </c>
      <c r="H92" s="10">
        <f t="shared" si="1"/>
        <v>-0.000598</v>
      </c>
      <c r="I92" s="10">
        <f t="shared" si="2"/>
        <v>0.00042</v>
      </c>
      <c r="J92" s="7">
        <f>I92/ VLOOKUP(F92,Sheet3!B:C,2,false)</f>
        <v>0.00042</v>
      </c>
      <c r="K92" s="7" t="str">
        <f>VLOOKUP(F92,Sheet3!B:E,4,false)</f>
        <v>A</v>
      </c>
      <c r="L92" s="7" t="str">
        <f>IFERROR(__xludf.DUMMYFUNCTION("if(ISBLANK(D92),"""",SPARKLINE(H92:I92))"),"")</f>
        <v/>
      </c>
      <c r="M92" s="10">
        <f t="shared" si="3"/>
        <v>0.000598</v>
      </c>
      <c r="N92" s="10">
        <f t="shared" si="4"/>
        <v>0.00042</v>
      </c>
      <c r="O92" s="7"/>
      <c r="P92" s="13" t="str">
        <f t="shared" si="5"/>
        <v>degradation</v>
      </c>
      <c r="R92" s="14">
        <f t="shared" si="17"/>
        <v>0.00174</v>
      </c>
      <c r="S92" s="13" t="str">
        <f t="shared" si="8"/>
        <v>within limit</v>
      </c>
      <c r="T92" s="13" t="str">
        <f t="shared" si="9"/>
        <v>within limit</v>
      </c>
    </row>
    <row r="93" ht="15.75" customHeight="1">
      <c r="A93" s="7" t="s">
        <v>33</v>
      </c>
      <c r="B93" s="7">
        <v>5.0</v>
      </c>
      <c r="C93" s="28" t="s">
        <v>32</v>
      </c>
      <c r="D93" s="10">
        <v>5.001163</v>
      </c>
      <c r="E93" s="26">
        <v>5.0</v>
      </c>
      <c r="F93" s="10" t="s">
        <v>32</v>
      </c>
      <c r="G93" s="10">
        <v>4.99954</v>
      </c>
      <c r="H93" s="10">
        <f t="shared" si="1"/>
        <v>-0.001163</v>
      </c>
      <c r="I93" s="10">
        <f t="shared" si="2"/>
        <v>0.00046</v>
      </c>
      <c r="J93" s="7">
        <f>I93/ VLOOKUP(F93,Sheet3!B:C,2,false)</f>
        <v>0.00046</v>
      </c>
      <c r="K93" s="7" t="str">
        <f>VLOOKUP(F93,Sheet3!B:E,4,false)</f>
        <v>A</v>
      </c>
      <c r="L93" s="7" t="str">
        <f>IFERROR(__xludf.DUMMYFUNCTION("if(ISBLANK(D93),"""",SPARKLINE(H93:I93))"),"")</f>
        <v/>
      </c>
      <c r="M93" s="10">
        <f t="shared" si="3"/>
        <v>0.001163</v>
      </c>
      <c r="N93" s="10">
        <f t="shared" si="4"/>
        <v>0.00046</v>
      </c>
      <c r="O93" s="7"/>
      <c r="P93" s="13" t="str">
        <f t="shared" si="5"/>
        <v>degradation</v>
      </c>
      <c r="R93" s="14">
        <f t="shared" si="17"/>
        <v>0.003</v>
      </c>
      <c r="S93" s="13" t="str">
        <f t="shared" si="8"/>
        <v>within limit</v>
      </c>
      <c r="T93" s="13" t="str">
        <f t="shared" si="9"/>
        <v>within limit</v>
      </c>
    </row>
    <row r="94" ht="15.75" customHeight="1">
      <c r="A94" s="7" t="s">
        <v>33</v>
      </c>
      <c r="B94" s="7">
        <v>10.9</v>
      </c>
      <c r="C94" s="28" t="s">
        <v>32</v>
      </c>
      <c r="D94" s="10">
        <v>10.901867</v>
      </c>
      <c r="E94" s="26">
        <v>10.9</v>
      </c>
      <c r="F94" s="10" t="s">
        <v>32</v>
      </c>
      <c r="G94" s="10">
        <v>10.90455</v>
      </c>
      <c r="H94" s="10">
        <f t="shared" si="1"/>
        <v>-0.001867</v>
      </c>
      <c r="I94" s="10">
        <f t="shared" si="2"/>
        <v>-0.00455</v>
      </c>
      <c r="J94" s="7">
        <f>I94/ VLOOKUP(F94,Sheet3!B:C,2,false)</f>
        <v>-0.00455</v>
      </c>
      <c r="K94" s="7" t="str">
        <f>VLOOKUP(F94,Sheet3!B:E,4,false)</f>
        <v>A</v>
      </c>
      <c r="L94" s="7" t="str">
        <f>IFERROR(__xludf.DUMMYFUNCTION("if(ISBLANK(D94),"""",SPARKLINE(H94:I94))"),"")</f>
        <v/>
      </c>
      <c r="M94" s="10">
        <f t="shared" si="3"/>
        <v>0.001867</v>
      </c>
      <c r="N94" s="10">
        <f t="shared" si="4"/>
        <v>0.00455</v>
      </c>
      <c r="O94" s="7"/>
      <c r="P94" s="13" t="str">
        <f t="shared" si="5"/>
        <v>improved</v>
      </c>
      <c r="R94" s="14">
        <f t="shared" si="17"/>
        <v>0.00654</v>
      </c>
      <c r="S94" s="13" t="str">
        <f t="shared" si="8"/>
        <v>within limit</v>
      </c>
      <c r="T94" s="13" t="str">
        <f t="shared" si="9"/>
        <v>within limit</v>
      </c>
    </row>
    <row r="95" ht="15.75" customHeight="1">
      <c r="A95" s="7" t="s">
        <v>33</v>
      </c>
      <c r="B95" s="7">
        <v>20.0</v>
      </c>
      <c r="C95" s="28" t="s">
        <v>32</v>
      </c>
      <c r="D95" s="10">
        <v>20.001563</v>
      </c>
      <c r="E95" s="26">
        <v>20.0</v>
      </c>
      <c r="F95" s="10" t="s">
        <v>32</v>
      </c>
      <c r="G95" s="10">
        <v>20.00412</v>
      </c>
      <c r="H95" s="10">
        <f t="shared" si="1"/>
        <v>-0.001563</v>
      </c>
      <c r="I95" s="10">
        <f t="shared" si="2"/>
        <v>-0.00412</v>
      </c>
      <c r="J95" s="7">
        <f>I95/ VLOOKUP(F95,Sheet3!B:C,2,false)</f>
        <v>-0.00412</v>
      </c>
      <c r="K95" s="7" t="str">
        <f>VLOOKUP(F95,Sheet3!B:E,4,false)</f>
        <v>A</v>
      </c>
      <c r="L95" s="7" t="str">
        <f>IFERROR(__xludf.DUMMYFUNCTION("if(ISBLANK(D95),"""",SPARKLINE(H95:I95))"),"")</f>
        <v/>
      </c>
      <c r="M95" s="10">
        <f t="shared" si="3"/>
        <v>0.001563</v>
      </c>
      <c r="N95" s="10">
        <f t="shared" si="4"/>
        <v>0.00412</v>
      </c>
      <c r="O95" s="7"/>
      <c r="P95" s="13" t="str">
        <f t="shared" si="5"/>
        <v>improved</v>
      </c>
      <c r="R95" s="14">
        <f t="shared" si="17"/>
        <v>0.012</v>
      </c>
      <c r="S95" s="13" t="str">
        <f t="shared" si="8"/>
        <v>within limit</v>
      </c>
      <c r="T95" s="13" t="str">
        <f t="shared" si="9"/>
        <v>within limit</v>
      </c>
    </row>
    <row r="96" ht="15.75" customHeight="1">
      <c r="A96" s="7" t="s">
        <v>34</v>
      </c>
      <c r="B96" s="7">
        <v>33.0</v>
      </c>
      <c r="C96" s="9" t="s">
        <v>30</v>
      </c>
      <c r="D96" s="10">
        <v>33.049</v>
      </c>
      <c r="E96" s="26">
        <v>33.0</v>
      </c>
      <c r="F96" s="10" t="s">
        <v>30</v>
      </c>
      <c r="G96" s="10">
        <v>32.9978</v>
      </c>
      <c r="H96" s="10">
        <f t="shared" si="1"/>
        <v>-0.049</v>
      </c>
      <c r="I96" s="10">
        <f t="shared" si="2"/>
        <v>0.0022</v>
      </c>
      <c r="J96" s="7">
        <f>I96/ VLOOKUP(F96,Sheet3!B:C,2,false)</f>
        <v>0.0000000022</v>
      </c>
      <c r="K96" s="7" t="str">
        <f>VLOOKUP(F96,Sheet3!B:E,4,false)</f>
        <v>A</v>
      </c>
      <c r="L96" s="7" t="str">
        <f>IFERROR(__xludf.DUMMYFUNCTION("if(ISBLANK(D96),"""",SPARKLINE(H96:I96))"),"")</f>
        <v/>
      </c>
      <c r="M96" s="10">
        <f t="shared" si="3"/>
        <v>0.049</v>
      </c>
      <c r="N96" s="10">
        <f t="shared" si="4"/>
        <v>0.0022</v>
      </c>
      <c r="O96" s="7"/>
      <c r="P96" s="13" t="str">
        <f t="shared" si="5"/>
        <v>degradation</v>
      </c>
      <c r="Q96" s="7" t="str">
        <f t="shared" ref="Q96:Q350" si="18">if(P96="degradation",A96,"")</f>
        <v>ACA @ 1kHz</v>
      </c>
      <c r="R96" s="14">
        <f t="shared" si="17"/>
        <v>0.0198</v>
      </c>
      <c r="S96" s="13" t="str">
        <f t="shared" si="8"/>
        <v>out of limit</v>
      </c>
      <c r="T96" s="13" t="str">
        <f t="shared" si="9"/>
        <v>within limit</v>
      </c>
    </row>
    <row r="97" ht="15.75" customHeight="1">
      <c r="A97" s="7" t="s">
        <v>34</v>
      </c>
      <c r="B97" s="7">
        <v>100.0</v>
      </c>
      <c r="C97" s="9" t="s">
        <v>30</v>
      </c>
      <c r="D97" s="10">
        <v>100.023</v>
      </c>
      <c r="E97" s="26">
        <v>100.0</v>
      </c>
      <c r="F97" s="10" t="s">
        <v>30</v>
      </c>
      <c r="G97" s="24">
        <v>100.008</v>
      </c>
      <c r="H97" s="10">
        <f t="shared" si="1"/>
        <v>-0.023</v>
      </c>
      <c r="I97" s="24">
        <f t="shared" si="2"/>
        <v>-0.008</v>
      </c>
      <c r="J97" s="7">
        <f>I97/ VLOOKUP(F97,Sheet3!B:C,2,false)</f>
        <v>-0.000000008</v>
      </c>
      <c r="K97" s="7" t="str">
        <f>VLOOKUP(F97,Sheet3!B:E,4,false)</f>
        <v>A</v>
      </c>
      <c r="L97" s="7" t="str">
        <f>IFERROR(__xludf.DUMMYFUNCTION("if(ISBLANK(D97),"""",SPARKLINE(H97:I97))"),"")</f>
        <v/>
      </c>
      <c r="M97" s="10">
        <f t="shared" si="3"/>
        <v>0.023</v>
      </c>
      <c r="N97" s="10">
        <f t="shared" si="4"/>
        <v>0.008</v>
      </c>
      <c r="O97" s="7"/>
      <c r="P97" s="13" t="str">
        <f t="shared" si="5"/>
        <v>degradation</v>
      </c>
      <c r="Q97" s="7" t="str">
        <f t="shared" si="18"/>
        <v>ACA @ 1kHz</v>
      </c>
      <c r="R97" s="14">
        <f t="shared" si="17"/>
        <v>0.06</v>
      </c>
      <c r="S97" s="13" t="str">
        <f t="shared" si="8"/>
        <v>within limit</v>
      </c>
      <c r="T97" s="13" t="str">
        <f t="shared" si="9"/>
        <v>within limit</v>
      </c>
    </row>
    <row r="98" ht="15.75" customHeight="1">
      <c r="A98" s="7" t="s">
        <v>34</v>
      </c>
      <c r="B98" s="7">
        <v>200.0</v>
      </c>
      <c r="C98" s="9" t="s">
        <v>30</v>
      </c>
      <c r="D98" s="10">
        <v>200.026</v>
      </c>
      <c r="E98" s="26">
        <v>200.0</v>
      </c>
      <c r="F98" s="10" t="s">
        <v>30</v>
      </c>
      <c r="G98" s="10">
        <v>200.068</v>
      </c>
      <c r="H98" s="10">
        <f t="shared" si="1"/>
        <v>-0.026</v>
      </c>
      <c r="I98" s="10">
        <f t="shared" si="2"/>
        <v>-0.068</v>
      </c>
      <c r="J98" s="7">
        <f>I98/ VLOOKUP(F98,Sheet3!B:C,2,false)</f>
        <v>-0.000000068</v>
      </c>
      <c r="K98" s="7" t="str">
        <f>VLOOKUP(F98,Sheet3!B:E,4,false)</f>
        <v>A</v>
      </c>
      <c r="L98" s="7" t="str">
        <f>IFERROR(__xludf.DUMMYFUNCTION("if(ISBLANK(D98),"""",SPARKLINE(H98:I98))"),"")</f>
        <v/>
      </c>
      <c r="M98" s="10">
        <f t="shared" si="3"/>
        <v>0.026</v>
      </c>
      <c r="N98" s="10">
        <f t="shared" si="4"/>
        <v>0.068</v>
      </c>
      <c r="O98" s="7"/>
      <c r="P98" s="13" t="str">
        <f t="shared" si="5"/>
        <v>degradation</v>
      </c>
      <c r="Q98" s="7" t="str">
        <f t="shared" si="18"/>
        <v>ACA @ 1kHz</v>
      </c>
      <c r="R98" s="14">
        <f t="shared" si="17"/>
        <v>0.12</v>
      </c>
      <c r="S98" s="13" t="str">
        <f t="shared" si="8"/>
        <v>within limit</v>
      </c>
      <c r="T98" s="13" t="str">
        <f t="shared" si="9"/>
        <v>within limit</v>
      </c>
    </row>
    <row r="99" ht="15.75" customHeight="1">
      <c r="A99" s="7" t="s">
        <v>34</v>
      </c>
      <c r="B99" s="7">
        <v>329.0</v>
      </c>
      <c r="C99" s="9" t="s">
        <v>30</v>
      </c>
      <c r="D99" s="27">
        <v>329.04</v>
      </c>
      <c r="E99" s="26">
        <v>329.0</v>
      </c>
      <c r="F99" s="10" t="s">
        <v>30</v>
      </c>
      <c r="G99" s="10">
        <v>329.071</v>
      </c>
      <c r="H99" s="27">
        <f t="shared" si="1"/>
        <v>-0.04</v>
      </c>
      <c r="I99" s="10">
        <f t="shared" si="2"/>
        <v>-0.071</v>
      </c>
      <c r="J99" s="7">
        <f>I99/ VLOOKUP(F99,Sheet3!B:C,2,false)</f>
        <v>-0.000000071</v>
      </c>
      <c r="K99" s="7" t="str">
        <f>VLOOKUP(F99,Sheet3!B:E,4,false)</f>
        <v>A</v>
      </c>
      <c r="L99" s="7" t="str">
        <f>IFERROR(__xludf.DUMMYFUNCTION("if(ISBLANK(D99),"""",SPARKLINE(H99:I99))"),"")</f>
        <v/>
      </c>
      <c r="M99" s="10">
        <f t="shared" si="3"/>
        <v>0.04</v>
      </c>
      <c r="N99" s="10">
        <f t="shared" si="4"/>
        <v>0.071</v>
      </c>
      <c r="O99" s="7"/>
      <c r="P99" s="13" t="str">
        <f t="shared" si="5"/>
        <v>degradation</v>
      </c>
      <c r="Q99" s="7" t="str">
        <f t="shared" si="18"/>
        <v>ACA @ 1kHz</v>
      </c>
      <c r="R99" s="14">
        <f t="shared" si="17"/>
        <v>0.1974</v>
      </c>
      <c r="S99" s="13" t="str">
        <f t="shared" si="8"/>
        <v>within limit</v>
      </c>
      <c r="T99" s="13" t="str">
        <f t="shared" si="9"/>
        <v>within limit</v>
      </c>
    </row>
    <row r="100" ht="15.75" customHeight="1">
      <c r="A100" s="7" t="s">
        <v>34</v>
      </c>
      <c r="B100" s="7">
        <v>1.0</v>
      </c>
      <c r="C100" s="9" t="s">
        <v>31</v>
      </c>
      <c r="D100" s="23">
        <v>0.99993</v>
      </c>
      <c r="E100" s="26">
        <v>1.0</v>
      </c>
      <c r="F100" s="10" t="s">
        <v>31</v>
      </c>
      <c r="G100" s="10">
        <v>1.000152</v>
      </c>
      <c r="H100" s="23">
        <f t="shared" si="1"/>
        <v>0.00007</v>
      </c>
      <c r="I100" s="10">
        <f t="shared" si="2"/>
        <v>-0.000152</v>
      </c>
      <c r="J100" s="7">
        <f>I100/ VLOOKUP(F100,Sheet3!B:C,2,false)</f>
        <v>-0.000000152</v>
      </c>
      <c r="K100" s="7" t="str">
        <f>VLOOKUP(F100,Sheet3!B:E,4,false)</f>
        <v>A</v>
      </c>
      <c r="L100" s="7" t="str">
        <f>IFERROR(__xludf.DUMMYFUNCTION("if(ISBLANK(D100),"""",SPARKLINE(H100:I100))"),"")</f>
        <v/>
      </c>
      <c r="M100" s="10">
        <f t="shared" si="3"/>
        <v>0.00007</v>
      </c>
      <c r="N100" s="10">
        <f t="shared" si="4"/>
        <v>0.000152</v>
      </c>
      <c r="O100" s="7"/>
      <c r="P100" s="13" t="str">
        <f t="shared" si="5"/>
        <v>improved</v>
      </c>
      <c r="Q100" s="7" t="str">
        <f t="shared" si="18"/>
        <v/>
      </c>
      <c r="R100" s="14">
        <f t="shared" si="17"/>
        <v>0.0006</v>
      </c>
      <c r="S100" s="13" t="str">
        <f t="shared" si="8"/>
        <v>within limit</v>
      </c>
      <c r="T100" s="13" t="str">
        <f t="shared" si="9"/>
        <v>within limit</v>
      </c>
    </row>
    <row r="101" ht="15.75" customHeight="1">
      <c r="A101" s="7" t="s">
        <v>34</v>
      </c>
      <c r="B101" s="7">
        <v>3.29</v>
      </c>
      <c r="C101" s="9" t="s">
        <v>31</v>
      </c>
      <c r="D101" s="23">
        <v>3.2913</v>
      </c>
      <c r="E101" s="26">
        <v>3.29</v>
      </c>
      <c r="F101" s="10" t="s">
        <v>31</v>
      </c>
      <c r="G101" s="10">
        <v>3.28996</v>
      </c>
      <c r="H101" s="23">
        <f t="shared" si="1"/>
        <v>-0.0013</v>
      </c>
      <c r="I101" s="10">
        <f t="shared" si="2"/>
        <v>0.00004</v>
      </c>
      <c r="J101" s="7">
        <f>I101/ VLOOKUP(F101,Sheet3!B:C,2,false)</f>
        <v>0.00000004</v>
      </c>
      <c r="K101" s="7" t="str">
        <f>VLOOKUP(F101,Sheet3!B:E,4,false)</f>
        <v>A</v>
      </c>
      <c r="L101" s="7" t="str">
        <f>IFERROR(__xludf.DUMMYFUNCTION("if(ISBLANK(D101),"""",SPARKLINE(H101:I101))"),"")</f>
        <v/>
      </c>
      <c r="M101" s="10">
        <f t="shared" si="3"/>
        <v>0.0013</v>
      </c>
      <c r="N101" s="10">
        <f t="shared" si="4"/>
        <v>0.00004</v>
      </c>
      <c r="O101" s="7"/>
      <c r="P101" s="13" t="str">
        <f t="shared" si="5"/>
        <v>degradation</v>
      </c>
      <c r="Q101" s="7" t="str">
        <f t="shared" si="18"/>
        <v>ACA @ 1kHz</v>
      </c>
      <c r="R101" s="14">
        <f t="shared" si="17"/>
        <v>0.001974</v>
      </c>
      <c r="S101" s="13" t="str">
        <f t="shared" si="8"/>
        <v>within limit</v>
      </c>
      <c r="T101" s="13" t="str">
        <f t="shared" si="9"/>
        <v>within limit</v>
      </c>
    </row>
    <row r="102" ht="15.75" customHeight="1">
      <c r="A102" s="7" t="s">
        <v>34</v>
      </c>
      <c r="B102" s="7">
        <v>10.0</v>
      </c>
      <c r="C102" s="9" t="s">
        <v>31</v>
      </c>
      <c r="D102" s="12">
        <v>10.0048</v>
      </c>
      <c r="E102" s="26">
        <v>10.0</v>
      </c>
      <c r="F102" s="10" t="s">
        <v>31</v>
      </c>
      <c r="G102" s="12">
        <v>10.0035</v>
      </c>
      <c r="H102" s="12">
        <f t="shared" si="1"/>
        <v>-0.0048</v>
      </c>
      <c r="I102" s="12">
        <f t="shared" si="2"/>
        <v>-0.0035</v>
      </c>
      <c r="J102" s="7">
        <f>I102/ VLOOKUP(F102,Sheet3!B:C,2,false)</f>
        <v>-0.0000035</v>
      </c>
      <c r="K102" s="7" t="str">
        <f>VLOOKUP(F102,Sheet3!B:E,4,false)</f>
        <v>A</v>
      </c>
      <c r="L102" s="7" t="str">
        <f>IFERROR(__xludf.DUMMYFUNCTION("if(ISBLANK(D102),"""",SPARKLINE(H102:I102))"),"")</f>
        <v/>
      </c>
      <c r="M102" s="10">
        <f t="shared" si="3"/>
        <v>0.0048</v>
      </c>
      <c r="N102" s="10">
        <f t="shared" si="4"/>
        <v>0.0035</v>
      </c>
      <c r="O102" s="7"/>
      <c r="P102" s="13" t="str">
        <f t="shared" si="5"/>
        <v>degradation</v>
      </c>
      <c r="Q102" s="7" t="str">
        <f t="shared" si="18"/>
        <v>ACA @ 1kHz</v>
      </c>
      <c r="R102" s="14">
        <f t="shared" si="17"/>
        <v>0.006</v>
      </c>
      <c r="S102" s="13" t="str">
        <f t="shared" si="8"/>
        <v>within limit</v>
      </c>
      <c r="T102" s="13" t="str">
        <f t="shared" si="9"/>
        <v>within limit</v>
      </c>
    </row>
    <row r="103" ht="15.75" customHeight="1">
      <c r="A103" s="7" t="s">
        <v>34</v>
      </c>
      <c r="B103" s="7">
        <v>32.9</v>
      </c>
      <c r="C103" s="9" t="s">
        <v>31</v>
      </c>
      <c r="D103" s="10">
        <v>32.91348</v>
      </c>
      <c r="E103" s="26">
        <v>32.9</v>
      </c>
      <c r="F103" s="10" t="s">
        <v>31</v>
      </c>
      <c r="G103" s="10">
        <v>32.9062</v>
      </c>
      <c r="H103" s="10">
        <f t="shared" si="1"/>
        <v>-0.01348</v>
      </c>
      <c r="I103" s="10">
        <f t="shared" si="2"/>
        <v>-0.0062</v>
      </c>
      <c r="J103" s="7">
        <f>I103/ VLOOKUP(F103,Sheet3!B:C,2,false)</f>
        <v>-0.0000062</v>
      </c>
      <c r="K103" s="7" t="str">
        <f>VLOOKUP(F103,Sheet3!B:E,4,false)</f>
        <v>A</v>
      </c>
      <c r="L103" s="7" t="str">
        <f>IFERROR(__xludf.DUMMYFUNCTION("if(ISBLANK(D103),"""",SPARKLINE(H103:I103))"),"")</f>
        <v/>
      </c>
      <c r="M103" s="10">
        <f t="shared" si="3"/>
        <v>0.01348</v>
      </c>
      <c r="N103" s="10">
        <f t="shared" si="4"/>
        <v>0.0062</v>
      </c>
      <c r="O103" s="7"/>
      <c r="P103" s="13" t="str">
        <f t="shared" si="5"/>
        <v>degradation</v>
      </c>
      <c r="Q103" s="7" t="str">
        <f t="shared" si="18"/>
        <v>ACA @ 1kHz</v>
      </c>
      <c r="R103" s="14">
        <f t="shared" si="17"/>
        <v>0.01974</v>
      </c>
      <c r="S103" s="13" t="str">
        <f t="shared" si="8"/>
        <v>within limit</v>
      </c>
      <c r="T103" s="13" t="str">
        <f t="shared" si="9"/>
        <v>within limit</v>
      </c>
    </row>
    <row r="104" ht="15.75" customHeight="1">
      <c r="A104" s="7" t="s">
        <v>34</v>
      </c>
      <c r="B104" s="7">
        <v>100.0</v>
      </c>
      <c r="C104" s="9" t="s">
        <v>31</v>
      </c>
      <c r="D104" s="10">
        <v>100.0234</v>
      </c>
      <c r="E104" s="26">
        <v>100.0</v>
      </c>
      <c r="F104" s="10" t="s">
        <v>31</v>
      </c>
      <c r="G104" s="10">
        <v>100.0356</v>
      </c>
      <c r="H104" s="10">
        <f t="shared" si="1"/>
        <v>-0.0234</v>
      </c>
      <c r="I104" s="10">
        <f t="shared" si="2"/>
        <v>-0.0356</v>
      </c>
      <c r="J104" s="7">
        <f>I104/ VLOOKUP(F104,Sheet3!B:C,2,false)</f>
        <v>-0.0000356</v>
      </c>
      <c r="K104" s="7" t="str">
        <f>VLOOKUP(F104,Sheet3!B:E,4,false)</f>
        <v>A</v>
      </c>
      <c r="L104" s="7" t="str">
        <f>IFERROR(__xludf.DUMMYFUNCTION("if(ISBLANK(D104),"""",SPARKLINE(H104:I104))"),"")</f>
        <v/>
      </c>
      <c r="M104" s="10">
        <f t="shared" si="3"/>
        <v>0.0234</v>
      </c>
      <c r="N104" s="10">
        <f t="shared" si="4"/>
        <v>0.0356</v>
      </c>
      <c r="O104" s="7"/>
      <c r="P104" s="13" t="str">
        <f t="shared" si="5"/>
        <v>degradation</v>
      </c>
      <c r="Q104" s="7" t="str">
        <f t="shared" si="18"/>
        <v>ACA @ 1kHz</v>
      </c>
      <c r="R104" s="14">
        <f t="shared" si="17"/>
        <v>0.06</v>
      </c>
      <c r="S104" s="13" t="str">
        <f t="shared" si="8"/>
        <v>within limit</v>
      </c>
      <c r="T104" s="13" t="str">
        <f t="shared" si="9"/>
        <v>within limit</v>
      </c>
    </row>
    <row r="105" ht="15.75" customHeight="1">
      <c r="A105" s="7" t="s">
        <v>34</v>
      </c>
      <c r="B105" s="7">
        <v>329.0</v>
      </c>
      <c r="C105" s="9" t="s">
        <v>31</v>
      </c>
      <c r="D105" s="24">
        <v>329.114</v>
      </c>
      <c r="E105" s="26">
        <v>329.0</v>
      </c>
      <c r="F105" s="10" t="s">
        <v>31</v>
      </c>
      <c r="G105" s="10">
        <v>329.034</v>
      </c>
      <c r="H105" s="24">
        <f t="shared" si="1"/>
        <v>-0.114</v>
      </c>
      <c r="I105" s="10">
        <f t="shared" si="2"/>
        <v>-0.034</v>
      </c>
      <c r="J105" s="7">
        <f>I105/ VLOOKUP(F105,Sheet3!B:C,2,false)</f>
        <v>-0.000034</v>
      </c>
      <c r="K105" s="7" t="str">
        <f>VLOOKUP(F105,Sheet3!B:E,4,false)</f>
        <v>A</v>
      </c>
      <c r="L105" s="7" t="str">
        <f>IFERROR(__xludf.DUMMYFUNCTION("if(ISBLANK(D105),"""",SPARKLINE(H105:I105))"),"")</f>
        <v/>
      </c>
      <c r="M105" s="10">
        <f t="shared" si="3"/>
        <v>0.114</v>
      </c>
      <c r="N105" s="10">
        <f t="shared" si="4"/>
        <v>0.034</v>
      </c>
      <c r="O105" s="7"/>
      <c r="P105" s="13" t="str">
        <f t="shared" si="5"/>
        <v>degradation</v>
      </c>
      <c r="Q105" s="7" t="str">
        <f t="shared" si="18"/>
        <v>ACA @ 1kHz</v>
      </c>
      <c r="R105" s="14">
        <f t="shared" si="17"/>
        <v>0.1974</v>
      </c>
      <c r="S105" s="13" t="str">
        <f t="shared" si="8"/>
        <v>within limit</v>
      </c>
      <c r="T105" s="13" t="str">
        <f t="shared" si="9"/>
        <v>within limit</v>
      </c>
    </row>
    <row r="106" ht="15.75" customHeight="1">
      <c r="A106" s="7" t="s">
        <v>34</v>
      </c>
      <c r="B106" s="7">
        <v>0.5</v>
      </c>
      <c r="C106" s="29" t="s">
        <v>32</v>
      </c>
      <c r="D106" s="10">
        <v>0.500132</v>
      </c>
      <c r="E106" s="26">
        <v>0.5</v>
      </c>
      <c r="F106" s="10" t="s">
        <v>32</v>
      </c>
      <c r="G106" s="10">
        <v>0.500039</v>
      </c>
      <c r="H106" s="10">
        <f t="shared" si="1"/>
        <v>-0.000132</v>
      </c>
      <c r="I106" s="10">
        <f t="shared" si="2"/>
        <v>-0.000039</v>
      </c>
      <c r="J106" s="7">
        <f>I106/ VLOOKUP(F106,Sheet3!B:C,2,false)</f>
        <v>-0.000039</v>
      </c>
      <c r="K106" s="7" t="str">
        <f>VLOOKUP(F106,Sheet3!B:E,4,false)</f>
        <v>A</v>
      </c>
      <c r="L106" s="7" t="str">
        <f>IFERROR(__xludf.DUMMYFUNCTION("if(ISBLANK(D106),"""",SPARKLINE(H106:I106))"),"")</f>
        <v/>
      </c>
      <c r="M106" s="10">
        <f t="shared" si="3"/>
        <v>0.000132</v>
      </c>
      <c r="N106" s="10">
        <f t="shared" si="4"/>
        <v>0.000039</v>
      </c>
      <c r="O106" s="7"/>
      <c r="P106" s="13" t="str">
        <f t="shared" si="5"/>
        <v>degradation</v>
      </c>
      <c r="Q106" s="7" t="str">
        <f t="shared" si="18"/>
        <v>ACA @ 1kHz</v>
      </c>
      <c r="R106" s="14">
        <f t="shared" si="17"/>
        <v>0.0003</v>
      </c>
      <c r="S106" s="13" t="str">
        <f t="shared" si="8"/>
        <v>within limit</v>
      </c>
      <c r="T106" s="13" t="str">
        <f t="shared" si="9"/>
        <v>within limit</v>
      </c>
    </row>
    <row r="107" ht="15.75" customHeight="1">
      <c r="A107" s="7" t="s">
        <v>34</v>
      </c>
      <c r="B107" s="7">
        <v>1.09</v>
      </c>
      <c r="C107" s="29" t="s">
        <v>32</v>
      </c>
      <c r="D107" s="10">
        <v>1.090374</v>
      </c>
      <c r="E107" s="26">
        <v>1.09</v>
      </c>
      <c r="F107" s="10" t="s">
        <v>32</v>
      </c>
      <c r="G107" s="10">
        <v>1.090018</v>
      </c>
      <c r="H107" s="10">
        <f t="shared" si="1"/>
        <v>-0.000374</v>
      </c>
      <c r="I107" s="10">
        <f t="shared" si="2"/>
        <v>-0.000018</v>
      </c>
      <c r="J107" s="7">
        <f>I107/ VLOOKUP(F107,Sheet3!B:C,2,false)</f>
        <v>-0.000018</v>
      </c>
      <c r="K107" s="7" t="str">
        <f>VLOOKUP(F107,Sheet3!B:E,4,false)</f>
        <v>A</v>
      </c>
      <c r="L107" s="7" t="str">
        <f>IFERROR(__xludf.DUMMYFUNCTION("if(ISBLANK(D107),"""",SPARKLINE(H107:I107))"),"")</f>
        <v/>
      </c>
      <c r="M107" s="10">
        <f t="shared" si="3"/>
        <v>0.000374</v>
      </c>
      <c r="N107" s="10">
        <f t="shared" si="4"/>
        <v>0.000018</v>
      </c>
      <c r="O107" s="7"/>
      <c r="P107" s="13" t="str">
        <f t="shared" si="5"/>
        <v>degradation</v>
      </c>
      <c r="Q107" s="7" t="str">
        <f t="shared" si="18"/>
        <v>ACA @ 1kHz</v>
      </c>
      <c r="R107" s="14">
        <f t="shared" si="17"/>
        <v>0.000654</v>
      </c>
      <c r="S107" s="13" t="str">
        <f t="shared" si="8"/>
        <v>within limit</v>
      </c>
      <c r="T107" s="13" t="str">
        <f t="shared" si="9"/>
        <v>within limit</v>
      </c>
    </row>
    <row r="108" ht="15.75" customHeight="1">
      <c r="A108" s="7" t="s">
        <v>34</v>
      </c>
      <c r="B108" s="7">
        <v>2.0</v>
      </c>
      <c r="C108" s="29" t="s">
        <v>32</v>
      </c>
      <c r="D108" s="23">
        <v>2.00056</v>
      </c>
      <c r="E108" s="26">
        <v>2.0</v>
      </c>
      <c r="F108" s="10" t="s">
        <v>32</v>
      </c>
      <c r="G108" s="10">
        <v>1.99992</v>
      </c>
      <c r="H108" s="23">
        <f t="shared" si="1"/>
        <v>-0.00056</v>
      </c>
      <c r="I108" s="10">
        <f t="shared" si="2"/>
        <v>0.00008</v>
      </c>
      <c r="J108" s="7">
        <f>I108/ VLOOKUP(F108,Sheet3!B:C,2,false)</f>
        <v>0.00008</v>
      </c>
      <c r="K108" s="7" t="str">
        <f>VLOOKUP(F108,Sheet3!B:E,4,false)</f>
        <v>A</v>
      </c>
      <c r="L108" s="7" t="str">
        <f>IFERROR(__xludf.DUMMYFUNCTION("if(ISBLANK(D108),"""",SPARKLINE(H108:I108))"),"")</f>
        <v/>
      </c>
      <c r="M108" s="10">
        <f t="shared" si="3"/>
        <v>0.00056</v>
      </c>
      <c r="N108" s="10">
        <f t="shared" si="4"/>
        <v>0.00008</v>
      </c>
      <c r="O108" s="7"/>
      <c r="P108" s="13" t="str">
        <f t="shared" si="5"/>
        <v>degradation</v>
      </c>
      <c r="Q108" s="7" t="str">
        <f t="shared" si="18"/>
        <v>ACA @ 1kHz</v>
      </c>
      <c r="R108" s="14">
        <f t="shared" si="17"/>
        <v>0.0012</v>
      </c>
      <c r="S108" s="13" t="str">
        <f t="shared" si="8"/>
        <v>within limit</v>
      </c>
      <c r="T108" s="13" t="str">
        <f t="shared" si="9"/>
        <v>within limit</v>
      </c>
    </row>
    <row r="109" ht="15.75" customHeight="1">
      <c r="A109" s="7" t="s">
        <v>34</v>
      </c>
      <c r="B109" s="7">
        <v>2.9</v>
      </c>
      <c r="C109" s="29" t="s">
        <v>32</v>
      </c>
      <c r="D109" s="23">
        <v>2.90099</v>
      </c>
      <c r="E109" s="26">
        <v>2.9</v>
      </c>
      <c r="F109" s="10" t="s">
        <v>32</v>
      </c>
      <c r="G109" s="10">
        <v>2.90046</v>
      </c>
      <c r="H109" s="23">
        <f t="shared" si="1"/>
        <v>-0.00099</v>
      </c>
      <c r="I109" s="10">
        <f t="shared" si="2"/>
        <v>-0.00046</v>
      </c>
      <c r="J109" s="7">
        <f>I109/ VLOOKUP(F109,Sheet3!B:C,2,false)</f>
        <v>-0.00046</v>
      </c>
      <c r="K109" s="7" t="str">
        <f>VLOOKUP(F109,Sheet3!B:E,4,false)</f>
        <v>A</v>
      </c>
      <c r="L109" s="7" t="str">
        <f>IFERROR(__xludf.DUMMYFUNCTION("if(ISBLANK(D109),"""",SPARKLINE(H109:I109))"),"")</f>
        <v/>
      </c>
      <c r="M109" s="10">
        <f t="shared" si="3"/>
        <v>0.00099</v>
      </c>
      <c r="N109" s="10">
        <f t="shared" si="4"/>
        <v>0.00046</v>
      </c>
      <c r="O109" s="7"/>
      <c r="P109" s="13" t="str">
        <f t="shared" si="5"/>
        <v>degradation</v>
      </c>
      <c r="Q109" s="7" t="str">
        <f t="shared" si="18"/>
        <v>ACA @ 1kHz</v>
      </c>
      <c r="R109" s="14">
        <f t="shared" si="17"/>
        <v>0.00174</v>
      </c>
      <c r="S109" s="13" t="str">
        <f t="shared" si="8"/>
        <v>within limit</v>
      </c>
      <c r="T109" s="13" t="str">
        <f t="shared" si="9"/>
        <v>within limit</v>
      </c>
    </row>
    <row r="110" ht="15.75" customHeight="1">
      <c r="A110" s="7" t="s">
        <v>34</v>
      </c>
      <c r="B110" s="7">
        <v>5.0</v>
      </c>
      <c r="C110" s="29" t="s">
        <v>32</v>
      </c>
      <c r="D110" s="10">
        <v>5.001799</v>
      </c>
      <c r="E110" s="26">
        <v>5.0</v>
      </c>
      <c r="F110" s="10" t="s">
        <v>32</v>
      </c>
      <c r="G110" s="10">
        <v>4.99962</v>
      </c>
      <c r="H110" s="10">
        <f t="shared" si="1"/>
        <v>-0.001799</v>
      </c>
      <c r="I110" s="10">
        <f t="shared" si="2"/>
        <v>0.00038</v>
      </c>
      <c r="J110" s="7">
        <f>I110/ VLOOKUP(F110,Sheet3!B:C,2,false)</f>
        <v>0.00038</v>
      </c>
      <c r="K110" s="7" t="str">
        <f>VLOOKUP(F110,Sheet3!B:E,4,false)</f>
        <v>A</v>
      </c>
      <c r="L110" s="7" t="str">
        <f>IFERROR(__xludf.DUMMYFUNCTION("if(ISBLANK(D110),"""",SPARKLINE(H110:I110))"),"")</f>
        <v/>
      </c>
      <c r="M110" s="10">
        <f t="shared" si="3"/>
        <v>0.001799</v>
      </c>
      <c r="N110" s="10">
        <f t="shared" si="4"/>
        <v>0.00038</v>
      </c>
      <c r="O110" s="7"/>
      <c r="P110" s="13" t="str">
        <f t="shared" si="5"/>
        <v>degradation</v>
      </c>
      <c r="Q110" s="7" t="str">
        <f t="shared" si="18"/>
        <v>ACA @ 1kHz</v>
      </c>
      <c r="R110" s="14">
        <f t="shared" si="17"/>
        <v>0.003</v>
      </c>
      <c r="S110" s="13" t="str">
        <f t="shared" si="8"/>
        <v>within limit</v>
      </c>
      <c r="T110" s="13" t="str">
        <f t="shared" si="9"/>
        <v>within limit</v>
      </c>
    </row>
    <row r="111" ht="15.75" customHeight="1">
      <c r="A111" s="7" t="s">
        <v>34</v>
      </c>
      <c r="C111" s="29" t="s">
        <v>32</v>
      </c>
      <c r="D111" s="10"/>
      <c r="E111" s="26">
        <v>10.0</v>
      </c>
      <c r="F111" s="10" t="s">
        <v>32</v>
      </c>
      <c r="G111" s="10">
        <v>9.99849</v>
      </c>
      <c r="H111" s="10" t="str">
        <f t="shared" si="1"/>
        <v/>
      </c>
      <c r="I111" s="10">
        <f t="shared" si="2"/>
        <v>0.00151</v>
      </c>
      <c r="J111" s="7">
        <f>I111/ VLOOKUP(F111,Sheet3!B:C,2,false)</f>
        <v>0.00151</v>
      </c>
      <c r="K111" s="7" t="str">
        <f>VLOOKUP(F111,Sheet3!B:E,4,false)</f>
        <v>A</v>
      </c>
      <c r="L111" s="7" t="str">
        <f>if(ISBLANK(D111),"",SPARKLINE(H111:I111))</f>
        <v/>
      </c>
      <c r="M111" s="10" t="str">
        <f t="shared" si="3"/>
        <v/>
      </c>
      <c r="N111" s="10">
        <f t="shared" si="4"/>
        <v>0.00151</v>
      </c>
      <c r="O111" s="7"/>
      <c r="P111" s="13" t="str">
        <f t="shared" si="5"/>
        <v>improved</v>
      </c>
      <c r="Q111" s="7" t="str">
        <f t="shared" si="18"/>
        <v/>
      </c>
      <c r="R111" s="14">
        <f t="shared" si="17"/>
        <v>0</v>
      </c>
      <c r="S111" s="13" t="str">
        <f t="shared" si="8"/>
        <v>out of limit</v>
      </c>
      <c r="T111" s="13" t="str">
        <f t="shared" si="9"/>
        <v>out of limit</v>
      </c>
    </row>
    <row r="112" ht="15.75" customHeight="1">
      <c r="A112" s="7" t="s">
        <v>34</v>
      </c>
      <c r="B112" s="7">
        <v>20.0</v>
      </c>
      <c r="C112" s="29" t="s">
        <v>32</v>
      </c>
      <c r="D112" s="10">
        <v>20.004025</v>
      </c>
      <c r="E112" s="26">
        <v>20.0</v>
      </c>
      <c r="F112" s="10" t="s">
        <v>32</v>
      </c>
      <c r="G112" s="10">
        <v>19.99918</v>
      </c>
      <c r="H112" s="10">
        <f t="shared" si="1"/>
        <v>-0.004025</v>
      </c>
      <c r="I112" s="10">
        <f t="shared" si="2"/>
        <v>0.00082</v>
      </c>
      <c r="J112" s="7">
        <f>I112/ VLOOKUP(F112,Sheet3!B:C,2,false)</f>
        <v>0.00082</v>
      </c>
      <c r="K112" s="7" t="str">
        <f>VLOOKUP(F112,Sheet3!B:E,4,false)</f>
        <v>A</v>
      </c>
      <c r="L112" s="7" t="str">
        <f>IFERROR(__xludf.DUMMYFUNCTION("if(ISBLANK(D112),"""",SPARKLINE(H112:I112))"),"")</f>
        <v/>
      </c>
      <c r="M112" s="10">
        <f t="shared" si="3"/>
        <v>0.004025</v>
      </c>
      <c r="N112" s="10">
        <f t="shared" si="4"/>
        <v>0.00082</v>
      </c>
      <c r="O112" s="7"/>
      <c r="P112" s="13" t="str">
        <f t="shared" si="5"/>
        <v>degradation</v>
      </c>
      <c r="Q112" s="7" t="str">
        <f t="shared" si="18"/>
        <v>ACA @ 1kHz</v>
      </c>
      <c r="R112" s="14">
        <f t="shared" si="17"/>
        <v>0.012</v>
      </c>
      <c r="S112" s="13" t="str">
        <f t="shared" si="8"/>
        <v>within limit</v>
      </c>
      <c r="T112" s="13" t="str">
        <f t="shared" si="9"/>
        <v>within limit</v>
      </c>
    </row>
    <row r="113" ht="15.75" customHeight="1">
      <c r="A113" s="7" t="s">
        <v>35</v>
      </c>
      <c r="B113" s="7">
        <v>100.0</v>
      </c>
      <c r="C113" s="9" t="s">
        <v>30</v>
      </c>
      <c r="D113" s="10">
        <v>99.868</v>
      </c>
      <c r="E113" s="26">
        <v>100.0</v>
      </c>
      <c r="F113" s="10" t="s">
        <v>30</v>
      </c>
      <c r="G113" s="10">
        <v>99.9943</v>
      </c>
      <c r="H113" s="10">
        <f t="shared" si="1"/>
        <v>0.132</v>
      </c>
      <c r="I113" s="10">
        <f t="shared" si="2"/>
        <v>0.0057</v>
      </c>
      <c r="J113" s="7">
        <f>I113/ VLOOKUP(F113,Sheet3!B:C,2,false)</f>
        <v>0.0000000057</v>
      </c>
      <c r="K113" s="7" t="str">
        <f>VLOOKUP(F113,Sheet3!B:E,4,false)</f>
        <v>A</v>
      </c>
      <c r="L113" s="7" t="str">
        <f>IFERROR(__xludf.DUMMYFUNCTION("if(ISBLANK(D113),"""",SPARKLINE(H113:I113))"),"")</f>
        <v/>
      </c>
      <c r="M113" s="10">
        <f t="shared" si="3"/>
        <v>0.132</v>
      </c>
      <c r="N113" s="10">
        <f t="shared" si="4"/>
        <v>0.0057</v>
      </c>
      <c r="O113" s="7"/>
      <c r="P113" s="13" t="str">
        <f t="shared" si="5"/>
        <v>improved</v>
      </c>
      <c r="Q113" s="7" t="str">
        <f t="shared" si="18"/>
        <v/>
      </c>
      <c r="R113" s="14">
        <f t="shared" si="17"/>
        <v>0.06</v>
      </c>
      <c r="S113" s="13" t="str">
        <f t="shared" si="8"/>
        <v>out of limit</v>
      </c>
      <c r="T113" s="13" t="str">
        <f t="shared" si="9"/>
        <v>within limit</v>
      </c>
    </row>
    <row r="114" ht="15.75" customHeight="1">
      <c r="A114" s="7" t="s">
        <v>35</v>
      </c>
      <c r="B114" s="7">
        <v>200.0</v>
      </c>
      <c r="C114" s="9" t="s">
        <v>30</v>
      </c>
      <c r="D114" s="10">
        <v>199.759</v>
      </c>
      <c r="E114" s="26">
        <v>200.0</v>
      </c>
      <c r="F114" s="10" t="s">
        <v>30</v>
      </c>
      <c r="G114" s="10">
        <v>199.924</v>
      </c>
      <c r="H114" s="10">
        <f t="shared" si="1"/>
        <v>0.241</v>
      </c>
      <c r="I114" s="10">
        <f t="shared" si="2"/>
        <v>0.076</v>
      </c>
      <c r="J114" s="7">
        <f>I114/ VLOOKUP(F114,Sheet3!B:C,2,false)</f>
        <v>0.000000076</v>
      </c>
      <c r="K114" s="7" t="str">
        <f>VLOOKUP(F114,Sheet3!B:E,4,false)</f>
        <v>A</v>
      </c>
      <c r="L114" s="7" t="str">
        <f>IFERROR(__xludf.DUMMYFUNCTION("if(ISBLANK(D114),"""",SPARKLINE(H114:I114))"),"")</f>
        <v/>
      </c>
      <c r="M114" s="10">
        <f t="shared" si="3"/>
        <v>0.241</v>
      </c>
      <c r="N114" s="10">
        <f t="shared" si="4"/>
        <v>0.076</v>
      </c>
      <c r="O114" s="7"/>
      <c r="P114" s="13" t="str">
        <f t="shared" si="5"/>
        <v>improved</v>
      </c>
      <c r="Q114" s="7" t="str">
        <f t="shared" si="18"/>
        <v/>
      </c>
      <c r="R114" s="14">
        <f t="shared" si="17"/>
        <v>0.12</v>
      </c>
      <c r="S114" s="13" t="str">
        <f t="shared" si="8"/>
        <v>out of limit</v>
      </c>
      <c r="T114" s="13" t="str">
        <f t="shared" si="9"/>
        <v>within limit</v>
      </c>
    </row>
    <row r="115" ht="15.75" customHeight="1">
      <c r="A115" s="7" t="s">
        <v>35</v>
      </c>
      <c r="B115" s="7">
        <v>329.0</v>
      </c>
      <c r="C115" s="9" t="s">
        <v>30</v>
      </c>
      <c r="D115" s="10">
        <v>328.795</v>
      </c>
      <c r="E115" s="26">
        <v>329.0</v>
      </c>
      <c r="F115" s="10" t="s">
        <v>30</v>
      </c>
      <c r="G115" s="10">
        <v>328.911</v>
      </c>
      <c r="H115" s="10">
        <f t="shared" si="1"/>
        <v>0.205</v>
      </c>
      <c r="I115" s="10">
        <f t="shared" si="2"/>
        <v>0.089</v>
      </c>
      <c r="J115" s="7">
        <f>I115/ VLOOKUP(F115,Sheet3!B:C,2,false)</f>
        <v>0.000000089</v>
      </c>
      <c r="K115" s="7" t="str">
        <f>VLOOKUP(F115,Sheet3!B:E,4,false)</f>
        <v>A</v>
      </c>
      <c r="L115" s="7" t="str">
        <f>IFERROR(__xludf.DUMMYFUNCTION("if(ISBLANK(D115),"""",SPARKLINE(H115:I115))"),"")</f>
        <v/>
      </c>
      <c r="M115" s="10">
        <f t="shared" si="3"/>
        <v>0.205</v>
      </c>
      <c r="N115" s="10">
        <f t="shared" si="4"/>
        <v>0.089</v>
      </c>
      <c r="O115" s="7"/>
      <c r="P115" s="13" t="str">
        <f t="shared" si="5"/>
        <v>improved</v>
      </c>
      <c r="Q115" s="7" t="str">
        <f t="shared" si="18"/>
        <v/>
      </c>
      <c r="R115" s="14">
        <f t="shared" si="17"/>
        <v>0.1974</v>
      </c>
      <c r="S115" s="13" t="str">
        <f t="shared" si="8"/>
        <v>out of limit</v>
      </c>
      <c r="T115" s="13" t="str">
        <f t="shared" si="9"/>
        <v>within limit</v>
      </c>
    </row>
    <row r="116" ht="15.75" customHeight="1">
      <c r="A116" s="7" t="s">
        <v>35</v>
      </c>
      <c r="B116" s="7">
        <v>1.0</v>
      </c>
      <c r="C116" s="9" t="s">
        <v>31</v>
      </c>
      <c r="D116" s="10">
        <v>1.000007</v>
      </c>
      <c r="E116" s="26">
        <v>1.0</v>
      </c>
      <c r="F116" s="10" t="s">
        <v>31</v>
      </c>
      <c r="G116" s="10">
        <v>0.999784</v>
      </c>
      <c r="H116" s="10">
        <f t="shared" si="1"/>
        <v>-0.000007</v>
      </c>
      <c r="I116" s="10">
        <f t="shared" si="2"/>
        <v>0.000216</v>
      </c>
      <c r="J116" s="7">
        <f>I116/ VLOOKUP(F116,Sheet3!B:C,2,false)</f>
        <v>0.000000216</v>
      </c>
      <c r="K116" s="7" t="str">
        <f>VLOOKUP(F116,Sheet3!B:E,4,false)</f>
        <v>A</v>
      </c>
      <c r="L116" s="7" t="str">
        <f>IFERROR(__xludf.DUMMYFUNCTION("if(ISBLANK(D116),"""",SPARKLINE(H116:I116))"),"")</f>
        <v/>
      </c>
      <c r="M116" s="10">
        <f t="shared" si="3"/>
        <v>0.000007</v>
      </c>
      <c r="N116" s="10">
        <f t="shared" si="4"/>
        <v>0.000216</v>
      </c>
      <c r="O116" s="7"/>
      <c r="P116" s="13" t="str">
        <f t="shared" si="5"/>
        <v>degradation</v>
      </c>
      <c r="Q116" s="7" t="str">
        <f t="shared" si="18"/>
        <v>ACA @ 10kHz</v>
      </c>
      <c r="R116" s="14">
        <f t="shared" si="17"/>
        <v>0.0006</v>
      </c>
      <c r="S116" s="13" t="str">
        <f t="shared" si="8"/>
        <v>within limit</v>
      </c>
      <c r="T116" s="13" t="str">
        <f t="shared" si="9"/>
        <v>within limit</v>
      </c>
    </row>
    <row r="117" ht="15.75" customHeight="1">
      <c r="A117" s="7" t="s">
        <v>35</v>
      </c>
      <c r="B117" s="7">
        <v>3.29</v>
      </c>
      <c r="C117" s="9" t="s">
        <v>31</v>
      </c>
      <c r="D117" s="10">
        <v>3.29032</v>
      </c>
      <c r="E117" s="26">
        <v>3.29</v>
      </c>
      <c r="F117" s="10" t="s">
        <v>31</v>
      </c>
      <c r="G117" s="10">
        <v>3.28902</v>
      </c>
      <c r="H117" s="10">
        <f t="shared" si="1"/>
        <v>-0.00032</v>
      </c>
      <c r="I117" s="10">
        <f t="shared" si="2"/>
        <v>0.00098</v>
      </c>
      <c r="J117" s="7">
        <f>I117/ VLOOKUP(F117,Sheet3!B:C,2,false)</f>
        <v>0.00000098</v>
      </c>
      <c r="K117" s="7" t="str">
        <f>VLOOKUP(F117,Sheet3!B:E,4,false)</f>
        <v>A</v>
      </c>
      <c r="L117" s="7" t="str">
        <f>IFERROR(__xludf.DUMMYFUNCTION("if(ISBLANK(D117),"""",SPARKLINE(H117:I117))"),"")</f>
        <v/>
      </c>
      <c r="M117" s="10">
        <f t="shared" si="3"/>
        <v>0.00032</v>
      </c>
      <c r="N117" s="10">
        <f t="shared" si="4"/>
        <v>0.00098</v>
      </c>
      <c r="O117" s="7"/>
      <c r="P117" s="13" t="str">
        <f t="shared" si="5"/>
        <v>degradation</v>
      </c>
      <c r="Q117" s="7" t="str">
        <f t="shared" si="18"/>
        <v>ACA @ 10kHz</v>
      </c>
      <c r="R117" s="14">
        <f t="shared" si="17"/>
        <v>0.001974</v>
      </c>
      <c r="S117" s="13" t="str">
        <f t="shared" si="8"/>
        <v>within limit</v>
      </c>
      <c r="T117" s="13" t="str">
        <f t="shared" si="9"/>
        <v>within limit</v>
      </c>
    </row>
    <row r="118" ht="15.75" customHeight="1">
      <c r="A118" s="7" t="s">
        <v>35</v>
      </c>
      <c r="B118" s="7">
        <v>10.0</v>
      </c>
      <c r="C118" s="9" t="s">
        <v>31</v>
      </c>
      <c r="D118" s="10">
        <v>10.02034</v>
      </c>
      <c r="E118" s="26">
        <v>10.0</v>
      </c>
      <c r="F118" s="10" t="s">
        <v>31</v>
      </c>
      <c r="G118" s="10">
        <v>10.00224</v>
      </c>
      <c r="H118" s="10">
        <f t="shared" si="1"/>
        <v>-0.02034</v>
      </c>
      <c r="I118" s="10">
        <f t="shared" si="2"/>
        <v>-0.00224</v>
      </c>
      <c r="J118" s="7">
        <f>I118/ VLOOKUP(F118,Sheet3!B:C,2,false)</f>
        <v>-0.00000224</v>
      </c>
      <c r="K118" s="7" t="str">
        <f>VLOOKUP(F118,Sheet3!B:E,4,false)</f>
        <v>A</v>
      </c>
      <c r="L118" s="7" t="str">
        <f>IFERROR(__xludf.DUMMYFUNCTION("if(ISBLANK(D118),"""",SPARKLINE(H118:I118))"),"")</f>
        <v/>
      </c>
      <c r="M118" s="10">
        <f t="shared" si="3"/>
        <v>0.02034</v>
      </c>
      <c r="N118" s="10">
        <f t="shared" si="4"/>
        <v>0.00224</v>
      </c>
      <c r="O118" s="7"/>
      <c r="P118" s="13" t="str">
        <f t="shared" si="5"/>
        <v>degradation</v>
      </c>
      <c r="Q118" s="7" t="str">
        <f t="shared" si="18"/>
        <v>ACA @ 10kHz</v>
      </c>
      <c r="R118" s="14">
        <f t="shared" si="17"/>
        <v>0.006</v>
      </c>
      <c r="S118" s="13" t="str">
        <f t="shared" si="8"/>
        <v>out of limit</v>
      </c>
      <c r="T118" s="13" t="str">
        <f t="shared" si="9"/>
        <v>within limit</v>
      </c>
    </row>
    <row r="119" ht="15.75" customHeight="1">
      <c r="A119" s="7" t="s">
        <v>35</v>
      </c>
      <c r="B119" s="7">
        <v>32.9</v>
      </c>
      <c r="C119" s="9" t="s">
        <v>31</v>
      </c>
      <c r="D119" s="10">
        <v>32.9553</v>
      </c>
      <c r="E119" s="26">
        <v>32.9</v>
      </c>
      <c r="F119" s="10" t="s">
        <v>31</v>
      </c>
      <c r="G119" s="10">
        <v>32.9244</v>
      </c>
      <c r="H119" s="10">
        <f t="shared" si="1"/>
        <v>-0.0553</v>
      </c>
      <c r="I119" s="10">
        <f t="shared" si="2"/>
        <v>-0.0244</v>
      </c>
      <c r="J119" s="7">
        <f>I119/ VLOOKUP(F119,Sheet3!B:C,2,false)</f>
        <v>-0.0000244</v>
      </c>
      <c r="K119" s="7" t="str">
        <f>VLOOKUP(F119,Sheet3!B:E,4,false)</f>
        <v>A</v>
      </c>
      <c r="L119" s="7" t="str">
        <f>IFERROR(__xludf.DUMMYFUNCTION("if(ISBLANK(D119),"""",SPARKLINE(H119:I119))"),"")</f>
        <v/>
      </c>
      <c r="M119" s="10">
        <f t="shared" si="3"/>
        <v>0.0553</v>
      </c>
      <c r="N119" s="10">
        <f t="shared" si="4"/>
        <v>0.0244</v>
      </c>
      <c r="O119" s="7"/>
      <c r="P119" s="13" t="str">
        <f t="shared" si="5"/>
        <v>degradation</v>
      </c>
      <c r="Q119" s="7" t="str">
        <f t="shared" si="18"/>
        <v>ACA @ 10kHz</v>
      </c>
      <c r="R119" s="14">
        <f t="shared" si="17"/>
        <v>0.01974</v>
      </c>
      <c r="S119" s="13" t="str">
        <f t="shared" si="8"/>
        <v>out of limit</v>
      </c>
      <c r="T119" s="13" t="str">
        <f t="shared" si="9"/>
        <v>out of limit</v>
      </c>
    </row>
    <row r="120" ht="15.75" customHeight="1">
      <c r="A120" s="7" t="s">
        <v>35</v>
      </c>
      <c r="B120" s="7">
        <v>100.0</v>
      </c>
      <c r="C120" s="9" t="s">
        <v>31</v>
      </c>
      <c r="D120" s="10">
        <v>100.2257</v>
      </c>
      <c r="E120" s="26">
        <v>100.0</v>
      </c>
      <c r="F120" s="10" t="s">
        <v>31</v>
      </c>
      <c r="G120" s="10">
        <v>100.0047</v>
      </c>
      <c r="H120" s="10">
        <f t="shared" si="1"/>
        <v>-0.2257</v>
      </c>
      <c r="I120" s="10">
        <f t="shared" si="2"/>
        <v>-0.0047</v>
      </c>
      <c r="J120" s="7">
        <f>I120/ VLOOKUP(F120,Sheet3!B:C,2,false)</f>
        <v>-0.0000047</v>
      </c>
      <c r="K120" s="7" t="str">
        <f>VLOOKUP(F120,Sheet3!B:E,4,false)</f>
        <v>A</v>
      </c>
      <c r="L120" s="7" t="str">
        <f>IFERROR(__xludf.DUMMYFUNCTION("if(ISBLANK(D120),"""",SPARKLINE(H120:I120))"),"")</f>
        <v/>
      </c>
      <c r="M120" s="10">
        <f t="shared" si="3"/>
        <v>0.2257</v>
      </c>
      <c r="N120" s="10">
        <f t="shared" si="4"/>
        <v>0.0047</v>
      </c>
      <c r="O120" s="7"/>
      <c r="P120" s="13" t="str">
        <f t="shared" si="5"/>
        <v>degradation</v>
      </c>
      <c r="Q120" s="7" t="str">
        <f t="shared" si="18"/>
        <v>ACA @ 10kHz</v>
      </c>
      <c r="R120" s="14">
        <f t="shared" si="17"/>
        <v>0.06</v>
      </c>
      <c r="S120" s="13" t="str">
        <f t="shared" si="8"/>
        <v>out of limit</v>
      </c>
      <c r="T120" s="13" t="str">
        <f t="shared" si="9"/>
        <v>within limit</v>
      </c>
    </row>
    <row r="121" ht="15.75" customHeight="1">
      <c r="A121" s="7" t="s">
        <v>35</v>
      </c>
      <c r="B121" s="7">
        <v>329.0</v>
      </c>
      <c r="C121" s="9" t="s">
        <v>31</v>
      </c>
      <c r="D121" s="10">
        <v>329.702</v>
      </c>
      <c r="E121" s="26">
        <v>329.0</v>
      </c>
      <c r="F121" s="10" t="s">
        <v>31</v>
      </c>
      <c r="G121" s="10">
        <v>329.098</v>
      </c>
      <c r="H121" s="10">
        <f t="shared" si="1"/>
        <v>-0.702</v>
      </c>
      <c r="I121" s="10">
        <f t="shared" si="2"/>
        <v>-0.098</v>
      </c>
      <c r="J121" s="7">
        <f>I121/ VLOOKUP(F121,Sheet3!B:C,2,false)</f>
        <v>-0.000098</v>
      </c>
      <c r="K121" s="7" t="str">
        <f>VLOOKUP(F121,Sheet3!B:E,4,false)</f>
        <v>A</v>
      </c>
      <c r="L121" s="7" t="str">
        <f>IFERROR(__xludf.DUMMYFUNCTION("if(ISBLANK(D121),"""",SPARKLINE(H121:I121))"),"")</f>
        <v/>
      </c>
      <c r="M121" s="10">
        <f t="shared" si="3"/>
        <v>0.702</v>
      </c>
      <c r="N121" s="10">
        <f t="shared" si="4"/>
        <v>0.098</v>
      </c>
      <c r="O121" s="7"/>
      <c r="P121" s="13" t="str">
        <f t="shared" si="5"/>
        <v>degradation</v>
      </c>
      <c r="Q121" s="7" t="str">
        <f t="shared" si="18"/>
        <v>ACA @ 10kHz</v>
      </c>
      <c r="R121" s="14">
        <f t="shared" si="17"/>
        <v>0.1974</v>
      </c>
      <c r="S121" s="13" t="str">
        <f t="shared" si="8"/>
        <v>out of limit</v>
      </c>
      <c r="T121" s="13" t="str">
        <f t="shared" si="9"/>
        <v>within limit</v>
      </c>
    </row>
    <row r="122" ht="15.75" customHeight="1">
      <c r="A122" s="7" t="s">
        <v>36</v>
      </c>
      <c r="B122" s="7">
        <v>1.0</v>
      </c>
      <c r="C122" s="9" t="s">
        <v>37</v>
      </c>
      <c r="D122" s="12">
        <v>1.0</v>
      </c>
      <c r="E122" s="26">
        <v>1.0</v>
      </c>
      <c r="F122" s="10" t="s">
        <v>37</v>
      </c>
      <c r="G122" s="10">
        <v>0.9999605</v>
      </c>
      <c r="H122" s="12">
        <f t="shared" si="1"/>
        <v>0</v>
      </c>
      <c r="I122" s="10">
        <f t="shared" si="2"/>
        <v>0.0000395</v>
      </c>
      <c r="J122" s="7">
        <f>I122/ VLOOKUP(F122,Sheet3!B:C,2,false)</f>
        <v>0.0000395</v>
      </c>
      <c r="K122" s="7" t="str">
        <f>VLOOKUP(F122,Sheet3!B:E,4,false)</f>
        <v>Ω</v>
      </c>
      <c r="L122" s="7" t="str">
        <f>IFERROR(__xludf.DUMMYFUNCTION("if(ISBLANK(D122),"""",SPARKLINE(H122:I122))"),"")</f>
        <v/>
      </c>
      <c r="M122" s="10">
        <f t="shared" si="3"/>
        <v>0</v>
      </c>
      <c r="N122" s="10">
        <f t="shared" si="4"/>
        <v>0.0000395</v>
      </c>
      <c r="O122" s="7"/>
      <c r="P122" s="13" t="str">
        <f t="shared" si="5"/>
        <v>degradation</v>
      </c>
      <c r="Q122" s="7" t="str">
        <f t="shared" si="18"/>
        <v>RESISTANCE(4 wire)</v>
      </c>
      <c r="R122" s="14">
        <f t="shared" ref="R122:R154" si="19">28*B122/(10^6)</f>
        <v>0.000028</v>
      </c>
      <c r="S122" s="13" t="str">
        <f t="shared" si="8"/>
        <v>within limit</v>
      </c>
      <c r="T122" s="13" t="str">
        <f t="shared" si="9"/>
        <v>out of limit</v>
      </c>
    </row>
    <row r="123" ht="15.75" customHeight="1">
      <c r="A123" s="7" t="s">
        <v>36</v>
      </c>
      <c r="B123" s="7">
        <v>5.0</v>
      </c>
      <c r="C123" s="9" t="s">
        <v>37</v>
      </c>
      <c r="D123" s="10">
        <v>5.00002</v>
      </c>
      <c r="E123" s="26">
        <v>5.0</v>
      </c>
      <c r="F123" s="10" t="s">
        <v>37</v>
      </c>
      <c r="G123" s="10">
        <v>4.999842</v>
      </c>
      <c r="H123" s="10">
        <f t="shared" si="1"/>
        <v>-0.00002</v>
      </c>
      <c r="I123" s="10">
        <f t="shared" si="2"/>
        <v>0.000158</v>
      </c>
      <c r="J123" s="7">
        <f>I123/ VLOOKUP(F123,Sheet3!B:C,2,false)</f>
        <v>0.000158</v>
      </c>
      <c r="K123" s="7" t="str">
        <f>VLOOKUP(F123,Sheet3!B:E,4,false)</f>
        <v>Ω</v>
      </c>
      <c r="L123" s="7" t="str">
        <f>IFERROR(__xludf.DUMMYFUNCTION("if(ISBLANK(D123),"""",SPARKLINE(H123:I123))"),"")</f>
        <v/>
      </c>
      <c r="M123" s="10">
        <f t="shared" si="3"/>
        <v>0.00002</v>
      </c>
      <c r="N123" s="10">
        <f t="shared" si="4"/>
        <v>0.000158</v>
      </c>
      <c r="O123" s="7"/>
      <c r="P123" s="13" t="str">
        <f t="shared" si="5"/>
        <v>degradation</v>
      </c>
      <c r="Q123" s="7" t="str">
        <f t="shared" si="18"/>
        <v>RESISTANCE(4 wire)</v>
      </c>
      <c r="R123" s="14">
        <f t="shared" si="19"/>
        <v>0.00014</v>
      </c>
      <c r="S123" s="13" t="str">
        <f t="shared" si="8"/>
        <v>within limit</v>
      </c>
      <c r="T123" s="13" t="str">
        <f t="shared" si="9"/>
        <v>out of limit</v>
      </c>
    </row>
    <row r="124" ht="15.75" customHeight="1">
      <c r="A124" s="7" t="s">
        <v>36</v>
      </c>
      <c r="B124" s="7">
        <v>10.9</v>
      </c>
      <c r="C124" s="9" t="s">
        <v>37</v>
      </c>
      <c r="D124" s="10">
        <v>10.90013</v>
      </c>
      <c r="E124" s="26">
        <v>10.9</v>
      </c>
      <c r="F124" s="10" t="s">
        <v>37</v>
      </c>
      <c r="G124" s="10">
        <v>10.899798</v>
      </c>
      <c r="H124" s="10">
        <f t="shared" si="1"/>
        <v>-0.00013</v>
      </c>
      <c r="I124" s="10">
        <f t="shared" si="2"/>
        <v>0.000202</v>
      </c>
      <c r="J124" s="7">
        <f>I124/ VLOOKUP(F124,Sheet3!B:C,2,false)</f>
        <v>0.000202</v>
      </c>
      <c r="K124" s="7" t="str">
        <f>VLOOKUP(F124,Sheet3!B:E,4,false)</f>
        <v>Ω</v>
      </c>
      <c r="L124" s="7" t="str">
        <f>IFERROR(__xludf.DUMMYFUNCTION("if(ISBLANK(D124),"""",SPARKLINE(H124:I124))"),"")</f>
        <v/>
      </c>
      <c r="M124" s="10">
        <f t="shared" si="3"/>
        <v>0.00013</v>
      </c>
      <c r="N124" s="10">
        <f t="shared" si="4"/>
        <v>0.000202</v>
      </c>
      <c r="O124" s="7"/>
      <c r="P124" s="13" t="str">
        <f t="shared" si="5"/>
        <v>degradation</v>
      </c>
      <c r="Q124" s="7" t="str">
        <f t="shared" si="18"/>
        <v>RESISTANCE(4 wire)</v>
      </c>
      <c r="R124" s="14">
        <f t="shared" si="19"/>
        <v>0.0003052</v>
      </c>
      <c r="S124" s="13" t="str">
        <f t="shared" si="8"/>
        <v>within limit</v>
      </c>
      <c r="T124" s="13" t="str">
        <f t="shared" si="9"/>
        <v>within limit</v>
      </c>
    </row>
    <row r="125" ht="15.75" customHeight="1">
      <c r="A125" s="7" t="s">
        <v>36</v>
      </c>
      <c r="B125" s="7">
        <v>20.0</v>
      </c>
      <c r="C125" s="9" t="s">
        <v>37</v>
      </c>
      <c r="D125" s="12">
        <v>20.0002</v>
      </c>
      <c r="E125" s="26">
        <v>20.0</v>
      </c>
      <c r="F125" s="10" t="s">
        <v>37</v>
      </c>
      <c r="G125" s="10">
        <v>19.99974</v>
      </c>
      <c r="H125" s="12">
        <f t="shared" si="1"/>
        <v>-0.0002</v>
      </c>
      <c r="I125" s="10">
        <f t="shared" si="2"/>
        <v>0.00026</v>
      </c>
      <c r="J125" s="7">
        <f>I125/ VLOOKUP(F125,Sheet3!B:C,2,false)</f>
        <v>0.00026</v>
      </c>
      <c r="K125" s="7" t="str">
        <f>VLOOKUP(F125,Sheet3!B:E,4,false)</f>
        <v>Ω</v>
      </c>
      <c r="L125" s="7" t="str">
        <f>IFERROR(__xludf.DUMMYFUNCTION("if(ISBLANK(D125),"""",SPARKLINE(H125:I125))"),"")</f>
        <v/>
      </c>
      <c r="M125" s="10">
        <f t="shared" si="3"/>
        <v>0.0002</v>
      </c>
      <c r="N125" s="10">
        <f t="shared" si="4"/>
        <v>0.00026</v>
      </c>
      <c r="O125" s="7"/>
      <c r="P125" s="13" t="str">
        <f t="shared" si="5"/>
        <v>degradation</v>
      </c>
      <c r="Q125" s="7" t="str">
        <f t="shared" si="18"/>
        <v>RESISTANCE(4 wire)</v>
      </c>
      <c r="R125" s="14">
        <f t="shared" si="19"/>
        <v>0.00056</v>
      </c>
      <c r="S125" s="13" t="str">
        <f t="shared" si="8"/>
        <v>within limit</v>
      </c>
      <c r="T125" s="13" t="str">
        <f t="shared" si="9"/>
        <v>within limit</v>
      </c>
    </row>
    <row r="126" ht="15.75" customHeight="1">
      <c r="A126" s="7" t="s">
        <v>36</v>
      </c>
      <c r="B126" s="7">
        <v>32.9</v>
      </c>
      <c r="C126" s="9" t="s">
        <v>37</v>
      </c>
      <c r="D126" s="10">
        <v>32.90022</v>
      </c>
      <c r="E126" s="26">
        <v>32.9</v>
      </c>
      <c r="F126" s="10" t="s">
        <v>37</v>
      </c>
      <c r="G126" s="10">
        <v>32.89944</v>
      </c>
      <c r="H126" s="10">
        <f t="shared" si="1"/>
        <v>-0.00022</v>
      </c>
      <c r="I126" s="10">
        <f t="shared" si="2"/>
        <v>0.00056</v>
      </c>
      <c r="J126" s="7">
        <f>I126/ VLOOKUP(F126,Sheet3!B:C,2,false)</f>
        <v>0.00056</v>
      </c>
      <c r="K126" s="7" t="str">
        <f>VLOOKUP(F126,Sheet3!B:E,4,false)</f>
        <v>Ω</v>
      </c>
      <c r="L126" s="7" t="str">
        <f>IFERROR(__xludf.DUMMYFUNCTION("if(ISBLANK(D126),"""",SPARKLINE(H126:I126))"),"")</f>
        <v/>
      </c>
      <c r="M126" s="10">
        <f t="shared" si="3"/>
        <v>0.00022</v>
      </c>
      <c r="N126" s="10">
        <f t="shared" si="4"/>
        <v>0.00056</v>
      </c>
      <c r="O126" s="7"/>
      <c r="P126" s="13" t="str">
        <f t="shared" si="5"/>
        <v>degradation</v>
      </c>
      <c r="Q126" s="7" t="str">
        <f t="shared" si="18"/>
        <v>RESISTANCE(4 wire)</v>
      </c>
      <c r="R126" s="14">
        <f t="shared" si="19"/>
        <v>0.0009212</v>
      </c>
      <c r="S126" s="13" t="str">
        <f t="shared" si="8"/>
        <v>within limit</v>
      </c>
      <c r="T126" s="13" t="str">
        <f t="shared" si="9"/>
        <v>within limit</v>
      </c>
    </row>
    <row r="127" ht="15.75" customHeight="1">
      <c r="A127" s="7" t="s">
        <v>36</v>
      </c>
      <c r="B127" s="7">
        <v>50.0</v>
      </c>
      <c r="C127" s="9" t="s">
        <v>37</v>
      </c>
      <c r="D127" s="10">
        <v>50.00003</v>
      </c>
      <c r="E127" s="26">
        <v>50.0</v>
      </c>
      <c r="F127" s="10" t="s">
        <v>37</v>
      </c>
      <c r="G127" s="10">
        <v>49.99941</v>
      </c>
      <c r="H127" s="10">
        <f t="shared" si="1"/>
        <v>-0.00003</v>
      </c>
      <c r="I127" s="10">
        <f t="shared" si="2"/>
        <v>0.00059</v>
      </c>
      <c r="J127" s="7">
        <f>I127/ VLOOKUP(F127,Sheet3!B:C,2,false)</f>
        <v>0.00059</v>
      </c>
      <c r="K127" s="7" t="str">
        <f>VLOOKUP(F127,Sheet3!B:E,4,false)</f>
        <v>Ω</v>
      </c>
      <c r="L127" s="7" t="str">
        <f>IFERROR(__xludf.DUMMYFUNCTION("if(ISBLANK(D127),"""",SPARKLINE(H127:I127))"),"")</f>
        <v/>
      </c>
      <c r="M127" s="10">
        <f t="shared" si="3"/>
        <v>0.00003</v>
      </c>
      <c r="N127" s="10">
        <f t="shared" si="4"/>
        <v>0.00059</v>
      </c>
      <c r="O127" s="7"/>
      <c r="P127" s="13" t="str">
        <f t="shared" si="5"/>
        <v>degradation</v>
      </c>
      <c r="Q127" s="7" t="str">
        <f t="shared" si="18"/>
        <v>RESISTANCE(4 wire)</v>
      </c>
      <c r="R127" s="14">
        <f t="shared" si="19"/>
        <v>0.0014</v>
      </c>
      <c r="S127" s="13" t="str">
        <f t="shared" si="8"/>
        <v>within limit</v>
      </c>
      <c r="T127" s="13" t="str">
        <f t="shared" si="9"/>
        <v>within limit</v>
      </c>
    </row>
    <row r="128" ht="15.75" customHeight="1">
      <c r="A128" s="7" t="s">
        <v>36</v>
      </c>
      <c r="B128" s="7">
        <v>109.9</v>
      </c>
      <c r="C128" s="9" t="s">
        <v>37</v>
      </c>
      <c r="D128" s="10">
        <v>109.89995</v>
      </c>
      <c r="E128" s="26">
        <v>109.9</v>
      </c>
      <c r="F128" s="10" t="s">
        <v>37</v>
      </c>
      <c r="G128" s="10">
        <v>109.89873</v>
      </c>
      <c r="H128" s="10">
        <f t="shared" si="1"/>
        <v>0.00005</v>
      </c>
      <c r="I128" s="10">
        <f t="shared" si="2"/>
        <v>0.00127</v>
      </c>
      <c r="J128" s="7">
        <f>I128/ VLOOKUP(F128,Sheet3!B:C,2,false)</f>
        <v>0.00127</v>
      </c>
      <c r="K128" s="7" t="str">
        <f>VLOOKUP(F128,Sheet3!B:E,4,false)</f>
        <v>Ω</v>
      </c>
      <c r="L128" s="7" t="str">
        <f>IFERROR(__xludf.DUMMYFUNCTION("if(ISBLANK(D128),"""",SPARKLINE(H128:I128))"),"")</f>
        <v/>
      </c>
      <c r="M128" s="10">
        <f t="shared" si="3"/>
        <v>0.00005</v>
      </c>
      <c r="N128" s="10">
        <f t="shared" si="4"/>
        <v>0.00127</v>
      </c>
      <c r="O128" s="7"/>
      <c r="P128" s="13" t="str">
        <f t="shared" si="5"/>
        <v>degradation</v>
      </c>
      <c r="Q128" s="7" t="str">
        <f t="shared" si="18"/>
        <v>RESISTANCE(4 wire)</v>
      </c>
      <c r="R128" s="14">
        <f t="shared" si="19"/>
        <v>0.0030772</v>
      </c>
      <c r="S128" s="13" t="str">
        <f t="shared" si="8"/>
        <v>within limit</v>
      </c>
      <c r="T128" s="13" t="str">
        <f t="shared" si="9"/>
        <v>within limit</v>
      </c>
    </row>
    <row r="129" ht="15.75" customHeight="1">
      <c r="A129" s="7" t="s">
        <v>36</v>
      </c>
      <c r="B129" s="7">
        <v>200.0</v>
      </c>
      <c r="C129" s="9" t="s">
        <v>37</v>
      </c>
      <c r="D129" s="10">
        <v>200.00288</v>
      </c>
      <c r="E129" s="26">
        <v>200.0</v>
      </c>
      <c r="F129" s="10" t="s">
        <v>37</v>
      </c>
      <c r="G129" s="10">
        <v>199.9975</v>
      </c>
      <c r="H129" s="10">
        <f t="shared" si="1"/>
        <v>-0.00288</v>
      </c>
      <c r="I129" s="10">
        <f t="shared" si="2"/>
        <v>0.0025</v>
      </c>
      <c r="J129" s="7">
        <f>I129/ VLOOKUP(F129,Sheet3!B:C,2,false)</f>
        <v>0.0025</v>
      </c>
      <c r="K129" s="7" t="str">
        <f>VLOOKUP(F129,Sheet3!B:E,4,false)</f>
        <v>Ω</v>
      </c>
      <c r="L129" s="7" t="str">
        <f>IFERROR(__xludf.DUMMYFUNCTION("if(ISBLANK(D129),"""",SPARKLINE(H129:I129))"),"")</f>
        <v/>
      </c>
      <c r="M129" s="10">
        <f t="shared" si="3"/>
        <v>0.00288</v>
      </c>
      <c r="N129" s="10">
        <f t="shared" si="4"/>
        <v>0.0025</v>
      </c>
      <c r="O129" s="7"/>
      <c r="P129" s="13" t="str">
        <f t="shared" si="5"/>
        <v>degradation</v>
      </c>
      <c r="Q129" s="7" t="str">
        <f t="shared" si="18"/>
        <v>RESISTANCE(4 wire)</v>
      </c>
      <c r="R129" s="14">
        <f t="shared" si="19"/>
        <v>0.0056</v>
      </c>
      <c r="S129" s="13" t="str">
        <f t="shared" si="8"/>
        <v>within limit</v>
      </c>
      <c r="T129" s="13" t="str">
        <f t="shared" si="9"/>
        <v>within limit</v>
      </c>
    </row>
    <row r="130" ht="15.75" customHeight="1">
      <c r="A130" s="7" t="s">
        <v>36</v>
      </c>
      <c r="B130" s="7">
        <v>329.9</v>
      </c>
      <c r="C130" s="9" t="s">
        <v>37</v>
      </c>
      <c r="D130" s="10">
        <v>329.90353</v>
      </c>
      <c r="E130" s="30">
        <v>329.9</v>
      </c>
      <c r="F130" s="10" t="s">
        <v>37</v>
      </c>
      <c r="G130" s="31">
        <v>329.894</v>
      </c>
      <c r="H130" s="10">
        <f t="shared" si="1"/>
        <v>-0.00353</v>
      </c>
      <c r="I130" s="24">
        <f t="shared" si="2"/>
        <v>0.006</v>
      </c>
      <c r="J130" s="7">
        <f>I130/ VLOOKUP(F130,Sheet3!B:C,2,false)</f>
        <v>0.006</v>
      </c>
      <c r="K130" s="7" t="str">
        <f>VLOOKUP(F130,Sheet3!B:E,4,false)</f>
        <v>Ω</v>
      </c>
      <c r="L130" s="7" t="str">
        <f>IFERROR(__xludf.DUMMYFUNCTION("if(ISBLANK(D130),"""",SPARKLINE(H130:I130))"),"")</f>
        <v/>
      </c>
      <c r="M130" s="10">
        <f t="shared" si="3"/>
        <v>0.00353</v>
      </c>
      <c r="N130" s="10">
        <f t="shared" si="4"/>
        <v>0.006</v>
      </c>
      <c r="O130" s="7"/>
      <c r="P130" s="13" t="str">
        <f t="shared" si="5"/>
        <v>degradation</v>
      </c>
      <c r="Q130" s="7" t="str">
        <f t="shared" si="18"/>
        <v>RESISTANCE(4 wire)</v>
      </c>
      <c r="R130" s="14">
        <f t="shared" si="19"/>
        <v>0.0092372</v>
      </c>
      <c r="S130" s="13" t="str">
        <f t="shared" si="8"/>
        <v>within limit</v>
      </c>
      <c r="T130" s="13" t="str">
        <f t="shared" si="9"/>
        <v>within limit</v>
      </c>
    </row>
    <row r="131" ht="15.75" customHeight="1">
      <c r="A131" s="7" t="s">
        <v>36</v>
      </c>
      <c r="B131" s="7">
        <v>0.5</v>
      </c>
      <c r="C131" s="9" t="s">
        <v>38</v>
      </c>
      <c r="D131" s="10">
        <v>0.5000012</v>
      </c>
      <c r="E131" s="26">
        <v>0.5</v>
      </c>
      <c r="F131" s="10" t="s">
        <v>38</v>
      </c>
      <c r="G131" s="10">
        <v>0.4999947</v>
      </c>
      <c r="H131" s="10">
        <f t="shared" si="1"/>
        <v>-0.0000012</v>
      </c>
      <c r="I131" s="10">
        <f t="shared" si="2"/>
        <v>0.0000053</v>
      </c>
      <c r="J131" s="7">
        <f>I131/ VLOOKUP(F131,Sheet3!B:C,2,false)</f>
        <v>0.0053</v>
      </c>
      <c r="K131" s="7" t="str">
        <f>VLOOKUP(F131,Sheet3!B:E,4,false)</f>
        <v>Ω</v>
      </c>
      <c r="L131" s="7" t="str">
        <f>IFERROR(__xludf.DUMMYFUNCTION("if(ISBLANK(D131),"""",SPARKLINE(H131:I131))"),"")</f>
        <v/>
      </c>
      <c r="M131" s="10">
        <f t="shared" si="3"/>
        <v>0.0000012</v>
      </c>
      <c r="N131" s="10">
        <f t="shared" si="4"/>
        <v>0.0000053</v>
      </c>
      <c r="O131" s="7"/>
      <c r="P131" s="13" t="str">
        <f t="shared" si="5"/>
        <v>degradation</v>
      </c>
      <c r="Q131" s="7" t="str">
        <f t="shared" si="18"/>
        <v>RESISTANCE(4 wire)</v>
      </c>
      <c r="R131" s="14">
        <f t="shared" si="19"/>
        <v>0.000014</v>
      </c>
      <c r="S131" s="13" t="str">
        <f t="shared" si="8"/>
        <v>within limit</v>
      </c>
      <c r="T131" s="13" t="str">
        <f t="shared" si="9"/>
        <v>within limit</v>
      </c>
    </row>
    <row r="132" ht="15.75" customHeight="1">
      <c r="A132" s="7" t="s">
        <v>36</v>
      </c>
      <c r="B132" s="7">
        <v>1.09</v>
      </c>
      <c r="C132" s="9" t="s">
        <v>38</v>
      </c>
      <c r="D132" s="10">
        <v>1.0900019</v>
      </c>
      <c r="E132" s="26">
        <v>1.09</v>
      </c>
      <c r="F132" s="10" t="s">
        <v>38</v>
      </c>
      <c r="G132" s="20">
        <v>1.089986</v>
      </c>
      <c r="H132" s="10">
        <f t="shared" si="1"/>
        <v>-0.0000019</v>
      </c>
      <c r="I132" s="20">
        <f t="shared" si="2"/>
        <v>0.000014</v>
      </c>
      <c r="J132" s="7">
        <f>I132/ VLOOKUP(F132,Sheet3!B:C,2,false)</f>
        <v>0.014</v>
      </c>
      <c r="K132" s="7" t="str">
        <f>VLOOKUP(F132,Sheet3!B:E,4,false)</f>
        <v>Ω</v>
      </c>
      <c r="L132" s="7" t="str">
        <f>IFERROR(__xludf.DUMMYFUNCTION("if(ISBLANK(D132),"""",SPARKLINE(H132:I132))"),"")</f>
        <v/>
      </c>
      <c r="M132" s="10">
        <f t="shared" si="3"/>
        <v>0.0000019</v>
      </c>
      <c r="N132" s="10">
        <f t="shared" si="4"/>
        <v>0.000014</v>
      </c>
      <c r="O132" s="7"/>
      <c r="P132" s="13" t="str">
        <f t="shared" si="5"/>
        <v>degradation</v>
      </c>
      <c r="Q132" s="7" t="str">
        <f t="shared" si="18"/>
        <v>RESISTANCE(4 wire)</v>
      </c>
      <c r="R132" s="14">
        <f t="shared" si="19"/>
        <v>0.00003052</v>
      </c>
      <c r="S132" s="13" t="str">
        <f t="shared" si="8"/>
        <v>within limit</v>
      </c>
      <c r="T132" s="13" t="str">
        <f t="shared" si="9"/>
        <v>within limit</v>
      </c>
    </row>
    <row r="133" ht="15.75" customHeight="1">
      <c r="A133" s="7" t="s">
        <v>36</v>
      </c>
      <c r="B133" s="7">
        <v>3.29</v>
      </c>
      <c r="C133" s="9" t="s">
        <v>38</v>
      </c>
      <c r="D133" s="10">
        <v>3.2899845</v>
      </c>
      <c r="E133" s="26">
        <v>3.29</v>
      </c>
      <c r="F133" s="10" t="s">
        <v>38</v>
      </c>
      <c r="G133" s="23">
        <v>3.28993</v>
      </c>
      <c r="H133" s="10">
        <f t="shared" si="1"/>
        <v>0.0000155</v>
      </c>
      <c r="I133" s="23">
        <f t="shared" si="2"/>
        <v>0.00007</v>
      </c>
      <c r="J133" s="7">
        <f>I133/ VLOOKUP(F133,Sheet3!B:C,2,false)</f>
        <v>0.07</v>
      </c>
      <c r="K133" s="7" t="str">
        <f>VLOOKUP(F133,Sheet3!B:E,4,false)</f>
        <v>Ω</v>
      </c>
      <c r="L133" s="7" t="str">
        <f>IFERROR(__xludf.DUMMYFUNCTION("if(ISBLANK(D133),"""",SPARKLINE(H133:I133))"),"")</f>
        <v/>
      </c>
      <c r="M133" s="10">
        <f t="shared" si="3"/>
        <v>0.0000155</v>
      </c>
      <c r="N133" s="10">
        <f t="shared" si="4"/>
        <v>0.00007</v>
      </c>
      <c r="O133" s="7"/>
      <c r="P133" s="13" t="str">
        <f t="shared" si="5"/>
        <v>degradation</v>
      </c>
      <c r="Q133" s="7" t="str">
        <f t="shared" si="18"/>
        <v>RESISTANCE(4 wire)</v>
      </c>
      <c r="R133" s="14">
        <f t="shared" si="19"/>
        <v>0.00009212</v>
      </c>
      <c r="S133" s="13" t="str">
        <f t="shared" si="8"/>
        <v>within limit</v>
      </c>
      <c r="T133" s="13" t="str">
        <f t="shared" si="9"/>
        <v>within limit</v>
      </c>
    </row>
    <row r="134" ht="15.75" customHeight="1">
      <c r="A134" s="7" t="s">
        <v>36</v>
      </c>
      <c r="B134" s="7">
        <v>5.0</v>
      </c>
      <c r="C134" s="9" t="s">
        <v>38</v>
      </c>
      <c r="D134" s="10">
        <v>4.999968</v>
      </c>
      <c r="E134" s="26">
        <v>5.0</v>
      </c>
      <c r="F134" s="10" t="s">
        <v>38</v>
      </c>
      <c r="G134" s="10">
        <v>4.999915</v>
      </c>
      <c r="H134" s="10">
        <f t="shared" si="1"/>
        <v>0.000032</v>
      </c>
      <c r="I134" s="10">
        <f t="shared" si="2"/>
        <v>0.000085</v>
      </c>
      <c r="J134" s="7">
        <f>I134/ VLOOKUP(F134,Sheet3!B:C,2,false)</f>
        <v>0.085</v>
      </c>
      <c r="K134" s="7" t="str">
        <f>VLOOKUP(F134,Sheet3!B:E,4,false)</f>
        <v>Ω</v>
      </c>
      <c r="L134" s="7" t="str">
        <f>IFERROR(__xludf.DUMMYFUNCTION("if(ISBLANK(D134),"""",SPARKLINE(H134:I134))"),"")</f>
        <v/>
      </c>
      <c r="M134" s="10">
        <f t="shared" si="3"/>
        <v>0.000032</v>
      </c>
      <c r="N134" s="10">
        <f t="shared" si="4"/>
        <v>0.000085</v>
      </c>
      <c r="O134" s="7"/>
      <c r="P134" s="13" t="str">
        <f t="shared" si="5"/>
        <v>degradation</v>
      </c>
      <c r="Q134" s="7" t="str">
        <f t="shared" si="18"/>
        <v>RESISTANCE(4 wire)</v>
      </c>
      <c r="R134" s="14">
        <f t="shared" si="19"/>
        <v>0.00014</v>
      </c>
      <c r="S134" s="13" t="str">
        <f t="shared" si="8"/>
        <v>within limit</v>
      </c>
      <c r="T134" s="13" t="str">
        <f t="shared" si="9"/>
        <v>within limit</v>
      </c>
    </row>
    <row r="135" ht="15.75" customHeight="1">
      <c r="A135" s="7" t="s">
        <v>36</v>
      </c>
      <c r="B135" s="7">
        <v>10.9</v>
      </c>
      <c r="C135" s="9" t="s">
        <v>38</v>
      </c>
      <c r="D135" s="10">
        <v>10.899935</v>
      </c>
      <c r="E135" s="26">
        <v>10.9</v>
      </c>
      <c r="F135" s="10" t="s">
        <v>38</v>
      </c>
      <c r="G135" s="10">
        <v>10.899811</v>
      </c>
      <c r="H135" s="10">
        <f t="shared" si="1"/>
        <v>0.000065</v>
      </c>
      <c r="I135" s="10">
        <f t="shared" si="2"/>
        <v>0.000189</v>
      </c>
      <c r="J135" s="7">
        <f>I135/ VLOOKUP(F135,Sheet3!B:C,2,false)</f>
        <v>0.189</v>
      </c>
      <c r="K135" s="7" t="str">
        <f>VLOOKUP(F135,Sheet3!B:E,4,false)</f>
        <v>Ω</v>
      </c>
      <c r="L135" s="7" t="str">
        <f>IFERROR(__xludf.DUMMYFUNCTION("if(ISBLANK(D135),"""",SPARKLINE(H135:I135))"),"")</f>
        <v/>
      </c>
      <c r="M135" s="10">
        <f t="shared" si="3"/>
        <v>0.000065</v>
      </c>
      <c r="N135" s="10">
        <f t="shared" si="4"/>
        <v>0.000189</v>
      </c>
      <c r="O135" s="7"/>
      <c r="P135" s="13" t="str">
        <f t="shared" si="5"/>
        <v>degradation</v>
      </c>
      <c r="Q135" s="7" t="str">
        <f t="shared" si="18"/>
        <v>RESISTANCE(4 wire)</v>
      </c>
      <c r="R135" s="14">
        <f t="shared" si="19"/>
        <v>0.0003052</v>
      </c>
      <c r="S135" s="13" t="str">
        <f t="shared" si="8"/>
        <v>within limit</v>
      </c>
      <c r="T135" s="13" t="str">
        <f t="shared" si="9"/>
        <v>within limit</v>
      </c>
    </row>
    <row r="136" ht="15.75" customHeight="1">
      <c r="A136" s="7" t="s">
        <v>36</v>
      </c>
      <c r="B136" s="7">
        <v>20.0</v>
      </c>
      <c r="C136" s="9" t="s">
        <v>38</v>
      </c>
      <c r="D136" s="10">
        <v>19.999946</v>
      </c>
      <c r="E136" s="26">
        <v>20.0</v>
      </c>
      <c r="F136" s="10" t="s">
        <v>38</v>
      </c>
      <c r="G136" s="10">
        <v>19.99973</v>
      </c>
      <c r="H136" s="10">
        <f t="shared" si="1"/>
        <v>0.000054</v>
      </c>
      <c r="I136" s="10">
        <f t="shared" si="2"/>
        <v>0.00027</v>
      </c>
      <c r="J136" s="7">
        <f>I136/ VLOOKUP(F136,Sheet3!B:C,2,false)</f>
        <v>0.27</v>
      </c>
      <c r="K136" s="7" t="str">
        <f>VLOOKUP(F136,Sheet3!B:E,4,false)</f>
        <v>Ω</v>
      </c>
      <c r="L136" s="7" t="str">
        <f>IFERROR(__xludf.DUMMYFUNCTION("if(ISBLANK(D136),"""",SPARKLINE(H136:I136))"),"")</f>
        <v/>
      </c>
      <c r="M136" s="10">
        <f t="shared" si="3"/>
        <v>0.000054</v>
      </c>
      <c r="N136" s="10">
        <f t="shared" si="4"/>
        <v>0.00027</v>
      </c>
      <c r="O136" s="7"/>
      <c r="P136" s="13" t="str">
        <f t="shared" si="5"/>
        <v>degradation</v>
      </c>
      <c r="Q136" s="7" t="str">
        <f t="shared" si="18"/>
        <v>RESISTANCE(4 wire)</v>
      </c>
      <c r="R136" s="14">
        <f t="shared" si="19"/>
        <v>0.00056</v>
      </c>
      <c r="S136" s="13" t="str">
        <f t="shared" si="8"/>
        <v>within limit</v>
      </c>
      <c r="T136" s="13" t="str">
        <f t="shared" si="9"/>
        <v>within limit</v>
      </c>
    </row>
    <row r="137" ht="15.75" customHeight="1">
      <c r="A137" s="7" t="s">
        <v>36</v>
      </c>
      <c r="B137" s="7">
        <v>32.9</v>
      </c>
      <c r="C137" s="9" t="s">
        <v>38</v>
      </c>
      <c r="D137" s="10">
        <v>32.899871</v>
      </c>
      <c r="E137" s="26">
        <v>32.9</v>
      </c>
      <c r="F137" s="10" t="s">
        <v>38</v>
      </c>
      <c r="G137" s="10">
        <v>32.90046</v>
      </c>
      <c r="H137" s="10">
        <f t="shared" si="1"/>
        <v>0.000129</v>
      </c>
      <c r="I137" s="10">
        <f t="shared" si="2"/>
        <v>-0.00046</v>
      </c>
      <c r="J137" s="7">
        <f>I137/ VLOOKUP(F137,Sheet3!B:C,2,false)</f>
        <v>-0.46</v>
      </c>
      <c r="K137" s="7" t="str">
        <f>VLOOKUP(F137,Sheet3!B:E,4,false)</f>
        <v>Ω</v>
      </c>
      <c r="L137" s="7" t="str">
        <f>IFERROR(__xludf.DUMMYFUNCTION("if(ISBLANK(D137),"""",SPARKLINE(H137:I137))"),"")</f>
        <v/>
      </c>
      <c r="M137" s="10">
        <f t="shared" si="3"/>
        <v>0.000129</v>
      </c>
      <c r="N137" s="10">
        <f t="shared" si="4"/>
        <v>0.00046</v>
      </c>
      <c r="O137" s="7"/>
      <c r="P137" s="13" t="str">
        <f t="shared" si="5"/>
        <v>improved</v>
      </c>
      <c r="Q137" s="7" t="str">
        <f t="shared" si="18"/>
        <v/>
      </c>
      <c r="R137" s="14">
        <f t="shared" si="19"/>
        <v>0.0009212</v>
      </c>
      <c r="S137" s="13" t="str">
        <f t="shared" si="8"/>
        <v>within limit</v>
      </c>
      <c r="T137" s="13" t="str">
        <f t="shared" si="9"/>
        <v>within limit</v>
      </c>
    </row>
    <row r="138" ht="15.75" customHeight="1">
      <c r="A138" s="7" t="s">
        <v>36</v>
      </c>
      <c r="B138" s="7">
        <v>50.0</v>
      </c>
      <c r="C138" s="9" t="s">
        <v>38</v>
      </c>
      <c r="D138" s="10">
        <v>49.99979</v>
      </c>
      <c r="E138" s="26">
        <v>50.0</v>
      </c>
      <c r="F138" s="10" t="s">
        <v>38</v>
      </c>
      <c r="G138" s="10">
        <v>49.99921</v>
      </c>
      <c r="H138" s="10">
        <f t="shared" si="1"/>
        <v>0.00021</v>
      </c>
      <c r="I138" s="10">
        <f t="shared" si="2"/>
        <v>0.00079</v>
      </c>
      <c r="J138" s="7">
        <f>I138/ VLOOKUP(F138,Sheet3!B:C,2,false)</f>
        <v>0.79</v>
      </c>
      <c r="K138" s="7" t="str">
        <f>VLOOKUP(F138,Sheet3!B:E,4,false)</f>
        <v>Ω</v>
      </c>
      <c r="L138" s="7" t="str">
        <f>IFERROR(__xludf.DUMMYFUNCTION("if(ISBLANK(D138),"""",SPARKLINE(H138:I138))"),"")</f>
        <v/>
      </c>
      <c r="M138" s="10">
        <f t="shared" si="3"/>
        <v>0.00021</v>
      </c>
      <c r="N138" s="10">
        <f t="shared" si="4"/>
        <v>0.00079</v>
      </c>
      <c r="O138" s="7"/>
      <c r="P138" s="13" t="str">
        <f t="shared" si="5"/>
        <v>degradation</v>
      </c>
      <c r="Q138" s="7" t="str">
        <f t="shared" si="18"/>
        <v>RESISTANCE(4 wire)</v>
      </c>
      <c r="R138" s="14">
        <f t="shared" si="19"/>
        <v>0.0014</v>
      </c>
      <c r="S138" s="13" t="str">
        <f t="shared" si="8"/>
        <v>within limit</v>
      </c>
      <c r="T138" s="13" t="str">
        <f t="shared" si="9"/>
        <v>within limit</v>
      </c>
    </row>
    <row r="139" ht="15.75" customHeight="1">
      <c r="A139" s="7" t="s">
        <v>39</v>
      </c>
      <c r="B139" s="7">
        <v>109.9</v>
      </c>
      <c r="C139" s="9" t="s">
        <v>38</v>
      </c>
      <c r="D139" s="10">
        <v>109.89967</v>
      </c>
      <c r="E139" s="26">
        <v>109.9</v>
      </c>
      <c r="F139" s="10" t="s">
        <v>38</v>
      </c>
      <c r="G139" s="10">
        <v>109.89857</v>
      </c>
      <c r="H139" s="10">
        <f t="shared" si="1"/>
        <v>0.00033</v>
      </c>
      <c r="I139" s="10">
        <f t="shared" si="2"/>
        <v>0.00143</v>
      </c>
      <c r="J139" s="7">
        <f>I139/ VLOOKUP(F139,Sheet3!B:C,2,false)</f>
        <v>1.43</v>
      </c>
      <c r="K139" s="7" t="str">
        <f>VLOOKUP(F139,Sheet3!B:E,4,false)</f>
        <v>Ω</v>
      </c>
      <c r="L139" s="7" t="str">
        <f>IFERROR(__xludf.DUMMYFUNCTION("if(ISBLANK(D139),"""",SPARKLINE(H139:I139))"),"")</f>
        <v/>
      </c>
      <c r="M139" s="10">
        <f t="shared" si="3"/>
        <v>0.00033</v>
      </c>
      <c r="N139" s="10">
        <f t="shared" si="4"/>
        <v>0.00143</v>
      </c>
      <c r="O139" s="7"/>
      <c r="P139" s="13" t="str">
        <f t="shared" si="5"/>
        <v>degradation</v>
      </c>
      <c r="Q139" s="7" t="str">
        <f t="shared" si="18"/>
        <v>RESISTANCE(2 wire)</v>
      </c>
      <c r="R139" s="14">
        <f t="shared" si="19"/>
        <v>0.0030772</v>
      </c>
      <c r="S139" s="13" t="str">
        <f t="shared" si="8"/>
        <v>within limit</v>
      </c>
      <c r="T139" s="13" t="str">
        <f t="shared" si="9"/>
        <v>within limit</v>
      </c>
    </row>
    <row r="140" ht="15.75" customHeight="1">
      <c r="A140" s="7" t="s">
        <v>39</v>
      </c>
      <c r="B140" s="7">
        <v>200.0</v>
      </c>
      <c r="C140" s="9" t="s">
        <v>38</v>
      </c>
      <c r="D140" s="10">
        <v>199.99944</v>
      </c>
      <c r="E140" s="26">
        <v>200.0</v>
      </c>
      <c r="F140" s="10" t="s">
        <v>38</v>
      </c>
      <c r="G140" s="10">
        <v>199.9966</v>
      </c>
      <c r="H140" s="10">
        <f t="shared" si="1"/>
        <v>0.00056</v>
      </c>
      <c r="I140" s="10">
        <f t="shared" si="2"/>
        <v>0.0034</v>
      </c>
      <c r="J140" s="7">
        <f>I140/ VLOOKUP(F140,Sheet3!B:C,2,false)</f>
        <v>3.4</v>
      </c>
      <c r="K140" s="7" t="str">
        <f>VLOOKUP(F140,Sheet3!B:E,4,false)</f>
        <v>Ω</v>
      </c>
      <c r="L140" s="7" t="str">
        <f>IFERROR(__xludf.DUMMYFUNCTION("if(ISBLANK(D140),"""",SPARKLINE(H140:I140))"),"")</f>
        <v/>
      </c>
      <c r="M140" s="10">
        <f t="shared" si="3"/>
        <v>0.00056</v>
      </c>
      <c r="N140" s="10">
        <f t="shared" si="4"/>
        <v>0.0034</v>
      </c>
      <c r="O140" s="7"/>
      <c r="P140" s="13" t="str">
        <f t="shared" si="5"/>
        <v>degradation</v>
      </c>
      <c r="Q140" s="7" t="str">
        <f t="shared" si="18"/>
        <v>RESISTANCE(2 wire)</v>
      </c>
      <c r="R140" s="14">
        <f t="shared" si="19"/>
        <v>0.0056</v>
      </c>
      <c r="S140" s="13" t="str">
        <f t="shared" si="8"/>
        <v>within limit</v>
      </c>
      <c r="T140" s="13" t="str">
        <f t="shared" si="9"/>
        <v>within limit</v>
      </c>
    </row>
    <row r="141" ht="15.75" customHeight="1">
      <c r="A141" s="7" t="s">
        <v>39</v>
      </c>
      <c r="B141" s="7">
        <v>329.9</v>
      </c>
      <c r="C141" s="9" t="s">
        <v>38</v>
      </c>
      <c r="D141" s="10">
        <v>329.89892</v>
      </c>
      <c r="E141" s="26">
        <v>329.9</v>
      </c>
      <c r="F141" s="10" t="s">
        <v>38</v>
      </c>
      <c r="G141" s="24">
        <v>329.896</v>
      </c>
      <c r="H141" s="10">
        <f t="shared" si="1"/>
        <v>0.00108</v>
      </c>
      <c r="I141" s="24">
        <f t="shared" si="2"/>
        <v>0.004</v>
      </c>
      <c r="J141" s="7">
        <f>I141/ VLOOKUP(F141,Sheet3!B:C,2,false)</f>
        <v>4</v>
      </c>
      <c r="K141" s="7" t="str">
        <f>VLOOKUP(F141,Sheet3!B:E,4,false)</f>
        <v>Ω</v>
      </c>
      <c r="L141" s="7" t="str">
        <f>IFERROR(__xludf.DUMMYFUNCTION("if(ISBLANK(D141),"""",SPARKLINE(H141:I141))"),"")</f>
        <v/>
      </c>
      <c r="M141" s="10">
        <f t="shared" si="3"/>
        <v>0.00108</v>
      </c>
      <c r="N141" s="10">
        <f t="shared" si="4"/>
        <v>0.004</v>
      </c>
      <c r="O141" s="7"/>
      <c r="P141" s="13" t="str">
        <f t="shared" si="5"/>
        <v>degradation</v>
      </c>
      <c r="Q141" s="7" t="str">
        <f t="shared" si="18"/>
        <v>RESISTANCE(2 wire)</v>
      </c>
      <c r="R141" s="14">
        <f t="shared" si="19"/>
        <v>0.0092372</v>
      </c>
      <c r="S141" s="13" t="str">
        <f t="shared" si="8"/>
        <v>within limit</v>
      </c>
      <c r="T141" s="13" t="str">
        <f t="shared" si="9"/>
        <v>within limit</v>
      </c>
    </row>
    <row r="142" ht="15.75" customHeight="1">
      <c r="A142" s="7" t="s">
        <v>39</v>
      </c>
      <c r="B142" s="7">
        <v>0.5</v>
      </c>
      <c r="C142" s="9" t="s">
        <v>40</v>
      </c>
      <c r="D142" s="10">
        <v>0.4999977</v>
      </c>
      <c r="E142" s="26">
        <v>0.5</v>
      </c>
      <c r="F142" s="10" t="s">
        <v>40</v>
      </c>
      <c r="G142" s="10">
        <v>0.4999939</v>
      </c>
      <c r="H142" s="10">
        <f t="shared" si="1"/>
        <v>0.0000023</v>
      </c>
      <c r="I142" s="10">
        <f t="shared" si="2"/>
        <v>0.0000061</v>
      </c>
      <c r="J142" s="7">
        <f>I142/ VLOOKUP(F142,Sheet3!B:C,2,false)</f>
        <v>6.1</v>
      </c>
      <c r="K142" s="7" t="str">
        <f>VLOOKUP(F142,Sheet3!B:E,4,false)</f>
        <v>Ω</v>
      </c>
      <c r="L142" s="7" t="str">
        <f>IFERROR(__xludf.DUMMYFUNCTION("if(ISBLANK(D142),"""",SPARKLINE(H142:I142))"),"")</f>
        <v/>
      </c>
      <c r="M142" s="10">
        <f t="shared" si="3"/>
        <v>0.0000023</v>
      </c>
      <c r="N142" s="10">
        <f t="shared" si="4"/>
        <v>0.0000061</v>
      </c>
      <c r="O142" s="7"/>
      <c r="P142" s="13" t="str">
        <f t="shared" si="5"/>
        <v>degradation</v>
      </c>
      <c r="Q142" s="7" t="str">
        <f t="shared" si="18"/>
        <v>RESISTANCE(2 wire)</v>
      </c>
      <c r="R142" s="14">
        <f t="shared" si="19"/>
        <v>0.000014</v>
      </c>
      <c r="S142" s="13" t="str">
        <f t="shared" si="8"/>
        <v>within limit</v>
      </c>
      <c r="T142" s="13" t="str">
        <f t="shared" si="9"/>
        <v>within limit</v>
      </c>
    </row>
    <row r="143" ht="15.75" customHeight="1">
      <c r="A143" s="7" t="s">
        <v>39</v>
      </c>
      <c r="B143" s="7">
        <v>1.09</v>
      </c>
      <c r="C143" s="9" t="s">
        <v>40</v>
      </c>
      <c r="D143" s="20">
        <v>1.089995</v>
      </c>
      <c r="E143" s="26">
        <v>1.09</v>
      </c>
      <c r="F143" s="10" t="s">
        <v>40</v>
      </c>
      <c r="G143" s="10">
        <v>1.0899892</v>
      </c>
      <c r="H143" s="20">
        <f t="shared" si="1"/>
        <v>0.000005</v>
      </c>
      <c r="I143" s="10">
        <f t="shared" si="2"/>
        <v>0.0000108</v>
      </c>
      <c r="J143" s="7">
        <f>I143/ VLOOKUP(F143,Sheet3!B:C,2,false)</f>
        <v>10.8</v>
      </c>
      <c r="K143" s="7" t="str">
        <f>VLOOKUP(F143,Sheet3!B:E,4,false)</f>
        <v>Ω</v>
      </c>
      <c r="L143" s="7" t="str">
        <f>IFERROR(__xludf.DUMMYFUNCTION("if(ISBLANK(D143),"""",SPARKLINE(H143:I143))"),"")</f>
        <v/>
      </c>
      <c r="M143" s="10">
        <f t="shared" si="3"/>
        <v>0.000005</v>
      </c>
      <c r="N143" s="10">
        <f t="shared" si="4"/>
        <v>0.0000108</v>
      </c>
      <c r="O143" s="7"/>
      <c r="P143" s="13" t="str">
        <f t="shared" si="5"/>
        <v>degradation</v>
      </c>
      <c r="Q143" s="7" t="str">
        <f t="shared" si="18"/>
        <v>RESISTANCE(2 wire)</v>
      </c>
      <c r="R143" s="14">
        <f t="shared" si="19"/>
        <v>0.00003052</v>
      </c>
      <c r="S143" s="13" t="str">
        <f t="shared" si="8"/>
        <v>within limit</v>
      </c>
      <c r="T143" s="13" t="str">
        <f t="shared" si="9"/>
        <v>within limit</v>
      </c>
    </row>
    <row r="144" ht="15.75" customHeight="1">
      <c r="A144" s="7" t="s">
        <v>39</v>
      </c>
      <c r="B144" s="7">
        <v>2.0</v>
      </c>
      <c r="C144" s="9" t="s">
        <v>40</v>
      </c>
      <c r="D144" s="10">
        <v>1.9999594</v>
      </c>
      <c r="E144" s="26">
        <v>2.0</v>
      </c>
      <c r="F144" s="10" t="s">
        <v>40</v>
      </c>
      <c r="G144" s="23">
        <v>1.99996</v>
      </c>
      <c r="H144" s="10">
        <f t="shared" si="1"/>
        <v>0.0000406</v>
      </c>
      <c r="I144" s="23">
        <f t="shared" si="2"/>
        <v>0.00004</v>
      </c>
      <c r="J144" s="7">
        <f>I144/ VLOOKUP(F144,Sheet3!B:C,2,false)</f>
        <v>40</v>
      </c>
      <c r="K144" s="7" t="str">
        <f>VLOOKUP(F144,Sheet3!B:E,4,false)</f>
        <v>Ω</v>
      </c>
      <c r="L144" s="7" t="str">
        <f>IFERROR(__xludf.DUMMYFUNCTION("if(ISBLANK(D144),"""",SPARKLINE(H144:I144))"),"")</f>
        <v/>
      </c>
      <c r="M144" s="10">
        <f t="shared" si="3"/>
        <v>0.0000406</v>
      </c>
      <c r="N144" s="10">
        <f t="shared" si="4"/>
        <v>0.00004</v>
      </c>
      <c r="O144" s="7"/>
      <c r="P144" s="13" t="str">
        <f t="shared" si="5"/>
        <v>degradation</v>
      </c>
      <c r="Q144" s="7" t="str">
        <f t="shared" si="18"/>
        <v>RESISTANCE(2 wire)</v>
      </c>
      <c r="R144" s="14">
        <f t="shared" si="19"/>
        <v>0.000056</v>
      </c>
      <c r="S144" s="13" t="str">
        <f t="shared" si="8"/>
        <v>within limit</v>
      </c>
      <c r="T144" s="13" t="str">
        <f t="shared" si="9"/>
        <v>within limit</v>
      </c>
    </row>
    <row r="145" ht="15.75" customHeight="1">
      <c r="A145" s="7" t="s">
        <v>39</v>
      </c>
      <c r="B145" s="7">
        <v>3.29</v>
      </c>
      <c r="C145" s="9" t="s">
        <v>40</v>
      </c>
      <c r="D145" s="10">
        <v>3.2899662</v>
      </c>
      <c r="E145" s="26">
        <v>3.29</v>
      </c>
      <c r="F145" s="10" t="s">
        <v>40</v>
      </c>
      <c r="G145" s="10">
        <v>3.289953</v>
      </c>
      <c r="H145" s="10">
        <f t="shared" si="1"/>
        <v>0.0000338</v>
      </c>
      <c r="I145" s="10">
        <f t="shared" si="2"/>
        <v>0.000047</v>
      </c>
      <c r="J145" s="7">
        <f>I145/ VLOOKUP(F145,Sheet3!B:C,2,false)</f>
        <v>47</v>
      </c>
      <c r="K145" s="7" t="str">
        <f>VLOOKUP(F145,Sheet3!B:E,4,false)</f>
        <v>Ω</v>
      </c>
      <c r="L145" s="7" t="str">
        <f>IFERROR(__xludf.DUMMYFUNCTION("if(ISBLANK(D145),"""",SPARKLINE(H145:I145))"),"")</f>
        <v/>
      </c>
      <c r="M145" s="10">
        <f t="shared" si="3"/>
        <v>0.0000338</v>
      </c>
      <c r="N145" s="10">
        <f t="shared" si="4"/>
        <v>0.000047</v>
      </c>
      <c r="O145" s="7"/>
      <c r="P145" s="13" t="str">
        <f t="shared" si="5"/>
        <v>degradation</v>
      </c>
      <c r="Q145" s="7" t="str">
        <f t="shared" si="18"/>
        <v>RESISTANCE(2 wire)</v>
      </c>
      <c r="R145" s="14">
        <f t="shared" si="19"/>
        <v>0.00009212</v>
      </c>
      <c r="S145" s="13" t="str">
        <f t="shared" si="8"/>
        <v>within limit</v>
      </c>
      <c r="T145" s="13" t="str">
        <f t="shared" si="9"/>
        <v>within limit</v>
      </c>
    </row>
    <row r="146" ht="15.75" customHeight="1">
      <c r="A146" s="7" t="s">
        <v>39</v>
      </c>
      <c r="B146" s="7">
        <v>5.0</v>
      </c>
      <c r="C146" s="9" t="s">
        <v>40</v>
      </c>
      <c r="D146" s="10">
        <v>4.999874</v>
      </c>
      <c r="E146" s="26">
        <v>5.0</v>
      </c>
      <c r="F146" s="10" t="s">
        <v>40</v>
      </c>
      <c r="G146" s="10">
        <v>4.999863</v>
      </c>
      <c r="H146" s="10">
        <f t="shared" si="1"/>
        <v>0.000126</v>
      </c>
      <c r="I146" s="10">
        <f t="shared" si="2"/>
        <v>0.000137</v>
      </c>
      <c r="J146" s="7">
        <f>I146/ VLOOKUP(F146,Sheet3!B:C,2,false)</f>
        <v>137</v>
      </c>
      <c r="K146" s="7" t="str">
        <f>VLOOKUP(F146,Sheet3!B:E,4,false)</f>
        <v>Ω</v>
      </c>
      <c r="L146" s="7" t="str">
        <f>IFERROR(__xludf.DUMMYFUNCTION("if(ISBLANK(D146),"""",SPARKLINE(H146:I146))"),"")</f>
        <v/>
      </c>
      <c r="M146" s="10">
        <f t="shared" si="3"/>
        <v>0.000126</v>
      </c>
      <c r="N146" s="10">
        <f t="shared" si="4"/>
        <v>0.000137</v>
      </c>
      <c r="O146" s="7"/>
      <c r="P146" s="13" t="str">
        <f t="shared" si="5"/>
        <v>degradation</v>
      </c>
      <c r="Q146" s="7" t="str">
        <f t="shared" si="18"/>
        <v>RESISTANCE(2 wire)</v>
      </c>
      <c r="R146" s="14">
        <f t="shared" si="19"/>
        <v>0.00014</v>
      </c>
      <c r="S146" s="13" t="str">
        <f t="shared" si="8"/>
        <v>within limit</v>
      </c>
      <c r="T146" s="13" t="str">
        <f t="shared" si="9"/>
        <v>within limit</v>
      </c>
    </row>
    <row r="147" ht="15.75" customHeight="1">
      <c r="A147" s="7" t="s">
        <v>39</v>
      </c>
      <c r="B147" s="7">
        <v>10.9</v>
      </c>
      <c r="C147" s="9" t="s">
        <v>40</v>
      </c>
      <c r="D147" s="10">
        <v>10.899582</v>
      </c>
      <c r="E147" s="26">
        <v>10.9</v>
      </c>
      <c r="F147" s="10" t="s">
        <v>40</v>
      </c>
      <c r="G147" s="10">
        <v>10.899884</v>
      </c>
      <c r="H147" s="10">
        <f t="shared" si="1"/>
        <v>0.000418</v>
      </c>
      <c r="I147" s="10">
        <f t="shared" si="2"/>
        <v>0.000116</v>
      </c>
      <c r="J147" s="7">
        <f>I147/ VLOOKUP(F147,Sheet3!B:C,2,false)</f>
        <v>116</v>
      </c>
      <c r="K147" s="7" t="str">
        <f>VLOOKUP(F147,Sheet3!B:E,4,false)</f>
        <v>Ω</v>
      </c>
      <c r="L147" s="7" t="str">
        <f>IFERROR(__xludf.DUMMYFUNCTION("if(ISBLANK(D147),"""",SPARKLINE(H147:I147))"),"")</f>
        <v/>
      </c>
      <c r="M147" s="10">
        <f t="shared" si="3"/>
        <v>0.000418</v>
      </c>
      <c r="N147" s="10">
        <f t="shared" si="4"/>
        <v>0.000116</v>
      </c>
      <c r="O147" s="7"/>
      <c r="P147" s="13" t="str">
        <f t="shared" si="5"/>
        <v>degradation</v>
      </c>
      <c r="Q147" s="7" t="str">
        <f t="shared" si="18"/>
        <v>RESISTANCE(2 wire)</v>
      </c>
      <c r="R147" s="14">
        <f t="shared" si="19"/>
        <v>0.0003052</v>
      </c>
      <c r="S147" s="13" t="str">
        <f t="shared" si="8"/>
        <v>out of limit</v>
      </c>
      <c r="T147" s="13" t="str">
        <f t="shared" si="9"/>
        <v>within limit</v>
      </c>
    </row>
    <row r="148" ht="15.75" customHeight="1">
      <c r="A148" s="7" t="s">
        <v>39</v>
      </c>
      <c r="B148" s="7">
        <v>20.0</v>
      </c>
      <c r="C148" s="9" t="s">
        <v>40</v>
      </c>
      <c r="D148" s="10">
        <v>19.996186</v>
      </c>
      <c r="E148" s="26">
        <v>20.0</v>
      </c>
      <c r="F148" s="10" t="s">
        <v>40</v>
      </c>
      <c r="G148" s="10">
        <v>19.99963</v>
      </c>
      <c r="H148" s="23">
        <f t="shared" si="1"/>
        <v>0.003814</v>
      </c>
      <c r="I148" s="10">
        <f t="shared" si="2"/>
        <v>0.00037</v>
      </c>
      <c r="J148" s="7">
        <f>I148/ VLOOKUP(F148,Sheet3!B:C,2,false)</f>
        <v>370</v>
      </c>
      <c r="K148" s="7" t="str">
        <f>VLOOKUP(F148,Sheet3!B:E,4,false)</f>
        <v>Ω</v>
      </c>
      <c r="L148" s="7" t="str">
        <f>IFERROR(__xludf.DUMMYFUNCTION("if(ISBLANK(D148),"""",SPARKLINE(H148:I148))"),"")</f>
        <v/>
      </c>
      <c r="M148" s="10">
        <f t="shared" si="3"/>
        <v>0.003814</v>
      </c>
      <c r="N148" s="10">
        <f t="shared" si="4"/>
        <v>0.00037</v>
      </c>
      <c r="O148" s="7"/>
      <c r="P148" s="13" t="str">
        <f t="shared" si="5"/>
        <v>degradation</v>
      </c>
      <c r="Q148" s="7" t="str">
        <f t="shared" si="18"/>
        <v>RESISTANCE(2 wire)</v>
      </c>
      <c r="R148" s="14">
        <f t="shared" si="19"/>
        <v>0.00056</v>
      </c>
      <c r="S148" s="13" t="str">
        <f t="shared" si="8"/>
        <v>out of limit</v>
      </c>
      <c r="T148" s="13" t="str">
        <f t="shared" si="9"/>
        <v>within limit</v>
      </c>
    </row>
    <row r="149" ht="15.75" customHeight="1">
      <c r="A149" s="7" t="s">
        <v>39</v>
      </c>
      <c r="B149" s="7">
        <v>32.9</v>
      </c>
      <c r="C149" s="9" t="s">
        <v>40</v>
      </c>
      <c r="D149" s="10">
        <v>32.897361</v>
      </c>
      <c r="E149" s="26">
        <v>32.9</v>
      </c>
      <c r="F149" s="10" t="s">
        <v>40</v>
      </c>
      <c r="G149" s="10">
        <v>32.90031</v>
      </c>
      <c r="H149" s="23">
        <f t="shared" si="1"/>
        <v>0.002639</v>
      </c>
      <c r="I149" s="10">
        <f t="shared" si="2"/>
        <v>-0.00031</v>
      </c>
      <c r="J149" s="7">
        <f>I149/ VLOOKUP(F149,Sheet3!B:C,2,false)</f>
        <v>-310</v>
      </c>
      <c r="K149" s="7" t="str">
        <f>VLOOKUP(F149,Sheet3!B:E,4,false)</f>
        <v>Ω</v>
      </c>
      <c r="L149" s="7" t="str">
        <f>IFERROR(__xludf.DUMMYFUNCTION("if(ISBLANK(D149),"""",SPARKLINE(H149:I149))"),"")</f>
        <v/>
      </c>
      <c r="M149" s="10">
        <f t="shared" si="3"/>
        <v>0.002639</v>
      </c>
      <c r="N149" s="10">
        <f t="shared" si="4"/>
        <v>0.00031</v>
      </c>
      <c r="O149" s="7"/>
      <c r="P149" s="13" t="str">
        <f t="shared" si="5"/>
        <v>improved</v>
      </c>
      <c r="Q149" s="7" t="str">
        <f t="shared" si="18"/>
        <v/>
      </c>
      <c r="R149" s="14">
        <f t="shared" si="19"/>
        <v>0.0009212</v>
      </c>
      <c r="S149" s="13" t="str">
        <f t="shared" si="8"/>
        <v>out of limit</v>
      </c>
      <c r="T149" s="13" t="str">
        <f t="shared" si="9"/>
        <v>within limit</v>
      </c>
    </row>
    <row r="150" ht="15.75" customHeight="1">
      <c r="A150" s="7" t="s">
        <v>39</v>
      </c>
      <c r="B150" s="7">
        <v>50.0</v>
      </c>
      <c r="C150" s="9" t="s">
        <v>40</v>
      </c>
      <c r="D150" s="10">
        <v>49.99415</v>
      </c>
      <c r="E150" s="26">
        <v>50.0</v>
      </c>
      <c r="F150" s="10" t="s">
        <v>40</v>
      </c>
      <c r="G150" s="10">
        <v>49.99544</v>
      </c>
      <c r="H150" s="10">
        <f t="shared" si="1"/>
        <v>0.00585</v>
      </c>
      <c r="I150" s="10">
        <f t="shared" si="2"/>
        <v>0.00456</v>
      </c>
      <c r="J150" s="7">
        <f>I150/ VLOOKUP(F150,Sheet3!B:C,2,false)</f>
        <v>4560</v>
      </c>
      <c r="K150" s="7" t="str">
        <f>VLOOKUP(F150,Sheet3!B:E,4,false)</f>
        <v>Ω</v>
      </c>
      <c r="L150" s="7" t="str">
        <f>IFERROR(__xludf.DUMMYFUNCTION("if(ISBLANK(D150),"""",SPARKLINE(H150:I150))"),"")</f>
        <v/>
      </c>
      <c r="M150" s="10">
        <f t="shared" si="3"/>
        <v>0.00585</v>
      </c>
      <c r="N150" s="10">
        <f t="shared" si="4"/>
        <v>0.00456</v>
      </c>
      <c r="O150" s="7"/>
      <c r="P150" s="13" t="str">
        <f t="shared" si="5"/>
        <v>degradation</v>
      </c>
      <c r="Q150" s="7" t="str">
        <f t="shared" si="18"/>
        <v>RESISTANCE(2 wire)</v>
      </c>
      <c r="R150" s="14">
        <f t="shared" si="19"/>
        <v>0.0014</v>
      </c>
      <c r="S150" s="13" t="str">
        <f t="shared" si="8"/>
        <v>out of limit</v>
      </c>
      <c r="T150" s="13" t="str">
        <f t="shared" si="9"/>
        <v>out of limit</v>
      </c>
    </row>
    <row r="151" ht="15.75" customHeight="1">
      <c r="A151" s="7" t="s">
        <v>39</v>
      </c>
      <c r="B151" s="7">
        <v>109.9</v>
      </c>
      <c r="C151" s="9" t="s">
        <v>40</v>
      </c>
      <c r="D151" s="10">
        <v>109.86216</v>
      </c>
      <c r="E151" s="26">
        <v>109.9</v>
      </c>
      <c r="F151" s="10" t="s">
        <v>40</v>
      </c>
      <c r="G151" s="10">
        <v>109.90216</v>
      </c>
      <c r="H151" s="10">
        <f t="shared" si="1"/>
        <v>0.03784</v>
      </c>
      <c r="I151" s="10">
        <f t="shared" si="2"/>
        <v>-0.00216</v>
      </c>
      <c r="J151" s="7">
        <f>I151/ VLOOKUP(F151,Sheet3!B:C,2,false)</f>
        <v>-2160</v>
      </c>
      <c r="K151" s="7" t="str">
        <f>VLOOKUP(F151,Sheet3!B:E,4,false)</f>
        <v>Ω</v>
      </c>
      <c r="L151" s="7" t="str">
        <f>IFERROR(__xludf.DUMMYFUNCTION("if(ISBLANK(D151),"""",SPARKLINE(H151:I151))"),"")</f>
        <v/>
      </c>
      <c r="M151" s="10">
        <f t="shared" si="3"/>
        <v>0.03784</v>
      </c>
      <c r="N151" s="10">
        <f t="shared" si="4"/>
        <v>0.00216</v>
      </c>
      <c r="O151" s="7"/>
      <c r="P151" s="13" t="str">
        <f t="shared" si="5"/>
        <v>improved</v>
      </c>
      <c r="Q151" s="7" t="str">
        <f t="shared" si="18"/>
        <v/>
      </c>
      <c r="R151" s="14">
        <f t="shared" si="19"/>
        <v>0.0030772</v>
      </c>
      <c r="S151" s="13" t="str">
        <f t="shared" si="8"/>
        <v>out of limit</v>
      </c>
      <c r="T151" s="13" t="str">
        <f t="shared" si="9"/>
        <v>within limit</v>
      </c>
    </row>
    <row r="152" ht="15.75" customHeight="1">
      <c r="A152" s="7" t="s">
        <v>39</v>
      </c>
      <c r="B152" s="7">
        <v>200.0</v>
      </c>
      <c r="C152" s="9" t="s">
        <v>40</v>
      </c>
      <c r="D152" s="10">
        <v>199.8241</v>
      </c>
      <c r="E152" s="26">
        <v>200.0</v>
      </c>
      <c r="F152" s="10" t="s">
        <v>40</v>
      </c>
      <c r="G152" s="10">
        <v>199.9992</v>
      </c>
      <c r="H152" s="10">
        <f t="shared" si="1"/>
        <v>0.1759</v>
      </c>
      <c r="I152" s="10">
        <f t="shared" si="2"/>
        <v>0.0008</v>
      </c>
      <c r="J152" s="7">
        <f>I152/ VLOOKUP(F152,Sheet3!B:C,2,false)</f>
        <v>800</v>
      </c>
      <c r="K152" s="7" t="str">
        <f>VLOOKUP(F152,Sheet3!B:E,4,false)</f>
        <v>Ω</v>
      </c>
      <c r="L152" s="7" t="str">
        <f>IFERROR(__xludf.DUMMYFUNCTION("if(ISBLANK(D152),"""",SPARKLINE(H152:I152))"),"")</f>
        <v/>
      </c>
      <c r="M152" s="10">
        <f t="shared" si="3"/>
        <v>0.1759</v>
      </c>
      <c r="N152" s="10">
        <f t="shared" si="4"/>
        <v>0.0008</v>
      </c>
      <c r="O152" s="7"/>
      <c r="P152" s="13" t="str">
        <f t="shared" si="5"/>
        <v>degradation</v>
      </c>
      <c r="Q152" s="7" t="str">
        <f t="shared" si="18"/>
        <v>RESISTANCE(2 wire)</v>
      </c>
      <c r="R152" s="14">
        <f t="shared" si="19"/>
        <v>0.0056</v>
      </c>
      <c r="S152" s="13" t="str">
        <f t="shared" si="8"/>
        <v>out of limit</v>
      </c>
      <c r="T152" s="13" t="str">
        <f t="shared" si="9"/>
        <v>within limit</v>
      </c>
    </row>
    <row r="153" ht="15.75" customHeight="1">
      <c r="A153" s="7" t="s">
        <v>39</v>
      </c>
      <c r="B153" s="7">
        <v>329.9</v>
      </c>
      <c r="C153" s="9" t="s">
        <v>40</v>
      </c>
      <c r="D153" s="10">
        <v>329.6876</v>
      </c>
      <c r="E153" s="26">
        <v>329.9</v>
      </c>
      <c r="F153" s="10" t="s">
        <v>40</v>
      </c>
      <c r="G153" s="10">
        <v>330.0379</v>
      </c>
      <c r="H153" s="10">
        <f t="shared" si="1"/>
        <v>0.2124</v>
      </c>
      <c r="I153" s="10">
        <f t="shared" si="2"/>
        <v>-0.1379</v>
      </c>
      <c r="J153" s="7">
        <f>I153/ VLOOKUP(F153,Sheet3!B:C,2,false)</f>
        <v>-137900</v>
      </c>
      <c r="K153" s="7" t="str">
        <f>VLOOKUP(F153,Sheet3!B:E,4,false)</f>
        <v>Ω</v>
      </c>
      <c r="L153" s="7" t="str">
        <f>IFERROR(__xludf.DUMMYFUNCTION("if(ISBLANK(D153),"""",SPARKLINE(H153:I153))"),"")</f>
        <v/>
      </c>
      <c r="M153" s="10">
        <f t="shared" si="3"/>
        <v>0.2124</v>
      </c>
      <c r="N153" s="10">
        <f t="shared" si="4"/>
        <v>0.1379</v>
      </c>
      <c r="O153" s="7"/>
      <c r="P153" s="13" t="str">
        <f t="shared" si="5"/>
        <v>improved</v>
      </c>
      <c r="Q153" s="7" t="str">
        <f t="shared" si="18"/>
        <v/>
      </c>
      <c r="R153" s="14">
        <f t="shared" si="19"/>
        <v>0.0092372</v>
      </c>
      <c r="S153" s="13" t="str">
        <f t="shared" si="8"/>
        <v>out of limit</v>
      </c>
      <c r="T153" s="13" t="str">
        <f t="shared" si="9"/>
        <v>out of limit</v>
      </c>
    </row>
    <row r="154" ht="15.75" customHeight="1">
      <c r="A154" s="7" t="s">
        <v>39</v>
      </c>
      <c r="B154" s="32">
        <v>1000.0</v>
      </c>
      <c r="C154" s="9" t="s">
        <v>40</v>
      </c>
      <c r="D154" s="10">
        <v>999.143</v>
      </c>
      <c r="E154" s="26">
        <v>1000.0</v>
      </c>
      <c r="F154" s="10" t="s">
        <v>40</v>
      </c>
      <c r="G154" s="10">
        <v>1000.0895</v>
      </c>
      <c r="H154" s="10">
        <f t="shared" si="1"/>
        <v>0.857</v>
      </c>
      <c r="I154" s="10">
        <f t="shared" si="2"/>
        <v>-0.0895</v>
      </c>
      <c r="J154" s="7">
        <f>I154/ VLOOKUP(F154,Sheet3!B:C,2,false)</f>
        <v>-89500</v>
      </c>
      <c r="K154" s="7" t="str">
        <f>VLOOKUP(F154,Sheet3!B:E,4,false)</f>
        <v>Ω</v>
      </c>
      <c r="L154" s="7" t="str">
        <f>IFERROR(__xludf.DUMMYFUNCTION("if(ISBLANK(D154),"""",SPARKLINE(H154:I154))"),"")</f>
        <v/>
      </c>
      <c r="M154" s="10">
        <f t="shared" si="3"/>
        <v>0.857</v>
      </c>
      <c r="N154" s="10">
        <f t="shared" si="4"/>
        <v>0.0895</v>
      </c>
      <c r="O154" s="7"/>
      <c r="P154" s="13" t="str">
        <f t="shared" si="5"/>
        <v>improved</v>
      </c>
      <c r="Q154" s="7" t="str">
        <f t="shared" si="18"/>
        <v/>
      </c>
      <c r="R154" s="14">
        <f t="shared" si="19"/>
        <v>0.028</v>
      </c>
      <c r="S154" s="13" t="str">
        <f t="shared" si="8"/>
        <v>out of limit</v>
      </c>
      <c r="T154" s="13" t="str">
        <f t="shared" si="9"/>
        <v>out of limit</v>
      </c>
    </row>
    <row r="155" ht="15.75" customHeight="1">
      <c r="A155" s="7" t="s">
        <v>41</v>
      </c>
      <c r="B155" s="33"/>
      <c r="C155" s="29"/>
      <c r="D155" s="10"/>
      <c r="E155" s="26">
        <v>45.0</v>
      </c>
      <c r="F155" s="10" t="s">
        <v>42</v>
      </c>
      <c r="G155" s="10">
        <v>44.999988</v>
      </c>
      <c r="H155" s="10" t="str">
        <f t="shared" si="1"/>
        <v/>
      </c>
      <c r="I155" s="10">
        <f t="shared" si="2"/>
        <v>0.000012</v>
      </c>
      <c r="J155" s="7">
        <f>I155/ VLOOKUP(F155,Sheet3!B:C,2,false)</f>
        <v>0.000012</v>
      </c>
      <c r="K155" s="7" t="str">
        <f>VLOOKUP(F155,Sheet3!B:E,4,false)</f>
        <v>Hz</v>
      </c>
      <c r="L155" s="7" t="str">
        <f>if(ISBLANK(D155),"",SPARKLINE(H155:I155))</f>
        <v/>
      </c>
      <c r="M155" s="10" t="str">
        <f t="shared" si="3"/>
        <v/>
      </c>
      <c r="N155" s="10">
        <f t="shared" si="4"/>
        <v>0.000012</v>
      </c>
      <c r="O155" s="7"/>
      <c r="P155" s="13" t="str">
        <f t="shared" si="5"/>
        <v>improved</v>
      </c>
      <c r="Q155" s="7" t="str">
        <f t="shared" si="18"/>
        <v/>
      </c>
      <c r="R155" s="34">
        <f t="shared" ref="R155:R165" si="20">25*B155/(10^6)</f>
        <v>0</v>
      </c>
      <c r="S155" s="13" t="str">
        <f t="shared" si="8"/>
        <v>out of limit</v>
      </c>
      <c r="T155" s="13" t="str">
        <f t="shared" si="9"/>
        <v>out of limit</v>
      </c>
    </row>
    <row r="156" ht="15.75" customHeight="1">
      <c r="A156" s="7" t="s">
        <v>41</v>
      </c>
      <c r="B156" s="32">
        <v>50.0</v>
      </c>
      <c r="C156" s="29" t="s">
        <v>42</v>
      </c>
      <c r="D156" s="10">
        <v>49.9999754</v>
      </c>
      <c r="E156" s="26">
        <v>50.0</v>
      </c>
      <c r="F156" s="10" t="s">
        <v>42</v>
      </c>
      <c r="G156" s="10">
        <v>49.999984</v>
      </c>
      <c r="H156" s="10">
        <f t="shared" si="1"/>
        <v>0.0000246</v>
      </c>
      <c r="I156" s="10">
        <f t="shared" si="2"/>
        <v>0.000016</v>
      </c>
      <c r="J156" s="7">
        <f>I156/ VLOOKUP(F156,Sheet3!B:C,2,false)</f>
        <v>0.000016</v>
      </c>
      <c r="K156" s="7" t="str">
        <f>VLOOKUP(F156,Sheet3!B:E,4,false)</f>
        <v>Hz</v>
      </c>
      <c r="L156" s="7" t="str">
        <f>IFERROR(__xludf.DUMMYFUNCTION("if(ISBLANK(D156),"""",SPARKLINE(H156:I156))"),"")</f>
        <v/>
      </c>
      <c r="M156" s="10">
        <f t="shared" si="3"/>
        <v>0.0000246</v>
      </c>
      <c r="N156" s="10">
        <f t="shared" si="4"/>
        <v>0.000016</v>
      </c>
      <c r="O156" s="7"/>
      <c r="P156" s="13" t="str">
        <f t="shared" si="5"/>
        <v>improved</v>
      </c>
      <c r="Q156" s="7" t="str">
        <f t="shared" si="18"/>
        <v/>
      </c>
      <c r="R156" s="34">
        <f t="shared" si="20"/>
        <v>0.00125</v>
      </c>
      <c r="S156" s="13" t="str">
        <f t="shared" si="8"/>
        <v>within limit</v>
      </c>
      <c r="T156" s="13" t="str">
        <f t="shared" si="9"/>
        <v>within limit</v>
      </c>
    </row>
    <row r="157" ht="15.75" customHeight="1">
      <c r="A157" s="7" t="s">
        <v>41</v>
      </c>
      <c r="B157" s="32">
        <v>100.0</v>
      </c>
      <c r="C157" s="29" t="s">
        <v>42</v>
      </c>
      <c r="D157" s="10">
        <v>99.999958</v>
      </c>
      <c r="E157" s="26">
        <v>100.0</v>
      </c>
      <c r="F157" s="10" t="s">
        <v>42</v>
      </c>
      <c r="G157" s="23">
        <v>99.99999</v>
      </c>
      <c r="H157" s="23">
        <f t="shared" si="1"/>
        <v>0.00004199999999</v>
      </c>
      <c r="I157" s="23">
        <f t="shared" si="2"/>
        <v>0.00001</v>
      </c>
      <c r="J157" s="7">
        <f>I157/ VLOOKUP(F157,Sheet3!B:C,2,false)</f>
        <v>0.00001</v>
      </c>
      <c r="K157" s="7" t="str">
        <f>VLOOKUP(F157,Sheet3!B:E,4,false)</f>
        <v>Hz</v>
      </c>
      <c r="L157" s="7" t="str">
        <f>IFERROR(__xludf.DUMMYFUNCTION("if(ISBLANK(D157),"""",SPARKLINE(H157:I157))"),"")</f>
        <v/>
      </c>
      <c r="M157" s="10">
        <f t="shared" si="3"/>
        <v>0.00004199999999</v>
      </c>
      <c r="N157" s="10">
        <f t="shared" si="4"/>
        <v>0.00001</v>
      </c>
      <c r="O157" s="7"/>
      <c r="P157" s="13" t="str">
        <f t="shared" si="5"/>
        <v>improved</v>
      </c>
      <c r="Q157" s="7" t="str">
        <f t="shared" si="18"/>
        <v/>
      </c>
      <c r="R157" s="34">
        <f t="shared" si="20"/>
        <v>0.0025</v>
      </c>
      <c r="S157" s="13" t="str">
        <f t="shared" si="8"/>
        <v>within limit</v>
      </c>
      <c r="T157" s="13" t="str">
        <f t="shared" si="9"/>
        <v>within limit</v>
      </c>
    </row>
    <row r="158" ht="15.75" customHeight="1">
      <c r="A158" s="7" t="s">
        <v>41</v>
      </c>
      <c r="B158" s="32">
        <v>500.0</v>
      </c>
      <c r="C158" s="29" t="s">
        <v>42</v>
      </c>
      <c r="D158" s="10">
        <v>499.9998</v>
      </c>
      <c r="E158" s="26">
        <v>500.0</v>
      </c>
      <c r="F158" s="10" t="s">
        <v>42</v>
      </c>
      <c r="G158" s="10">
        <v>499.99982</v>
      </c>
      <c r="H158" s="10">
        <f t="shared" si="1"/>
        <v>0.0002</v>
      </c>
      <c r="I158" s="10">
        <f t="shared" si="2"/>
        <v>0.00018</v>
      </c>
      <c r="J158" s="7">
        <f>I158/ VLOOKUP(F158,Sheet3!B:C,2,false)</f>
        <v>0.00018</v>
      </c>
      <c r="K158" s="7" t="str">
        <f>VLOOKUP(F158,Sheet3!B:E,4,false)</f>
        <v>Hz</v>
      </c>
      <c r="L158" s="7" t="str">
        <f>IFERROR(__xludf.DUMMYFUNCTION("if(ISBLANK(D158),"""",SPARKLINE(H158:I158))"),"")</f>
        <v/>
      </c>
      <c r="M158" s="10">
        <f t="shared" si="3"/>
        <v>0.0002</v>
      </c>
      <c r="N158" s="10">
        <f t="shared" si="4"/>
        <v>0.00018</v>
      </c>
      <c r="O158" s="7"/>
      <c r="P158" s="13" t="str">
        <f t="shared" si="5"/>
        <v>improved</v>
      </c>
      <c r="Q158" s="7" t="str">
        <f t="shared" si="18"/>
        <v/>
      </c>
      <c r="R158" s="34">
        <f t="shared" si="20"/>
        <v>0.0125</v>
      </c>
      <c r="S158" s="13" t="str">
        <f t="shared" si="8"/>
        <v>within limit</v>
      </c>
      <c r="T158" s="13" t="str">
        <f t="shared" si="9"/>
        <v>within limit</v>
      </c>
    </row>
    <row r="159" ht="15.75" customHeight="1">
      <c r="A159" s="7" t="s">
        <v>41</v>
      </c>
      <c r="B159" s="32">
        <v>1100.0</v>
      </c>
      <c r="C159" s="29" t="s">
        <v>42</v>
      </c>
      <c r="D159" s="10">
        <v>1099.9995</v>
      </c>
      <c r="E159" s="26">
        <v>1100.0</v>
      </c>
      <c r="F159" s="10" t="s">
        <v>42</v>
      </c>
      <c r="G159" s="10">
        <v>1099.9996</v>
      </c>
      <c r="H159" s="24">
        <f t="shared" si="1"/>
        <v>0.0005000000001</v>
      </c>
      <c r="I159" s="24">
        <f t="shared" si="2"/>
        <v>0.0003999999999</v>
      </c>
      <c r="J159" s="35">
        <f>I159/ VLOOKUP(F159,Sheet3!B:C,2,false)</f>
        <v>0.0003999999999</v>
      </c>
      <c r="K159" s="7" t="str">
        <f>VLOOKUP(F159,Sheet3!B:E,4,false)</f>
        <v>Hz</v>
      </c>
      <c r="L159" s="7" t="str">
        <f>IFERROR(__xludf.DUMMYFUNCTION("if(ISBLANK(D159),"""",SPARKLINE(H159:I159))"),"")</f>
        <v/>
      </c>
      <c r="M159" s="10">
        <f t="shared" si="3"/>
        <v>0.0005000000001</v>
      </c>
      <c r="N159" s="10">
        <f t="shared" si="4"/>
        <v>0.0003999999999</v>
      </c>
      <c r="O159" s="7"/>
      <c r="P159" s="13" t="str">
        <f t="shared" si="5"/>
        <v>improved</v>
      </c>
      <c r="Q159" s="7" t="str">
        <f t="shared" si="18"/>
        <v/>
      </c>
      <c r="R159" s="34">
        <f t="shared" si="20"/>
        <v>0.0275</v>
      </c>
      <c r="S159" s="13" t="str">
        <f t="shared" si="8"/>
        <v>within limit</v>
      </c>
      <c r="T159" s="13" t="str">
        <f t="shared" si="9"/>
        <v>within limit</v>
      </c>
    </row>
    <row r="160" ht="15.75" customHeight="1">
      <c r="A160" s="7" t="s">
        <v>41</v>
      </c>
      <c r="B160" s="33"/>
      <c r="C160" s="29"/>
      <c r="D160" s="10"/>
      <c r="E160" s="26">
        <v>0.5</v>
      </c>
      <c r="F160" s="10" t="s">
        <v>43</v>
      </c>
      <c r="G160" s="10">
        <v>0.49999981</v>
      </c>
      <c r="H160" s="10" t="str">
        <f t="shared" si="1"/>
        <v/>
      </c>
      <c r="I160" s="10">
        <f t="shared" si="2"/>
        <v>0.00000019</v>
      </c>
      <c r="J160" s="7">
        <f>I160/ VLOOKUP(F160,Sheet3!B:C,2,false)</f>
        <v>0.00019</v>
      </c>
      <c r="K160" s="7" t="str">
        <f>VLOOKUP(F160,Sheet3!B:E,4,false)</f>
        <v>Hz</v>
      </c>
      <c r="L160" s="7" t="str">
        <f>if(ISBLANK(D160),"",SPARKLINE(H160:I160))</f>
        <v/>
      </c>
      <c r="M160" s="10" t="str">
        <f t="shared" si="3"/>
        <v/>
      </c>
      <c r="N160" s="10">
        <f t="shared" si="4"/>
        <v>0.00000019</v>
      </c>
      <c r="O160" s="7"/>
      <c r="P160" s="13" t="str">
        <f t="shared" si="5"/>
        <v>improved</v>
      </c>
      <c r="Q160" s="7" t="str">
        <f t="shared" si="18"/>
        <v/>
      </c>
      <c r="R160" s="34">
        <f t="shared" si="20"/>
        <v>0</v>
      </c>
      <c r="S160" s="13" t="str">
        <f t="shared" si="8"/>
        <v>out of limit</v>
      </c>
      <c r="T160" s="13" t="str">
        <f t="shared" si="9"/>
        <v>out of limit</v>
      </c>
    </row>
    <row r="161" ht="15.75" customHeight="1">
      <c r="A161" s="7" t="s">
        <v>41</v>
      </c>
      <c r="B161" s="32">
        <v>11.9</v>
      </c>
      <c r="C161" s="10" t="s">
        <v>43</v>
      </c>
      <c r="D161" s="10">
        <v>11.899994</v>
      </c>
      <c r="E161" s="26">
        <v>11.9</v>
      </c>
      <c r="F161" s="10" t="s">
        <v>43</v>
      </c>
      <c r="G161" s="10">
        <v>11.899995</v>
      </c>
      <c r="H161" s="23">
        <f t="shared" si="1"/>
        <v>0.000006000000001</v>
      </c>
      <c r="I161" s="10">
        <f t="shared" si="2"/>
        <v>0.000005</v>
      </c>
      <c r="J161" s="7">
        <f>I161/ VLOOKUP(F161,Sheet3!B:C,2,false)</f>
        <v>0.005</v>
      </c>
      <c r="K161" s="7" t="str">
        <f>VLOOKUP(F161,Sheet3!B:E,4,false)</f>
        <v>Hz</v>
      </c>
      <c r="L161" s="7" t="str">
        <f>IFERROR(__xludf.DUMMYFUNCTION("if(ISBLANK(D161),"""",SPARKLINE(H161:I161))"),"")</f>
        <v/>
      </c>
      <c r="M161" s="10">
        <f t="shared" si="3"/>
        <v>0.000006000000001</v>
      </c>
      <c r="N161" s="10">
        <f t="shared" si="4"/>
        <v>0.000005</v>
      </c>
      <c r="O161" s="7"/>
      <c r="P161" s="13" t="str">
        <f t="shared" si="5"/>
        <v>degradation</v>
      </c>
      <c r="Q161" s="7" t="str">
        <f t="shared" si="18"/>
        <v>FREQUENCY</v>
      </c>
      <c r="R161" s="34">
        <f t="shared" si="20"/>
        <v>0.0002975</v>
      </c>
      <c r="S161" s="13" t="str">
        <f t="shared" si="8"/>
        <v>within limit</v>
      </c>
      <c r="T161" s="13" t="str">
        <f t="shared" si="9"/>
        <v>within limit</v>
      </c>
    </row>
    <row r="162" ht="15.75" customHeight="1">
      <c r="A162" s="7" t="s">
        <v>41</v>
      </c>
      <c r="B162" s="32">
        <v>50.0</v>
      </c>
      <c r="C162" s="10" t="s">
        <v>43</v>
      </c>
      <c r="D162" s="10">
        <v>49.99998</v>
      </c>
      <c r="E162" s="26">
        <v>50.0</v>
      </c>
      <c r="F162" s="10" t="s">
        <v>43</v>
      </c>
      <c r="G162" s="10">
        <v>49.999978</v>
      </c>
      <c r="H162" s="10">
        <f t="shared" si="1"/>
        <v>0.00002</v>
      </c>
      <c r="I162" s="10">
        <f t="shared" si="2"/>
        <v>0.000022</v>
      </c>
      <c r="J162" s="7">
        <f>I162/ VLOOKUP(F162,Sheet3!B:C,2,false)</f>
        <v>0.022</v>
      </c>
      <c r="K162" s="7" t="str">
        <f>VLOOKUP(F162,Sheet3!B:E,4,false)</f>
        <v>Hz</v>
      </c>
      <c r="L162" s="7" t="str">
        <f>IFERROR(__xludf.DUMMYFUNCTION("if(ISBLANK(D162),"""",SPARKLINE(H162:I162))"),"")</f>
        <v/>
      </c>
      <c r="M162" s="10">
        <f t="shared" si="3"/>
        <v>0.00002</v>
      </c>
      <c r="N162" s="10">
        <f t="shared" si="4"/>
        <v>0.000022</v>
      </c>
      <c r="O162" s="7"/>
      <c r="P162" s="13" t="str">
        <f t="shared" si="5"/>
        <v>degradation</v>
      </c>
      <c r="Q162" s="7" t="str">
        <f t="shared" si="18"/>
        <v>FREQUENCY</v>
      </c>
      <c r="R162" s="34">
        <f t="shared" si="20"/>
        <v>0.00125</v>
      </c>
      <c r="S162" s="13" t="str">
        <f t="shared" si="8"/>
        <v>within limit</v>
      </c>
      <c r="T162" s="13" t="str">
        <f t="shared" si="9"/>
        <v>within limit</v>
      </c>
    </row>
    <row r="163" ht="15.75" customHeight="1">
      <c r="A163" s="7" t="s">
        <v>41</v>
      </c>
      <c r="B163" s="32">
        <v>119.0</v>
      </c>
      <c r="C163" s="10" t="s">
        <v>43</v>
      </c>
      <c r="D163" s="10">
        <v>118.99994</v>
      </c>
      <c r="E163" s="26">
        <v>119.0</v>
      </c>
      <c r="F163" s="10" t="s">
        <v>43</v>
      </c>
      <c r="G163" s="10">
        <v>118.99986</v>
      </c>
      <c r="H163" s="10">
        <f t="shared" si="1"/>
        <v>0.00006</v>
      </c>
      <c r="I163" s="10">
        <f t="shared" si="2"/>
        <v>0.00014</v>
      </c>
      <c r="J163" s="7">
        <f>I163/ VLOOKUP(F163,Sheet3!B:C,2,false)</f>
        <v>0.14</v>
      </c>
      <c r="K163" s="7" t="str">
        <f>VLOOKUP(F163,Sheet3!B:E,4,false)</f>
        <v>Hz</v>
      </c>
      <c r="L163" s="7" t="str">
        <f>IFERROR(__xludf.DUMMYFUNCTION("if(ISBLANK(D163),"""",SPARKLINE(H163:I163))"),"")</f>
        <v/>
      </c>
      <c r="M163" s="10">
        <f t="shared" si="3"/>
        <v>0.00006</v>
      </c>
      <c r="N163" s="10">
        <f t="shared" si="4"/>
        <v>0.00014</v>
      </c>
      <c r="O163" s="7"/>
      <c r="P163" s="13" t="str">
        <f t="shared" si="5"/>
        <v>degradation</v>
      </c>
      <c r="Q163" s="7" t="str">
        <f t="shared" si="18"/>
        <v>FREQUENCY</v>
      </c>
      <c r="R163" s="34">
        <f t="shared" si="20"/>
        <v>0.002975</v>
      </c>
      <c r="S163" s="13" t="str">
        <f t="shared" si="8"/>
        <v>within limit</v>
      </c>
      <c r="T163" s="13" t="str">
        <f t="shared" si="9"/>
        <v>within limit</v>
      </c>
    </row>
    <row r="164" ht="15.75" customHeight="1">
      <c r="A164" s="7" t="s">
        <v>41</v>
      </c>
      <c r="B164" s="32">
        <v>500.0</v>
      </c>
      <c r="C164" s="10" t="s">
        <v>43</v>
      </c>
      <c r="D164" s="10">
        <v>499.99976</v>
      </c>
      <c r="E164" s="26">
        <v>500.0</v>
      </c>
      <c r="F164" s="10" t="s">
        <v>43</v>
      </c>
      <c r="G164" s="10">
        <v>499.99979</v>
      </c>
      <c r="H164" s="10">
        <f t="shared" si="1"/>
        <v>0.00024</v>
      </c>
      <c r="I164" s="10">
        <f t="shared" si="2"/>
        <v>0.00021</v>
      </c>
      <c r="J164" s="7">
        <f>I164/ VLOOKUP(F164,Sheet3!B:C,2,false)</f>
        <v>0.21</v>
      </c>
      <c r="K164" s="7" t="str">
        <f>VLOOKUP(F164,Sheet3!B:E,4,false)</f>
        <v>Hz</v>
      </c>
      <c r="L164" s="7" t="str">
        <f>IFERROR(__xludf.DUMMYFUNCTION("if(ISBLANK(D164),"""",SPARKLINE(H164:I164))"),"")</f>
        <v/>
      </c>
      <c r="M164" s="10">
        <f t="shared" si="3"/>
        <v>0.00024</v>
      </c>
      <c r="N164" s="10">
        <f t="shared" si="4"/>
        <v>0.00021</v>
      </c>
      <c r="O164" s="7"/>
      <c r="P164" s="13" t="str">
        <f t="shared" si="5"/>
        <v>degradation</v>
      </c>
      <c r="Q164" s="7" t="str">
        <f t="shared" si="18"/>
        <v>FREQUENCY</v>
      </c>
      <c r="R164" s="34">
        <f t="shared" si="20"/>
        <v>0.0125</v>
      </c>
      <c r="S164" s="13" t="str">
        <f t="shared" si="8"/>
        <v>within limit</v>
      </c>
      <c r="T164" s="13" t="str">
        <f t="shared" si="9"/>
        <v>within limit</v>
      </c>
    </row>
    <row r="165" ht="15.75" customHeight="1">
      <c r="A165" s="7" t="s">
        <v>41</v>
      </c>
      <c r="B165" s="32">
        <v>1.0</v>
      </c>
      <c r="C165" s="10" t="s">
        <v>44</v>
      </c>
      <c r="D165" s="10">
        <v>0.9999995</v>
      </c>
      <c r="E165" s="26">
        <v>1.0</v>
      </c>
      <c r="F165" s="10" t="s">
        <v>44</v>
      </c>
      <c r="G165" s="10">
        <v>1.0000021</v>
      </c>
      <c r="H165" s="10">
        <f t="shared" si="1"/>
        <v>0.0000005</v>
      </c>
      <c r="I165" s="10">
        <f t="shared" si="2"/>
        <v>-0.0000021</v>
      </c>
      <c r="J165" s="7">
        <f>I165/ VLOOKUP(F165,Sheet3!B:C,2,false)</f>
        <v>-2.1</v>
      </c>
      <c r="K165" s="7" t="str">
        <f>VLOOKUP(F165,Sheet3!B:E,4,false)</f>
        <v>Hz</v>
      </c>
      <c r="L165" s="7" t="str">
        <f>IFERROR(__xludf.DUMMYFUNCTION("if(ISBLANK(D165),"""",SPARKLINE(H165:I165))"),"")</f>
        <v/>
      </c>
      <c r="M165" s="10">
        <f t="shared" si="3"/>
        <v>0.0000005</v>
      </c>
      <c r="N165" s="10">
        <f t="shared" si="4"/>
        <v>0.0000021</v>
      </c>
      <c r="O165" s="7"/>
      <c r="P165" s="13" t="str">
        <f t="shared" si="5"/>
        <v>improved</v>
      </c>
      <c r="Q165" s="7" t="str">
        <f t="shared" si="18"/>
        <v/>
      </c>
      <c r="R165" s="34">
        <f t="shared" si="20"/>
        <v>0.000025</v>
      </c>
      <c r="S165" s="13" t="str">
        <f t="shared" si="8"/>
        <v>within limit</v>
      </c>
      <c r="T165" s="13" t="str">
        <f t="shared" si="9"/>
        <v>within limit</v>
      </c>
    </row>
    <row r="166" ht="15.75" customHeight="1">
      <c r="A166" s="7" t="s">
        <v>45</v>
      </c>
      <c r="B166" s="32">
        <v>-199.0</v>
      </c>
      <c r="C166" s="10" t="s">
        <v>46</v>
      </c>
      <c r="D166" s="10">
        <v>-198.9944</v>
      </c>
      <c r="E166" s="26">
        <v>-200.0</v>
      </c>
      <c r="F166" s="10" t="s">
        <v>46</v>
      </c>
      <c r="G166" s="10">
        <v>-199.9981</v>
      </c>
      <c r="H166" s="10">
        <f t="shared" si="1"/>
        <v>-0.0056</v>
      </c>
      <c r="I166" s="10">
        <f t="shared" si="2"/>
        <v>-0.0019</v>
      </c>
      <c r="J166" s="7">
        <f>I166/ VLOOKUP(F166,Sheet3!B:C,2,false)</f>
        <v>-0.0019</v>
      </c>
      <c r="K166" s="7" t="str">
        <f>VLOOKUP(F166,Sheet3!B:E,4,false)</f>
        <v>°C</v>
      </c>
      <c r="L166" s="7" t="str">
        <f>IFERROR(__xludf.DUMMYFUNCTION("if(ISBLANK(D166),"""",SPARKLINE(H166:I166))"),"")</f>
        <v/>
      </c>
      <c r="M166" s="10">
        <f t="shared" si="3"/>
        <v>0.0056</v>
      </c>
      <c r="N166" s="10">
        <f t="shared" si="4"/>
        <v>0.0019</v>
      </c>
      <c r="O166" s="7"/>
      <c r="P166" s="13" t="str">
        <f t="shared" si="5"/>
        <v>degradation</v>
      </c>
      <c r="Q166" s="7" t="str">
        <f t="shared" si="18"/>
        <v>TEMPERATURE RTD</v>
      </c>
      <c r="R166" s="14">
        <v>0.03</v>
      </c>
      <c r="S166" s="13" t="str">
        <f t="shared" si="8"/>
        <v>within limit</v>
      </c>
      <c r="T166" s="13" t="str">
        <f t="shared" si="9"/>
        <v>within limit</v>
      </c>
    </row>
    <row r="167" ht="15.75" customHeight="1">
      <c r="A167" s="7" t="s">
        <v>45</v>
      </c>
      <c r="B167" s="33"/>
      <c r="C167" s="9"/>
      <c r="D167" s="10"/>
      <c r="E167" s="26">
        <v>-50.0</v>
      </c>
      <c r="F167" s="10" t="s">
        <v>46</v>
      </c>
      <c r="G167" s="10">
        <v>-50.0021</v>
      </c>
      <c r="H167" s="10" t="str">
        <f t="shared" si="1"/>
        <v/>
      </c>
      <c r="I167" s="10">
        <f t="shared" si="2"/>
        <v>0.0021</v>
      </c>
      <c r="J167" s="7">
        <f>I167/ VLOOKUP(F167,Sheet3!B:C,2,false)</f>
        <v>0.0021</v>
      </c>
      <c r="K167" s="7" t="str">
        <f>VLOOKUP(F167,Sheet3!B:E,4,false)</f>
        <v>°C</v>
      </c>
      <c r="L167" s="7" t="str">
        <f>if(ISBLANK(D167),"",SPARKLINE(H167:I167))</f>
        <v/>
      </c>
      <c r="M167" s="10" t="str">
        <f t="shared" si="3"/>
        <v/>
      </c>
      <c r="N167" s="10">
        <f t="shared" si="4"/>
        <v>0.0021</v>
      </c>
      <c r="O167" s="7"/>
      <c r="P167" s="13" t="str">
        <f t="shared" si="5"/>
        <v>improved</v>
      </c>
      <c r="Q167" s="7" t="str">
        <f t="shared" si="18"/>
        <v/>
      </c>
      <c r="R167" s="14">
        <v>0.03</v>
      </c>
      <c r="S167" s="13" t="str">
        <f t="shared" si="8"/>
        <v>out of limit</v>
      </c>
      <c r="T167" s="13" t="str">
        <f t="shared" si="9"/>
        <v>within limit</v>
      </c>
    </row>
    <row r="168" ht="15.75" customHeight="1">
      <c r="A168" s="7" t="s">
        <v>45</v>
      </c>
      <c r="B168" s="32">
        <v>0.0</v>
      </c>
      <c r="C168" s="10" t="s">
        <v>46</v>
      </c>
      <c r="D168" s="10">
        <v>-0.0051</v>
      </c>
      <c r="E168" s="26">
        <v>0.0</v>
      </c>
      <c r="F168" s="10" t="s">
        <v>46</v>
      </c>
      <c r="G168" s="10">
        <v>-0.0035</v>
      </c>
      <c r="H168" s="10">
        <f t="shared" si="1"/>
        <v>0.0051</v>
      </c>
      <c r="I168" s="10">
        <f t="shared" si="2"/>
        <v>0.0035</v>
      </c>
      <c r="J168" s="7">
        <f>I168/ VLOOKUP(F168,Sheet3!B:C,2,false)</f>
        <v>0.0035</v>
      </c>
      <c r="K168" s="7" t="str">
        <f>VLOOKUP(F168,Sheet3!B:E,4,false)</f>
        <v>°C</v>
      </c>
      <c r="L168" s="7" t="str">
        <f>IFERROR(__xludf.DUMMYFUNCTION("if(ISBLANK(D168),"""",SPARKLINE(H168:I168))"),"")</f>
        <v/>
      </c>
      <c r="M168" s="10">
        <f t="shared" si="3"/>
        <v>0.0051</v>
      </c>
      <c r="N168" s="10">
        <f t="shared" si="4"/>
        <v>0.0035</v>
      </c>
      <c r="O168" s="7"/>
      <c r="P168" s="13" t="str">
        <f t="shared" si="5"/>
        <v>improved</v>
      </c>
      <c r="Q168" s="7" t="str">
        <f t="shared" si="18"/>
        <v/>
      </c>
      <c r="R168" s="14">
        <v>0.03</v>
      </c>
      <c r="S168" s="13" t="str">
        <f t="shared" si="8"/>
        <v>within limit</v>
      </c>
      <c r="T168" s="13" t="str">
        <f t="shared" si="9"/>
        <v>within limit</v>
      </c>
    </row>
    <row r="169" ht="15.75" customHeight="1">
      <c r="A169" s="7" t="s">
        <v>45</v>
      </c>
      <c r="B169" s="33"/>
      <c r="C169" s="9"/>
      <c r="D169" s="10"/>
      <c r="E169" s="26">
        <v>50.0</v>
      </c>
      <c r="F169" s="10" t="s">
        <v>46</v>
      </c>
      <c r="G169" s="10">
        <v>49.9958</v>
      </c>
      <c r="H169" s="10" t="str">
        <f t="shared" si="1"/>
        <v/>
      </c>
      <c r="I169" s="10">
        <f t="shared" si="2"/>
        <v>0.0042</v>
      </c>
      <c r="J169" s="7">
        <f>I169/ VLOOKUP(F169,Sheet3!B:C,2,false)</f>
        <v>0.0042</v>
      </c>
      <c r="K169" s="7" t="str">
        <f>VLOOKUP(F169,Sheet3!B:E,4,false)</f>
        <v>°C</v>
      </c>
      <c r="L169" s="7" t="str">
        <f t="shared" ref="L169:L170" si="21">if(ISBLANK(D169),"",SPARKLINE(H169:I169))</f>
        <v/>
      </c>
      <c r="M169" s="10" t="str">
        <f t="shared" si="3"/>
        <v/>
      </c>
      <c r="N169" s="10">
        <f t="shared" si="4"/>
        <v>0.0042</v>
      </c>
      <c r="O169" s="7"/>
      <c r="P169" s="13" t="str">
        <f t="shared" si="5"/>
        <v>improved</v>
      </c>
      <c r="Q169" s="7" t="str">
        <f t="shared" si="18"/>
        <v/>
      </c>
      <c r="R169" s="14">
        <v>0.03</v>
      </c>
      <c r="S169" s="13" t="str">
        <f t="shared" si="8"/>
        <v>out of limit</v>
      </c>
      <c r="T169" s="13" t="str">
        <f t="shared" si="9"/>
        <v>within limit</v>
      </c>
    </row>
    <row r="170" ht="15.75" customHeight="1">
      <c r="A170" s="7" t="s">
        <v>45</v>
      </c>
      <c r="B170" s="33"/>
      <c r="C170" s="9"/>
      <c r="D170" s="10"/>
      <c r="E170" s="26">
        <v>200.0</v>
      </c>
      <c r="F170" s="10" t="s">
        <v>46</v>
      </c>
      <c r="G170" s="10">
        <v>199.9915</v>
      </c>
      <c r="H170" s="10" t="str">
        <f t="shared" si="1"/>
        <v/>
      </c>
      <c r="I170" s="10">
        <f t="shared" si="2"/>
        <v>0.0085</v>
      </c>
      <c r="J170" s="7">
        <f>I170/ VLOOKUP(F170,Sheet3!B:C,2,false)</f>
        <v>0.0085</v>
      </c>
      <c r="K170" s="7" t="str">
        <f>VLOOKUP(F170,Sheet3!B:E,4,false)</f>
        <v>°C</v>
      </c>
      <c r="L170" s="7" t="str">
        <f t="shared" si="21"/>
        <v/>
      </c>
      <c r="M170" s="10" t="str">
        <f t="shared" si="3"/>
        <v/>
      </c>
      <c r="N170" s="10">
        <f t="shared" si="4"/>
        <v>0.0085</v>
      </c>
      <c r="O170" s="7"/>
      <c r="P170" s="13" t="str">
        <f t="shared" si="5"/>
        <v>improved</v>
      </c>
      <c r="Q170" s="7" t="str">
        <f t="shared" si="18"/>
        <v/>
      </c>
      <c r="R170" s="14">
        <v>0.03</v>
      </c>
      <c r="S170" s="13" t="str">
        <f t="shared" si="8"/>
        <v>out of limit</v>
      </c>
      <c r="T170" s="13" t="str">
        <f t="shared" si="9"/>
        <v>within limit</v>
      </c>
    </row>
    <row r="171" ht="15.75" customHeight="1">
      <c r="A171" s="7" t="s">
        <v>45</v>
      </c>
      <c r="B171" s="32">
        <v>400.0</v>
      </c>
      <c r="C171" s="10" t="s">
        <v>46</v>
      </c>
      <c r="D171" s="10">
        <v>399.9776</v>
      </c>
      <c r="E171" s="26">
        <v>400.0</v>
      </c>
      <c r="F171" s="10" t="s">
        <v>46</v>
      </c>
      <c r="G171" s="10">
        <v>399.9832</v>
      </c>
      <c r="H171" s="10">
        <f t="shared" si="1"/>
        <v>0.0224</v>
      </c>
      <c r="I171" s="10">
        <f t="shared" si="2"/>
        <v>0.0168</v>
      </c>
      <c r="J171" s="7">
        <f>I171/ VLOOKUP(F171,Sheet3!B:C,2,false)</f>
        <v>0.0168</v>
      </c>
      <c r="K171" s="7" t="str">
        <f>VLOOKUP(F171,Sheet3!B:E,4,false)</f>
        <v>°C</v>
      </c>
      <c r="L171" s="7" t="str">
        <f>IFERROR(__xludf.DUMMYFUNCTION("if(ISBLANK(D171),"""",SPARKLINE(H171:I171))"),"")</f>
        <v/>
      </c>
      <c r="M171" s="10">
        <f t="shared" si="3"/>
        <v>0.0224</v>
      </c>
      <c r="N171" s="10">
        <f t="shared" si="4"/>
        <v>0.0168</v>
      </c>
      <c r="O171" s="7"/>
      <c r="P171" s="13" t="str">
        <f t="shared" si="5"/>
        <v>improved</v>
      </c>
      <c r="Q171" s="7" t="str">
        <f t="shared" si="18"/>
        <v/>
      </c>
      <c r="R171" s="14">
        <v>0.03</v>
      </c>
      <c r="S171" s="13" t="str">
        <f t="shared" si="8"/>
        <v>within limit</v>
      </c>
      <c r="T171" s="13" t="str">
        <f t="shared" si="9"/>
        <v>within limit</v>
      </c>
    </row>
    <row r="172" ht="15.75" customHeight="1">
      <c r="A172" s="7" t="s">
        <v>45</v>
      </c>
      <c r="B172" s="32">
        <v>800.0</v>
      </c>
      <c r="C172" s="10" t="s">
        <v>46</v>
      </c>
      <c r="D172" s="10">
        <v>799.9697</v>
      </c>
      <c r="E172" s="26">
        <v>800.0</v>
      </c>
      <c r="F172" s="10" t="s">
        <v>46</v>
      </c>
      <c r="G172" s="10">
        <v>799.9862</v>
      </c>
      <c r="H172" s="10">
        <f t="shared" si="1"/>
        <v>0.0303</v>
      </c>
      <c r="I172" s="10">
        <f t="shared" si="2"/>
        <v>0.0138</v>
      </c>
      <c r="J172" s="7">
        <f>I172/ VLOOKUP(F172,Sheet3!B:C,2,false)</f>
        <v>0.0138</v>
      </c>
      <c r="K172" s="7" t="str">
        <f>VLOOKUP(F172,Sheet3!B:E,4,false)</f>
        <v>°C</v>
      </c>
      <c r="L172" s="7" t="str">
        <f>IFERROR(__xludf.DUMMYFUNCTION("if(ISBLANK(D172),"""",SPARKLINE(H172:I172))"),"")</f>
        <v/>
      </c>
      <c r="M172" s="10">
        <f t="shared" si="3"/>
        <v>0.0303</v>
      </c>
      <c r="N172" s="10">
        <f t="shared" si="4"/>
        <v>0.0138</v>
      </c>
      <c r="O172" s="7"/>
      <c r="P172" s="13" t="str">
        <f t="shared" si="5"/>
        <v>improved</v>
      </c>
      <c r="Q172" s="7" t="str">
        <f t="shared" si="18"/>
        <v/>
      </c>
      <c r="R172" s="14">
        <v>0.03</v>
      </c>
      <c r="S172" s="13" t="str">
        <f t="shared" si="8"/>
        <v>out of limit</v>
      </c>
      <c r="T172" s="13" t="str">
        <f t="shared" si="9"/>
        <v>within limit</v>
      </c>
    </row>
    <row r="173" ht="15.75" customHeight="1">
      <c r="A173" s="7" t="s">
        <v>47</v>
      </c>
      <c r="B173" s="33"/>
      <c r="C173" s="9"/>
      <c r="D173" s="10"/>
      <c r="E173" s="26">
        <v>0.5</v>
      </c>
      <c r="F173" s="10" t="s">
        <v>48</v>
      </c>
      <c r="G173" s="10">
        <v>0.4498271</v>
      </c>
      <c r="H173" s="10" t="str">
        <f t="shared" si="1"/>
        <v/>
      </c>
      <c r="I173" s="10">
        <f t="shared" si="2"/>
        <v>0.0501729</v>
      </c>
      <c r="J173" s="36">
        <f>I173/ VLOOKUP(F173,Sheet3!B:C,2,false)</f>
        <v>0</v>
      </c>
      <c r="K173" s="7" t="str">
        <f>VLOOKUP(F173,Sheet3!B:E,4,false)</f>
        <v>F</v>
      </c>
      <c r="L173" s="7" t="str">
        <f>if(ISBLANK(D173),"",SPARKLINE(H173:I173))</f>
        <v/>
      </c>
      <c r="M173" s="10" t="str">
        <f t="shared" si="3"/>
        <v/>
      </c>
      <c r="N173" s="10">
        <f t="shared" si="4"/>
        <v>0.0501729</v>
      </c>
      <c r="O173" s="7"/>
      <c r="P173" s="13" t="str">
        <f t="shared" si="5"/>
        <v>improved</v>
      </c>
      <c r="Q173" s="7" t="str">
        <f t="shared" si="18"/>
        <v/>
      </c>
      <c r="R173" s="34">
        <f t="shared" ref="R173:R194" si="22">0.25*B173/(10^2)</f>
        <v>0</v>
      </c>
      <c r="S173" s="13" t="str">
        <f t="shared" si="8"/>
        <v>out of limit</v>
      </c>
      <c r="T173" s="13" t="str">
        <f t="shared" si="9"/>
        <v>out of limit</v>
      </c>
    </row>
    <row r="174" ht="15.75" customHeight="1">
      <c r="A174" s="7" t="s">
        <v>47</v>
      </c>
      <c r="B174" s="32">
        <v>1.0</v>
      </c>
      <c r="C174" s="9" t="s">
        <v>48</v>
      </c>
      <c r="D174" s="10">
        <v>1.00638</v>
      </c>
      <c r="E174" s="26">
        <v>1.0</v>
      </c>
      <c r="F174" s="10" t="s">
        <v>48</v>
      </c>
      <c r="G174" s="10">
        <v>1.000756</v>
      </c>
      <c r="H174" s="10">
        <f t="shared" si="1"/>
        <v>-0.00638</v>
      </c>
      <c r="I174" s="10">
        <f t="shared" si="2"/>
        <v>-0.000756</v>
      </c>
      <c r="J174" s="7">
        <f>I174/ VLOOKUP(F174,Sheet3!B:C,2,false)</f>
        <v>0</v>
      </c>
      <c r="K174" s="7" t="str">
        <f>VLOOKUP(F174,Sheet3!B:E,4,false)</f>
        <v>F</v>
      </c>
      <c r="L174" s="7" t="str">
        <f>IFERROR(__xludf.DUMMYFUNCTION("if(ISBLANK(D174),"""",SPARKLINE(H174:I174))"),"")</f>
        <v/>
      </c>
      <c r="M174" s="10">
        <f t="shared" si="3"/>
        <v>0.00638</v>
      </c>
      <c r="N174" s="10">
        <f t="shared" si="4"/>
        <v>0.000756</v>
      </c>
      <c r="O174" s="7"/>
      <c r="P174" s="13" t="str">
        <f t="shared" si="5"/>
        <v>degradation</v>
      </c>
      <c r="Q174" s="7" t="str">
        <f t="shared" si="18"/>
        <v>CAPACITANCE</v>
      </c>
      <c r="R174" s="34">
        <f t="shared" si="22"/>
        <v>0.0025</v>
      </c>
      <c r="S174" s="13" t="str">
        <f t="shared" si="8"/>
        <v>out of limit</v>
      </c>
      <c r="T174" s="13" t="str">
        <f t="shared" si="9"/>
        <v>within limit</v>
      </c>
    </row>
    <row r="175" ht="15.75" customHeight="1">
      <c r="A175" s="7" t="s">
        <v>47</v>
      </c>
      <c r="B175" s="33"/>
      <c r="C175" s="9"/>
      <c r="D175" s="10"/>
      <c r="E175" s="26">
        <v>1.5</v>
      </c>
      <c r="F175" s="10" t="s">
        <v>48</v>
      </c>
      <c r="G175" s="10">
        <v>1.499086</v>
      </c>
      <c r="H175" s="10" t="str">
        <f t="shared" si="1"/>
        <v/>
      </c>
      <c r="I175" s="10">
        <f t="shared" si="2"/>
        <v>0.000914</v>
      </c>
      <c r="J175" s="7">
        <f>I175/ VLOOKUP(F175,Sheet3!B:C,2,false)</f>
        <v>0</v>
      </c>
      <c r="K175" s="7" t="str">
        <f>VLOOKUP(F175,Sheet3!B:E,4,false)</f>
        <v>F</v>
      </c>
      <c r="L175" s="7" t="str">
        <f t="shared" ref="L175:L177" si="23">if(ISBLANK(D175),"",SPARKLINE(H175:I175))</f>
        <v/>
      </c>
      <c r="M175" s="10" t="str">
        <f t="shared" si="3"/>
        <v/>
      </c>
      <c r="N175" s="10">
        <f t="shared" si="4"/>
        <v>0.000914</v>
      </c>
      <c r="O175" s="7"/>
      <c r="P175" s="13" t="str">
        <f t="shared" si="5"/>
        <v>improved</v>
      </c>
      <c r="Q175" s="7" t="str">
        <f t="shared" si="18"/>
        <v/>
      </c>
      <c r="R175" s="34">
        <f t="shared" si="22"/>
        <v>0</v>
      </c>
      <c r="S175" s="13" t="str">
        <f t="shared" si="8"/>
        <v>out of limit</v>
      </c>
      <c r="T175" s="13" t="str">
        <f t="shared" si="9"/>
        <v>out of limit</v>
      </c>
    </row>
    <row r="176" ht="15.75" customHeight="1">
      <c r="A176" s="7" t="s">
        <v>47</v>
      </c>
      <c r="B176" s="33"/>
      <c r="C176" s="9"/>
      <c r="D176" s="10"/>
      <c r="E176" s="26">
        <v>3.2</v>
      </c>
      <c r="F176" s="10" t="s">
        <v>48</v>
      </c>
      <c r="G176" s="10">
        <v>3.199073</v>
      </c>
      <c r="H176" s="10" t="str">
        <f t="shared" si="1"/>
        <v/>
      </c>
      <c r="I176" s="10">
        <f t="shared" si="2"/>
        <v>0.000927</v>
      </c>
      <c r="J176" s="7">
        <f>I176/ VLOOKUP(F176,Sheet3!B:C,2,false)</f>
        <v>0</v>
      </c>
      <c r="K176" s="7" t="str">
        <f>VLOOKUP(F176,Sheet3!B:E,4,false)</f>
        <v>F</v>
      </c>
      <c r="L176" s="7" t="str">
        <f t="shared" si="23"/>
        <v/>
      </c>
      <c r="M176" s="10" t="str">
        <f t="shared" si="3"/>
        <v/>
      </c>
      <c r="N176" s="10">
        <f t="shared" si="4"/>
        <v>0.000927</v>
      </c>
      <c r="O176" s="7"/>
      <c r="P176" s="13" t="str">
        <f t="shared" si="5"/>
        <v>improved</v>
      </c>
      <c r="Q176" s="7" t="str">
        <f t="shared" si="18"/>
        <v/>
      </c>
      <c r="R176" s="34">
        <f t="shared" si="22"/>
        <v>0</v>
      </c>
      <c r="S176" s="13" t="str">
        <f t="shared" si="8"/>
        <v>out of limit</v>
      </c>
      <c r="T176" s="13" t="str">
        <f t="shared" si="9"/>
        <v>out of limit</v>
      </c>
    </row>
    <row r="177" ht="15.75" customHeight="1">
      <c r="A177" s="7" t="s">
        <v>47</v>
      </c>
      <c r="B177" s="33"/>
      <c r="C177" s="9"/>
      <c r="D177" s="10"/>
      <c r="E177" s="26">
        <v>5.0</v>
      </c>
      <c r="F177" s="10" t="s">
        <v>48</v>
      </c>
      <c r="G177" s="10">
        <v>4.999487</v>
      </c>
      <c r="H177" s="10" t="str">
        <f t="shared" si="1"/>
        <v/>
      </c>
      <c r="I177" s="10">
        <f t="shared" si="2"/>
        <v>0.000513</v>
      </c>
      <c r="J177" s="7">
        <f>I177/ VLOOKUP(F177,Sheet3!B:C,2,false)</f>
        <v>0</v>
      </c>
      <c r="K177" s="7" t="str">
        <f>VLOOKUP(F177,Sheet3!B:E,4,false)</f>
        <v>F</v>
      </c>
      <c r="L177" s="7" t="str">
        <f t="shared" si="23"/>
        <v/>
      </c>
      <c r="M177" s="10" t="str">
        <f t="shared" si="3"/>
        <v/>
      </c>
      <c r="N177" s="10">
        <f t="shared" si="4"/>
        <v>0.000513</v>
      </c>
      <c r="O177" s="7"/>
      <c r="P177" s="13" t="str">
        <f t="shared" si="5"/>
        <v>improved</v>
      </c>
      <c r="Q177" s="7" t="str">
        <f t="shared" si="18"/>
        <v/>
      </c>
      <c r="R177" s="34">
        <f t="shared" si="22"/>
        <v>0</v>
      </c>
      <c r="S177" s="13" t="str">
        <f t="shared" si="8"/>
        <v>out of limit</v>
      </c>
      <c r="T177" s="13" t="str">
        <f t="shared" si="9"/>
        <v>out of limit</v>
      </c>
    </row>
    <row r="178" ht="15.75" customHeight="1">
      <c r="A178" s="7" t="s">
        <v>47</v>
      </c>
      <c r="B178" s="32">
        <v>10.0</v>
      </c>
      <c r="C178" s="9" t="s">
        <v>48</v>
      </c>
      <c r="D178" s="10">
        <v>10.06168</v>
      </c>
      <c r="E178" s="26">
        <v>10.9</v>
      </c>
      <c r="F178" s="10" t="s">
        <v>48</v>
      </c>
      <c r="G178" s="10">
        <v>10.90164</v>
      </c>
      <c r="H178" s="10">
        <f t="shared" si="1"/>
        <v>-0.06168</v>
      </c>
      <c r="I178" s="10">
        <f t="shared" si="2"/>
        <v>-0.00164</v>
      </c>
      <c r="J178" s="7">
        <f>I178/ VLOOKUP(F178,Sheet3!B:C,2,false)</f>
        <v>0</v>
      </c>
      <c r="K178" s="7" t="str">
        <f>VLOOKUP(F178,Sheet3!B:E,4,false)</f>
        <v>F</v>
      </c>
      <c r="L178" s="7" t="str">
        <f>IFERROR(__xludf.DUMMYFUNCTION("if(ISBLANK(D178),"""",SPARKLINE(H178:I178))"),"")</f>
        <v/>
      </c>
      <c r="M178" s="10">
        <f t="shared" si="3"/>
        <v>0.06168</v>
      </c>
      <c r="N178" s="10">
        <f t="shared" si="4"/>
        <v>0.00164</v>
      </c>
      <c r="O178" s="7"/>
      <c r="P178" s="13" t="str">
        <f t="shared" si="5"/>
        <v>degradation</v>
      </c>
      <c r="Q178" s="7" t="str">
        <f t="shared" si="18"/>
        <v>CAPACITANCE</v>
      </c>
      <c r="R178" s="34">
        <f t="shared" si="22"/>
        <v>0.025</v>
      </c>
      <c r="S178" s="13" t="str">
        <f t="shared" si="8"/>
        <v>out of limit</v>
      </c>
      <c r="T178" s="13" t="str">
        <f t="shared" si="9"/>
        <v>within limit</v>
      </c>
    </row>
    <row r="179" ht="15.75" customHeight="1">
      <c r="A179" s="7" t="s">
        <v>47</v>
      </c>
      <c r="B179" s="33"/>
      <c r="C179" s="9"/>
      <c r="D179" s="10"/>
      <c r="E179" s="26">
        <v>15.0</v>
      </c>
      <c r="F179" s="10" t="s">
        <v>48</v>
      </c>
      <c r="G179" s="10">
        <v>15.00325</v>
      </c>
      <c r="H179" s="10" t="str">
        <f t="shared" si="1"/>
        <v/>
      </c>
      <c r="I179" s="10">
        <f t="shared" si="2"/>
        <v>-0.00325</v>
      </c>
      <c r="J179" s="7">
        <f>I179/ VLOOKUP(F179,Sheet3!B:C,2,false)</f>
        <v>0</v>
      </c>
      <c r="K179" s="7" t="str">
        <f>VLOOKUP(F179,Sheet3!B:E,4,false)</f>
        <v>F</v>
      </c>
      <c r="L179" s="7" t="str">
        <f t="shared" ref="L179:L181" si="24">if(ISBLANK(D179),"",SPARKLINE(H179:I179))</f>
        <v/>
      </c>
      <c r="M179" s="10" t="str">
        <f t="shared" si="3"/>
        <v/>
      </c>
      <c r="N179" s="10">
        <f t="shared" si="4"/>
        <v>0.00325</v>
      </c>
      <c r="O179" s="7"/>
      <c r="P179" s="13" t="str">
        <f t="shared" si="5"/>
        <v>improved</v>
      </c>
      <c r="Q179" s="7" t="str">
        <f t="shared" si="18"/>
        <v/>
      </c>
      <c r="R179" s="34">
        <f t="shared" si="22"/>
        <v>0</v>
      </c>
      <c r="S179" s="13" t="str">
        <f t="shared" si="8"/>
        <v>out of limit</v>
      </c>
      <c r="T179" s="13" t="str">
        <f t="shared" si="9"/>
        <v>out of limit</v>
      </c>
    </row>
    <row r="180" ht="15.75" customHeight="1">
      <c r="A180" s="7" t="s">
        <v>47</v>
      </c>
      <c r="B180" s="33"/>
      <c r="C180" s="9"/>
      <c r="D180" s="10"/>
      <c r="E180" s="26">
        <v>32.9</v>
      </c>
      <c r="F180" s="10" t="s">
        <v>48</v>
      </c>
      <c r="G180" s="10">
        <v>32.8787</v>
      </c>
      <c r="H180" s="10" t="str">
        <f t="shared" si="1"/>
        <v/>
      </c>
      <c r="I180" s="10">
        <f t="shared" si="2"/>
        <v>0.0213</v>
      </c>
      <c r="J180" s="7">
        <f>I180/ VLOOKUP(F180,Sheet3!B:C,2,false)</f>
        <v>0</v>
      </c>
      <c r="K180" s="7" t="str">
        <f>VLOOKUP(F180,Sheet3!B:E,4,false)</f>
        <v>F</v>
      </c>
      <c r="L180" s="7" t="str">
        <f t="shared" si="24"/>
        <v/>
      </c>
      <c r="M180" s="10" t="str">
        <f t="shared" si="3"/>
        <v/>
      </c>
      <c r="N180" s="10">
        <f t="shared" si="4"/>
        <v>0.0213</v>
      </c>
      <c r="O180" s="7"/>
      <c r="P180" s="13" t="str">
        <f t="shared" si="5"/>
        <v>improved</v>
      </c>
      <c r="Q180" s="7" t="str">
        <f t="shared" si="18"/>
        <v/>
      </c>
      <c r="R180" s="34">
        <f t="shared" si="22"/>
        <v>0</v>
      </c>
      <c r="S180" s="13" t="str">
        <f t="shared" si="8"/>
        <v>out of limit</v>
      </c>
      <c r="T180" s="13" t="str">
        <f t="shared" si="9"/>
        <v>out of limit</v>
      </c>
    </row>
    <row r="181" ht="15.75" customHeight="1">
      <c r="A181" s="7" t="s">
        <v>47</v>
      </c>
      <c r="B181" s="33"/>
      <c r="C181" s="9"/>
      <c r="D181" s="10"/>
      <c r="E181" s="26">
        <v>50.0</v>
      </c>
      <c r="F181" s="10" t="s">
        <v>48</v>
      </c>
      <c r="G181" s="10">
        <v>49.99834</v>
      </c>
      <c r="H181" s="10" t="str">
        <f t="shared" si="1"/>
        <v/>
      </c>
      <c r="I181" s="10">
        <f t="shared" si="2"/>
        <v>0.00166</v>
      </c>
      <c r="J181" s="7">
        <f>I181/ VLOOKUP(F181,Sheet3!B:C,2,false)</f>
        <v>0</v>
      </c>
      <c r="K181" s="7" t="str">
        <f>VLOOKUP(F181,Sheet3!B:E,4,false)</f>
        <v>F</v>
      </c>
      <c r="L181" s="7" t="str">
        <f t="shared" si="24"/>
        <v/>
      </c>
      <c r="M181" s="10" t="str">
        <f t="shared" si="3"/>
        <v/>
      </c>
      <c r="N181" s="10">
        <f t="shared" si="4"/>
        <v>0.00166</v>
      </c>
      <c r="O181" s="7"/>
      <c r="P181" s="13" t="str">
        <f t="shared" si="5"/>
        <v>improved</v>
      </c>
      <c r="Q181" s="7" t="str">
        <f t="shared" si="18"/>
        <v/>
      </c>
      <c r="R181" s="34">
        <f t="shared" si="22"/>
        <v>0</v>
      </c>
      <c r="S181" s="13" t="str">
        <f t="shared" si="8"/>
        <v>out of limit</v>
      </c>
      <c r="T181" s="13" t="str">
        <f t="shared" si="9"/>
        <v>out of limit</v>
      </c>
    </row>
    <row r="182" ht="15.75" customHeight="1">
      <c r="A182" s="7" t="s">
        <v>47</v>
      </c>
      <c r="B182" s="32">
        <v>100.0</v>
      </c>
      <c r="C182" s="9" t="s">
        <v>48</v>
      </c>
      <c r="D182" s="10">
        <v>97.7023</v>
      </c>
      <c r="E182" s="26">
        <v>100.9</v>
      </c>
      <c r="F182" s="10" t="s">
        <v>48</v>
      </c>
      <c r="G182" s="10">
        <v>100.8915</v>
      </c>
      <c r="H182" s="10">
        <f t="shared" si="1"/>
        <v>2.2977</v>
      </c>
      <c r="I182" s="10">
        <f t="shared" si="2"/>
        <v>0.0085</v>
      </c>
      <c r="J182" s="7">
        <f>I182/ VLOOKUP(F182,Sheet3!B:C,2,false)</f>
        <v>0</v>
      </c>
      <c r="K182" s="7" t="str">
        <f>VLOOKUP(F182,Sheet3!B:E,4,false)</f>
        <v>F</v>
      </c>
      <c r="L182" s="7" t="str">
        <f>IFERROR(__xludf.DUMMYFUNCTION("if(ISBLANK(D182),"""",SPARKLINE(H182:I182))"),"")</f>
        <v/>
      </c>
      <c r="M182" s="10">
        <f t="shared" si="3"/>
        <v>2.2977</v>
      </c>
      <c r="N182" s="10">
        <f t="shared" si="4"/>
        <v>0.0085</v>
      </c>
      <c r="O182" s="7"/>
      <c r="P182" s="13" t="str">
        <f t="shared" si="5"/>
        <v>improved</v>
      </c>
      <c r="Q182" s="7" t="str">
        <f t="shared" si="18"/>
        <v/>
      </c>
      <c r="R182" s="34">
        <f t="shared" si="22"/>
        <v>0.25</v>
      </c>
      <c r="S182" s="13" t="str">
        <f t="shared" si="8"/>
        <v>out of limit</v>
      </c>
      <c r="T182" s="13" t="str">
        <f t="shared" si="9"/>
        <v>within limit</v>
      </c>
    </row>
    <row r="183" ht="15.75" customHeight="1">
      <c r="A183" s="7" t="s">
        <v>47</v>
      </c>
      <c r="B183" s="33"/>
      <c r="C183" s="29"/>
      <c r="D183" s="10"/>
      <c r="E183" s="26">
        <v>150.0</v>
      </c>
      <c r="F183" s="10" t="s">
        <v>48</v>
      </c>
      <c r="G183" s="10">
        <v>150.0546</v>
      </c>
      <c r="H183" s="10" t="str">
        <f t="shared" si="1"/>
        <v/>
      </c>
      <c r="I183" s="10">
        <f t="shared" si="2"/>
        <v>-0.0546</v>
      </c>
      <c r="J183" s="7">
        <f>I183/ VLOOKUP(F183,Sheet3!B:C,2,false)</f>
        <v>0</v>
      </c>
      <c r="K183" s="7" t="str">
        <f>VLOOKUP(F183,Sheet3!B:E,4,false)</f>
        <v>F</v>
      </c>
      <c r="L183" s="7" t="str">
        <f t="shared" ref="L183:L185" si="25">if(ISBLANK(D183),"",SPARKLINE(H183:I183))</f>
        <v/>
      </c>
      <c r="M183" s="10" t="str">
        <f t="shared" si="3"/>
        <v/>
      </c>
      <c r="N183" s="10">
        <f t="shared" si="4"/>
        <v>0.0546</v>
      </c>
      <c r="O183" s="7"/>
      <c r="P183" s="13" t="str">
        <f t="shared" si="5"/>
        <v>improved</v>
      </c>
      <c r="Q183" s="7" t="str">
        <f t="shared" si="18"/>
        <v/>
      </c>
      <c r="R183" s="34">
        <f t="shared" si="22"/>
        <v>0</v>
      </c>
      <c r="S183" s="13" t="str">
        <f t="shared" si="8"/>
        <v>out of limit</v>
      </c>
      <c r="T183" s="13" t="str">
        <f t="shared" si="9"/>
        <v>out of limit</v>
      </c>
    </row>
    <row r="184" ht="15.75" customHeight="1">
      <c r="A184" s="7" t="s">
        <v>47</v>
      </c>
      <c r="B184" s="33"/>
      <c r="C184" s="29"/>
      <c r="D184" s="10"/>
      <c r="E184" s="26">
        <v>329.9</v>
      </c>
      <c r="F184" s="10" t="s">
        <v>48</v>
      </c>
      <c r="G184" s="10">
        <v>329.8638</v>
      </c>
      <c r="H184" s="10" t="str">
        <f t="shared" si="1"/>
        <v/>
      </c>
      <c r="I184" s="10">
        <f t="shared" si="2"/>
        <v>0.0362</v>
      </c>
      <c r="J184" s="7">
        <f>I184/ VLOOKUP(F184,Sheet3!B:C,2,false)</f>
        <v>0</v>
      </c>
      <c r="K184" s="7" t="str">
        <f>VLOOKUP(F184,Sheet3!B:E,4,false)</f>
        <v>F</v>
      </c>
      <c r="L184" s="7" t="str">
        <f t="shared" si="25"/>
        <v/>
      </c>
      <c r="M184" s="10" t="str">
        <f t="shared" si="3"/>
        <v/>
      </c>
      <c r="N184" s="10">
        <f t="shared" si="4"/>
        <v>0.0362</v>
      </c>
      <c r="O184" s="7"/>
      <c r="P184" s="13" t="str">
        <f t="shared" si="5"/>
        <v>improved</v>
      </c>
      <c r="Q184" s="7" t="str">
        <f t="shared" si="18"/>
        <v/>
      </c>
      <c r="R184" s="34">
        <f t="shared" si="22"/>
        <v>0</v>
      </c>
      <c r="S184" s="13" t="str">
        <f t="shared" si="8"/>
        <v>out of limit</v>
      </c>
      <c r="T184" s="13" t="str">
        <f t="shared" si="9"/>
        <v>out of limit</v>
      </c>
    </row>
    <row r="185" ht="15.75" customHeight="1">
      <c r="A185" s="7" t="s">
        <v>47</v>
      </c>
      <c r="B185" s="33"/>
      <c r="C185" s="29"/>
      <c r="D185" s="10"/>
      <c r="E185" s="26">
        <v>0.5</v>
      </c>
      <c r="F185" s="10" t="s">
        <v>49</v>
      </c>
      <c r="G185" s="10">
        <v>0.5022748</v>
      </c>
      <c r="H185" s="10" t="str">
        <f t="shared" si="1"/>
        <v/>
      </c>
      <c r="I185" s="10">
        <f t="shared" si="2"/>
        <v>-0.0022748</v>
      </c>
      <c r="J185" s="7" t="str">
        <f>I185/ VLOOKUP(F185,Sheet3!B:C,2,false)</f>
        <v>#N/A</v>
      </c>
      <c r="K185" s="7" t="str">
        <f>VLOOKUP(F185,Sheet3!B:E,4,false)</f>
        <v>#N/A</v>
      </c>
      <c r="L185" s="7" t="str">
        <f t="shared" si="25"/>
        <v/>
      </c>
      <c r="M185" s="10" t="str">
        <f t="shared" si="3"/>
        <v/>
      </c>
      <c r="N185" s="10">
        <f t="shared" si="4"/>
        <v>0.0022748</v>
      </c>
      <c r="O185" s="7"/>
      <c r="P185" s="13" t="str">
        <f t="shared" si="5"/>
        <v>#N/A</v>
      </c>
      <c r="Q185" s="7" t="str">
        <f t="shared" si="18"/>
        <v>#N/A</v>
      </c>
      <c r="R185" s="34">
        <f t="shared" si="22"/>
        <v>0</v>
      </c>
      <c r="S185" s="13" t="str">
        <f t="shared" si="8"/>
        <v>out of limit</v>
      </c>
      <c r="T185" s="13" t="str">
        <f t="shared" si="9"/>
        <v>out of limit</v>
      </c>
    </row>
    <row r="186" ht="15.75" customHeight="1">
      <c r="A186" s="7" t="s">
        <v>47</v>
      </c>
      <c r="B186" s="32">
        <v>1.0</v>
      </c>
      <c r="C186" s="9" t="s">
        <v>49</v>
      </c>
      <c r="D186" s="10">
        <v>1.0023</v>
      </c>
      <c r="E186" s="26">
        <v>1.09</v>
      </c>
      <c r="F186" s="10" t="s">
        <v>49</v>
      </c>
      <c r="G186" s="10">
        <v>1.090359</v>
      </c>
      <c r="H186" s="10">
        <f t="shared" si="1"/>
        <v>-0.0023</v>
      </c>
      <c r="I186" s="10">
        <f t="shared" si="2"/>
        <v>-0.000359</v>
      </c>
      <c r="J186" s="7" t="str">
        <f>I186/ VLOOKUP(F186,Sheet3!B:C,2,false)</f>
        <v>#N/A</v>
      </c>
      <c r="K186" s="7" t="str">
        <f>VLOOKUP(F186,Sheet3!B:E,4,false)</f>
        <v>#N/A</v>
      </c>
      <c r="L186" s="7" t="str">
        <f>IFERROR(__xludf.DUMMYFUNCTION("if(ISBLANK(D186),"""",SPARKLINE(H186:I186))"),"")</f>
        <v/>
      </c>
      <c r="M186" s="10">
        <f t="shared" si="3"/>
        <v>0.0023</v>
      </c>
      <c r="N186" s="10">
        <f t="shared" si="4"/>
        <v>0.000359</v>
      </c>
      <c r="O186" s="7"/>
      <c r="P186" s="13" t="str">
        <f t="shared" si="5"/>
        <v>#N/A</v>
      </c>
      <c r="Q186" s="7" t="str">
        <f t="shared" si="18"/>
        <v>#N/A</v>
      </c>
      <c r="R186" s="34">
        <f t="shared" si="22"/>
        <v>0.0025</v>
      </c>
      <c r="S186" s="13" t="str">
        <f t="shared" si="8"/>
        <v>within limit</v>
      </c>
      <c r="T186" s="13" t="str">
        <f t="shared" si="9"/>
        <v>within limit</v>
      </c>
    </row>
    <row r="187" ht="15.75" customHeight="1">
      <c r="A187" s="7" t="s">
        <v>47</v>
      </c>
      <c r="B187" s="33"/>
      <c r="C187" s="29"/>
      <c r="D187" s="10"/>
      <c r="E187" s="26">
        <v>1.5</v>
      </c>
      <c r="F187" s="10" t="s">
        <v>49</v>
      </c>
      <c r="G187" s="10">
        <v>1.499481</v>
      </c>
      <c r="H187" s="10" t="str">
        <f t="shared" si="1"/>
        <v/>
      </c>
      <c r="I187" s="10">
        <f t="shared" si="2"/>
        <v>0.000519</v>
      </c>
      <c r="J187" s="7" t="str">
        <f>I187/ VLOOKUP(F187,Sheet3!B:C,2,false)</f>
        <v>#N/A</v>
      </c>
      <c r="K187" s="7" t="str">
        <f>VLOOKUP(F187,Sheet3!B:E,4,false)</f>
        <v>#N/A</v>
      </c>
      <c r="L187" s="7" t="str">
        <f t="shared" ref="L187:L189" si="26">if(ISBLANK(D187),"",SPARKLINE(H187:I187))</f>
        <v/>
      </c>
      <c r="M187" s="10" t="str">
        <f t="shared" si="3"/>
        <v/>
      </c>
      <c r="N187" s="10">
        <f t="shared" si="4"/>
        <v>0.000519</v>
      </c>
      <c r="O187" s="7"/>
      <c r="P187" s="13" t="str">
        <f t="shared" si="5"/>
        <v>#N/A</v>
      </c>
      <c r="Q187" s="7" t="str">
        <f t="shared" si="18"/>
        <v>#N/A</v>
      </c>
      <c r="R187" s="34">
        <f t="shared" si="22"/>
        <v>0</v>
      </c>
      <c r="S187" s="13" t="str">
        <f t="shared" si="8"/>
        <v>out of limit</v>
      </c>
      <c r="T187" s="13" t="str">
        <f t="shared" si="9"/>
        <v>out of limit</v>
      </c>
    </row>
    <row r="188" ht="15.75" customHeight="1">
      <c r="A188" s="7" t="s">
        <v>47</v>
      </c>
      <c r="B188" s="33"/>
      <c r="C188" s="29"/>
      <c r="D188" s="10"/>
      <c r="E188" s="26">
        <v>3.29</v>
      </c>
      <c r="F188" s="10" t="s">
        <v>49</v>
      </c>
      <c r="G188" s="23">
        <v>3.28874</v>
      </c>
      <c r="H188" s="10" t="str">
        <f t="shared" si="1"/>
        <v/>
      </c>
      <c r="I188" s="23">
        <f t="shared" si="2"/>
        <v>0.00126</v>
      </c>
      <c r="J188" s="7" t="str">
        <f>I188/ VLOOKUP(F188,Sheet3!B:C,2,false)</f>
        <v>#N/A</v>
      </c>
      <c r="K188" s="7" t="str">
        <f>VLOOKUP(F188,Sheet3!B:E,4,false)</f>
        <v>#N/A</v>
      </c>
      <c r="L188" s="7" t="str">
        <f t="shared" si="26"/>
        <v/>
      </c>
      <c r="M188" s="10" t="str">
        <f t="shared" si="3"/>
        <v/>
      </c>
      <c r="N188" s="10">
        <f t="shared" si="4"/>
        <v>0.00126</v>
      </c>
      <c r="O188" s="7"/>
      <c r="P188" s="13" t="str">
        <f t="shared" si="5"/>
        <v>#N/A</v>
      </c>
      <c r="Q188" s="7" t="str">
        <f t="shared" si="18"/>
        <v>#N/A</v>
      </c>
      <c r="R188" s="34">
        <f t="shared" si="22"/>
        <v>0</v>
      </c>
      <c r="S188" s="13" t="str">
        <f t="shared" si="8"/>
        <v>out of limit</v>
      </c>
      <c r="T188" s="13" t="str">
        <f t="shared" si="9"/>
        <v>out of limit</v>
      </c>
    </row>
    <row r="189" ht="15.75" customHeight="1">
      <c r="A189" s="7" t="s">
        <v>47</v>
      </c>
      <c r="B189" s="33"/>
      <c r="C189" s="29"/>
      <c r="D189" s="10"/>
      <c r="E189" s="26">
        <v>5.0</v>
      </c>
      <c r="F189" s="10" t="s">
        <v>49</v>
      </c>
      <c r="G189" s="23">
        <v>4.99711</v>
      </c>
      <c r="H189" s="10" t="str">
        <f t="shared" si="1"/>
        <v/>
      </c>
      <c r="I189" s="23">
        <f t="shared" si="2"/>
        <v>0.00289</v>
      </c>
      <c r="J189" s="7" t="str">
        <f>I189/ VLOOKUP(F189,Sheet3!B:C,2,false)</f>
        <v>#N/A</v>
      </c>
      <c r="K189" s="7" t="str">
        <f>VLOOKUP(F189,Sheet3!B:E,4,false)</f>
        <v>#N/A</v>
      </c>
      <c r="L189" s="7" t="str">
        <f t="shared" si="26"/>
        <v/>
      </c>
      <c r="M189" s="10" t="str">
        <f t="shared" si="3"/>
        <v/>
      </c>
      <c r="N189" s="10">
        <f t="shared" si="4"/>
        <v>0.00289</v>
      </c>
      <c r="O189" s="7"/>
      <c r="P189" s="13" t="str">
        <f t="shared" si="5"/>
        <v>#N/A</v>
      </c>
      <c r="Q189" s="7" t="str">
        <f t="shared" si="18"/>
        <v>#N/A</v>
      </c>
      <c r="R189" s="34">
        <f t="shared" si="22"/>
        <v>0</v>
      </c>
      <c r="S189" s="13" t="str">
        <f t="shared" si="8"/>
        <v>out of limit</v>
      </c>
      <c r="T189" s="13" t="str">
        <f t="shared" si="9"/>
        <v>out of limit</v>
      </c>
    </row>
    <row r="190" ht="15.75" customHeight="1">
      <c r="A190" s="7" t="s">
        <v>47</v>
      </c>
      <c r="B190" s="32">
        <v>10.0</v>
      </c>
      <c r="C190" s="9" t="s">
        <v>49</v>
      </c>
      <c r="D190" s="24">
        <v>9.55</v>
      </c>
      <c r="E190" s="26">
        <v>10.9</v>
      </c>
      <c r="F190" s="10" t="s">
        <v>49</v>
      </c>
      <c r="G190" s="10">
        <v>10.88462</v>
      </c>
      <c r="H190" s="24">
        <f t="shared" si="1"/>
        <v>0.45</v>
      </c>
      <c r="I190" s="10">
        <f t="shared" si="2"/>
        <v>0.01538</v>
      </c>
      <c r="J190" s="7" t="str">
        <f>I190/ VLOOKUP(F190,Sheet3!B:C,2,false)</f>
        <v>#N/A</v>
      </c>
      <c r="K190" s="7" t="str">
        <f>VLOOKUP(F190,Sheet3!B:E,4,false)</f>
        <v>#N/A</v>
      </c>
      <c r="L190" s="7" t="str">
        <f>IFERROR(__xludf.DUMMYFUNCTION("if(ISBLANK(D190),"""",SPARKLINE(H190:I190))"),"")</f>
        <v/>
      </c>
      <c r="M190" s="10">
        <f t="shared" si="3"/>
        <v>0.45</v>
      </c>
      <c r="N190" s="10">
        <f t="shared" si="4"/>
        <v>0.01538</v>
      </c>
      <c r="O190" s="7"/>
      <c r="P190" s="13" t="str">
        <f t="shared" si="5"/>
        <v>#N/A</v>
      </c>
      <c r="Q190" s="7" t="str">
        <f t="shared" si="18"/>
        <v>#N/A</v>
      </c>
      <c r="R190" s="34">
        <f t="shared" si="22"/>
        <v>0.025</v>
      </c>
      <c r="S190" s="13" t="str">
        <f t="shared" si="8"/>
        <v>out of limit</v>
      </c>
      <c r="T190" s="13" t="str">
        <f t="shared" si="9"/>
        <v>within limit</v>
      </c>
    </row>
    <row r="191" ht="15.75" customHeight="1">
      <c r="A191" s="7" t="s">
        <v>47</v>
      </c>
      <c r="B191" s="33"/>
      <c r="C191" s="29"/>
      <c r="D191" s="10"/>
      <c r="E191" s="26">
        <v>15.0</v>
      </c>
      <c r="F191" s="10" t="s">
        <v>49</v>
      </c>
      <c r="G191" s="10">
        <v>15.00326</v>
      </c>
      <c r="H191" s="10" t="str">
        <f t="shared" si="1"/>
        <v/>
      </c>
      <c r="I191" s="10">
        <f t="shared" si="2"/>
        <v>-0.00326</v>
      </c>
      <c r="J191" s="7" t="str">
        <f>I191/ VLOOKUP(F191,Sheet3!B:C,2,false)</f>
        <v>#N/A</v>
      </c>
      <c r="K191" s="7" t="str">
        <f>VLOOKUP(F191,Sheet3!B:E,4,false)</f>
        <v>#N/A</v>
      </c>
      <c r="L191" s="7" t="str">
        <f t="shared" ref="L191:L193" si="27">if(ISBLANK(D191),"",SPARKLINE(H191:I191))</f>
        <v/>
      </c>
      <c r="M191" s="10" t="str">
        <f t="shared" si="3"/>
        <v/>
      </c>
      <c r="N191" s="10">
        <f t="shared" si="4"/>
        <v>0.00326</v>
      </c>
      <c r="O191" s="7"/>
      <c r="P191" s="13" t="str">
        <f t="shared" si="5"/>
        <v>#N/A</v>
      </c>
      <c r="Q191" s="7" t="str">
        <f t="shared" si="18"/>
        <v>#N/A</v>
      </c>
      <c r="R191" s="34">
        <f t="shared" si="22"/>
        <v>0</v>
      </c>
      <c r="S191" s="13" t="str">
        <f t="shared" si="8"/>
        <v>out of limit</v>
      </c>
      <c r="T191" s="13" t="str">
        <f t="shared" si="9"/>
        <v>out of limit</v>
      </c>
    </row>
    <row r="192" ht="15.75" customHeight="1">
      <c r="A192" s="7" t="s">
        <v>47</v>
      </c>
      <c r="B192" s="33"/>
      <c r="C192" s="29"/>
      <c r="D192" s="10"/>
      <c r="E192" s="26">
        <v>32.9</v>
      </c>
      <c r="F192" s="10" t="s">
        <v>49</v>
      </c>
      <c r="G192" s="10">
        <v>32.89851</v>
      </c>
      <c r="H192" s="10" t="str">
        <f t="shared" si="1"/>
        <v/>
      </c>
      <c r="I192" s="10">
        <f t="shared" si="2"/>
        <v>0.00149</v>
      </c>
      <c r="J192" s="7" t="str">
        <f>I192/ VLOOKUP(F192,Sheet3!B:C,2,false)</f>
        <v>#N/A</v>
      </c>
      <c r="K192" s="7" t="str">
        <f>VLOOKUP(F192,Sheet3!B:E,4,false)</f>
        <v>#N/A</v>
      </c>
      <c r="L192" s="7" t="str">
        <f t="shared" si="27"/>
        <v/>
      </c>
      <c r="M192" s="10" t="str">
        <f t="shared" si="3"/>
        <v/>
      </c>
      <c r="N192" s="10">
        <f t="shared" si="4"/>
        <v>0.00149</v>
      </c>
      <c r="O192" s="7"/>
      <c r="P192" s="13" t="str">
        <f t="shared" si="5"/>
        <v>#N/A</v>
      </c>
      <c r="Q192" s="7" t="str">
        <f t="shared" si="18"/>
        <v>#N/A</v>
      </c>
      <c r="R192" s="34">
        <f t="shared" si="22"/>
        <v>0</v>
      </c>
      <c r="S192" s="13" t="str">
        <f t="shared" si="8"/>
        <v>out of limit</v>
      </c>
      <c r="T192" s="13" t="str">
        <f t="shared" si="9"/>
        <v>out of limit</v>
      </c>
    </row>
    <row r="193" ht="15.75" customHeight="1">
      <c r="A193" s="7" t="s">
        <v>47</v>
      </c>
      <c r="B193" s="33"/>
      <c r="C193" s="29"/>
      <c r="D193" s="10"/>
      <c r="E193" s="26">
        <v>50.0</v>
      </c>
      <c r="F193" s="10" t="s">
        <v>49</v>
      </c>
      <c r="G193" s="10">
        <v>50.00633</v>
      </c>
      <c r="H193" s="10" t="str">
        <f t="shared" si="1"/>
        <v/>
      </c>
      <c r="I193" s="10">
        <f t="shared" si="2"/>
        <v>-0.00633</v>
      </c>
      <c r="J193" s="7" t="str">
        <f>I193/ VLOOKUP(F193,Sheet3!B:C,2,false)</f>
        <v>#N/A</v>
      </c>
      <c r="K193" s="7" t="str">
        <f>VLOOKUP(F193,Sheet3!B:E,4,false)</f>
        <v>#N/A</v>
      </c>
      <c r="L193" s="7" t="str">
        <f t="shared" si="27"/>
        <v/>
      </c>
      <c r="M193" s="10" t="str">
        <f t="shared" si="3"/>
        <v/>
      </c>
      <c r="N193" s="10">
        <f t="shared" si="4"/>
        <v>0.00633</v>
      </c>
      <c r="O193" s="7"/>
      <c r="P193" s="13" t="str">
        <f t="shared" si="5"/>
        <v>#N/A</v>
      </c>
      <c r="Q193" s="7" t="str">
        <f t="shared" si="18"/>
        <v>#N/A</v>
      </c>
      <c r="R193" s="34">
        <f t="shared" si="22"/>
        <v>0</v>
      </c>
      <c r="S193" s="13" t="str">
        <f t="shared" si="8"/>
        <v>out of limit</v>
      </c>
      <c r="T193" s="13" t="str">
        <f t="shared" si="9"/>
        <v>out of limit</v>
      </c>
    </row>
    <row r="194" ht="15.75" customHeight="1">
      <c r="A194" s="7" t="s">
        <v>47</v>
      </c>
      <c r="B194" s="32">
        <v>100.0</v>
      </c>
      <c r="C194" s="9" t="s">
        <v>49</v>
      </c>
      <c r="D194" s="27">
        <v>95.49</v>
      </c>
      <c r="E194" s="26">
        <v>109.9</v>
      </c>
      <c r="F194" s="10" t="s">
        <v>49</v>
      </c>
      <c r="G194" s="10">
        <v>109.8992</v>
      </c>
      <c r="H194" s="27">
        <f t="shared" si="1"/>
        <v>4.51</v>
      </c>
      <c r="I194" s="10">
        <f t="shared" si="2"/>
        <v>0.0008</v>
      </c>
      <c r="J194" s="7" t="str">
        <f>I194/ VLOOKUP(F194,Sheet3!B:C,2,false)</f>
        <v>#N/A</v>
      </c>
      <c r="K194" s="7" t="str">
        <f>VLOOKUP(F194,Sheet3!B:E,4,false)</f>
        <v>#N/A</v>
      </c>
      <c r="L194" s="7" t="str">
        <f>IFERROR(__xludf.DUMMYFUNCTION("if(ISBLANK(D194),"""",SPARKLINE(H194:I194))"),"")</f>
        <v/>
      </c>
      <c r="M194" s="10">
        <f t="shared" si="3"/>
        <v>4.51</v>
      </c>
      <c r="N194" s="10">
        <f t="shared" si="4"/>
        <v>0.0008</v>
      </c>
      <c r="O194" s="7"/>
      <c r="P194" s="13" t="str">
        <f t="shared" si="5"/>
        <v>#N/A</v>
      </c>
      <c r="Q194" s="7" t="str">
        <f t="shared" si="18"/>
        <v>#N/A</v>
      </c>
      <c r="R194" s="34">
        <f t="shared" si="22"/>
        <v>0.25</v>
      </c>
      <c r="S194" s="13" t="str">
        <f t="shared" si="8"/>
        <v>out of limit</v>
      </c>
      <c r="T194" s="13" t="str">
        <f t="shared" si="9"/>
        <v>within limit</v>
      </c>
    </row>
    <row r="195" ht="15.75" customHeight="1">
      <c r="A195" s="7" t="s">
        <v>50</v>
      </c>
      <c r="B195" s="32">
        <v>-200.0</v>
      </c>
      <c r="C195" s="10" t="s">
        <v>46</v>
      </c>
      <c r="D195" s="10">
        <v>-200.023</v>
      </c>
      <c r="E195" s="26">
        <v>-200.0</v>
      </c>
      <c r="F195" s="10" t="s">
        <v>46</v>
      </c>
      <c r="G195" s="10">
        <v>-200.12</v>
      </c>
      <c r="H195" s="10">
        <f t="shared" si="1"/>
        <v>0.023</v>
      </c>
      <c r="I195" s="10">
        <f t="shared" si="2"/>
        <v>0.12</v>
      </c>
      <c r="J195" s="7">
        <f>I195/ VLOOKUP(F195,Sheet3!B:C,2,false)</f>
        <v>0.12</v>
      </c>
      <c r="K195" s="7" t="str">
        <f>VLOOKUP(F195,Sheet3!B:E,4,false)</f>
        <v>°C</v>
      </c>
      <c r="L195" s="7" t="str">
        <f>IFERROR(__xludf.DUMMYFUNCTION("if(ISBLANK(D195),"""",SPARKLINE(H195:I195))"),"")</f>
        <v/>
      </c>
      <c r="M195" s="10">
        <f t="shared" si="3"/>
        <v>0.023</v>
      </c>
      <c r="N195" s="10">
        <f t="shared" si="4"/>
        <v>0.12</v>
      </c>
      <c r="O195" s="7"/>
      <c r="P195" s="13" t="str">
        <f t="shared" si="5"/>
        <v>degradation</v>
      </c>
      <c r="Q195" s="7" t="str">
        <f t="shared" si="18"/>
        <v>T/C J-TYPE(Source)</v>
      </c>
      <c r="R195" s="14">
        <v>0.14</v>
      </c>
      <c r="S195" s="13" t="str">
        <f t="shared" si="8"/>
        <v>within limit</v>
      </c>
      <c r="T195" s="13" t="str">
        <f t="shared" si="9"/>
        <v>within limit</v>
      </c>
    </row>
    <row r="196" ht="15.75" customHeight="1">
      <c r="A196" s="7" t="s">
        <v>50</v>
      </c>
      <c r="B196" s="33"/>
      <c r="C196" s="29"/>
      <c r="D196" s="10"/>
      <c r="E196" s="26">
        <v>0.0</v>
      </c>
      <c r="F196" s="10" t="s">
        <v>46</v>
      </c>
      <c r="G196" s="10">
        <v>-0.02</v>
      </c>
      <c r="H196" s="10" t="str">
        <f t="shared" si="1"/>
        <v/>
      </c>
      <c r="I196" s="10">
        <f t="shared" si="2"/>
        <v>0.02</v>
      </c>
      <c r="J196" s="7">
        <f>I196/ VLOOKUP(F196,Sheet3!B:C,2,false)</f>
        <v>0.02</v>
      </c>
      <c r="K196" s="7" t="str">
        <f>VLOOKUP(F196,Sheet3!B:E,4,false)</f>
        <v>°C</v>
      </c>
      <c r="L196" s="7" t="str">
        <f t="shared" ref="L196:L199" si="28">if(ISBLANK(D196),"",SPARKLINE(H196:I196))</f>
        <v/>
      </c>
      <c r="M196" s="10" t="str">
        <f t="shared" si="3"/>
        <v/>
      </c>
      <c r="N196" s="10">
        <f t="shared" si="4"/>
        <v>0.02</v>
      </c>
      <c r="O196" s="7"/>
      <c r="P196" s="13" t="str">
        <f t="shared" si="5"/>
        <v>improved</v>
      </c>
      <c r="Q196" s="7" t="str">
        <f t="shared" si="18"/>
        <v/>
      </c>
      <c r="R196" s="14">
        <v>0.14</v>
      </c>
      <c r="S196" s="13" t="str">
        <f t="shared" si="8"/>
        <v>out of limit</v>
      </c>
      <c r="T196" s="13" t="str">
        <f t="shared" si="9"/>
        <v>within limit</v>
      </c>
    </row>
    <row r="197" ht="15.75" customHeight="1">
      <c r="A197" s="7" t="s">
        <v>50</v>
      </c>
      <c r="B197" s="33"/>
      <c r="C197" s="29"/>
      <c r="D197" s="10"/>
      <c r="E197" s="26">
        <v>100.0</v>
      </c>
      <c r="F197" s="10" t="s">
        <v>46</v>
      </c>
      <c r="G197" s="10">
        <v>99.89</v>
      </c>
      <c r="H197" s="10" t="str">
        <f t="shared" si="1"/>
        <v/>
      </c>
      <c r="I197" s="10">
        <f t="shared" si="2"/>
        <v>0.11</v>
      </c>
      <c r="J197" s="7">
        <f>I197/ VLOOKUP(F197,Sheet3!B:C,2,false)</f>
        <v>0.11</v>
      </c>
      <c r="K197" s="7" t="str">
        <f>VLOOKUP(F197,Sheet3!B:E,4,false)</f>
        <v>°C</v>
      </c>
      <c r="L197" s="7" t="str">
        <f t="shared" si="28"/>
        <v/>
      </c>
      <c r="M197" s="10" t="str">
        <f t="shared" si="3"/>
        <v/>
      </c>
      <c r="N197" s="10">
        <f t="shared" si="4"/>
        <v>0.11</v>
      </c>
      <c r="O197" s="7"/>
      <c r="P197" s="13" t="str">
        <f t="shared" si="5"/>
        <v>improved</v>
      </c>
      <c r="Q197" s="7" t="str">
        <f t="shared" si="18"/>
        <v/>
      </c>
      <c r="R197" s="14">
        <v>0.14</v>
      </c>
      <c r="S197" s="13" t="str">
        <f t="shared" si="8"/>
        <v>out of limit</v>
      </c>
      <c r="T197" s="13" t="str">
        <f t="shared" si="9"/>
        <v>within limit</v>
      </c>
    </row>
    <row r="198" ht="15.75" customHeight="1">
      <c r="A198" s="7" t="s">
        <v>50</v>
      </c>
      <c r="B198" s="33"/>
      <c r="C198" s="29"/>
      <c r="D198" s="10"/>
      <c r="E198" s="26">
        <v>600.0</v>
      </c>
      <c r="F198" s="10" t="s">
        <v>46</v>
      </c>
      <c r="G198" s="10">
        <v>599.85</v>
      </c>
      <c r="H198" s="10" t="str">
        <f t="shared" si="1"/>
        <v/>
      </c>
      <c r="I198" s="10">
        <f t="shared" si="2"/>
        <v>0.15</v>
      </c>
      <c r="J198" s="7">
        <f>I198/ VLOOKUP(F198,Sheet3!B:C,2,false)</f>
        <v>0.15</v>
      </c>
      <c r="K198" s="7" t="str">
        <f>VLOOKUP(F198,Sheet3!B:E,4,false)</f>
        <v>°C</v>
      </c>
      <c r="L198" s="7" t="str">
        <f t="shared" si="28"/>
        <v/>
      </c>
      <c r="M198" s="10" t="str">
        <f t="shared" si="3"/>
        <v/>
      </c>
      <c r="N198" s="10">
        <f t="shared" si="4"/>
        <v>0.15</v>
      </c>
      <c r="O198" s="7"/>
      <c r="P198" s="13" t="str">
        <f t="shared" si="5"/>
        <v>improved</v>
      </c>
      <c r="Q198" s="7" t="str">
        <f t="shared" si="18"/>
        <v/>
      </c>
      <c r="R198" s="14">
        <v>0.14</v>
      </c>
      <c r="S198" s="13" t="str">
        <f t="shared" si="8"/>
        <v>out of limit</v>
      </c>
      <c r="T198" s="13" t="str">
        <f t="shared" si="9"/>
        <v>out of limit</v>
      </c>
    </row>
    <row r="199" ht="15.75" customHeight="1">
      <c r="A199" s="7" t="s">
        <v>50</v>
      </c>
      <c r="B199" s="33"/>
      <c r="C199" s="29"/>
      <c r="D199" s="10"/>
      <c r="E199" s="26">
        <v>1050.0</v>
      </c>
      <c r="F199" s="10" t="s">
        <v>46</v>
      </c>
      <c r="G199" s="10">
        <v>1049.85</v>
      </c>
      <c r="H199" s="10" t="str">
        <f t="shared" si="1"/>
        <v/>
      </c>
      <c r="I199" s="10">
        <f t="shared" si="2"/>
        <v>0.15</v>
      </c>
      <c r="J199" s="7">
        <f>I199/ VLOOKUP(F199,Sheet3!B:C,2,false)</f>
        <v>0.15</v>
      </c>
      <c r="K199" s="7" t="str">
        <f>VLOOKUP(F199,Sheet3!B:E,4,false)</f>
        <v>°C</v>
      </c>
      <c r="L199" s="7" t="str">
        <f t="shared" si="28"/>
        <v/>
      </c>
      <c r="M199" s="10" t="str">
        <f t="shared" si="3"/>
        <v/>
      </c>
      <c r="N199" s="10">
        <f t="shared" si="4"/>
        <v>0.15</v>
      </c>
      <c r="O199" s="7"/>
      <c r="P199" s="13" t="str">
        <f t="shared" si="5"/>
        <v>improved</v>
      </c>
      <c r="Q199" s="7" t="str">
        <f t="shared" si="18"/>
        <v/>
      </c>
      <c r="R199" s="14">
        <v>0.14</v>
      </c>
      <c r="S199" s="13" t="str">
        <f t="shared" si="8"/>
        <v>out of limit</v>
      </c>
      <c r="T199" s="13" t="str">
        <f t="shared" si="9"/>
        <v>out of limit</v>
      </c>
    </row>
    <row r="200" ht="15.75" customHeight="1">
      <c r="A200" s="7" t="s">
        <v>51</v>
      </c>
      <c r="B200" s="7">
        <v>-200.0</v>
      </c>
      <c r="C200" s="10" t="s">
        <v>46</v>
      </c>
      <c r="D200" s="10">
        <v>-200.006</v>
      </c>
      <c r="E200" s="26">
        <v>-200.0</v>
      </c>
      <c r="F200" s="10" t="s">
        <v>46</v>
      </c>
      <c r="G200" s="10">
        <v>-199.99</v>
      </c>
      <c r="H200" s="10">
        <f t="shared" si="1"/>
        <v>0.006</v>
      </c>
      <c r="I200" s="10">
        <f t="shared" si="2"/>
        <v>-0.01</v>
      </c>
      <c r="J200" s="7">
        <f>I200/ VLOOKUP(F200,Sheet3!B:C,2,false)</f>
        <v>-0.01</v>
      </c>
      <c r="K200" s="7" t="str">
        <f>VLOOKUP(F200,Sheet3!B:E,4,false)</f>
        <v>°C</v>
      </c>
      <c r="L200" s="7" t="str">
        <f>IFERROR(__xludf.DUMMYFUNCTION("if(ISBLANK(D200),"""",SPARKLINE(H200:I200))"),"")</f>
        <v/>
      </c>
      <c r="M200" s="10">
        <f t="shared" si="3"/>
        <v>0.006</v>
      </c>
      <c r="N200" s="10">
        <f t="shared" si="4"/>
        <v>0.01</v>
      </c>
      <c r="O200" s="7"/>
      <c r="P200" s="13" t="str">
        <f t="shared" si="5"/>
        <v>improved</v>
      </c>
      <c r="Q200" s="7" t="str">
        <f t="shared" si="18"/>
        <v/>
      </c>
      <c r="R200" s="14">
        <v>0.14</v>
      </c>
      <c r="S200" s="13" t="str">
        <f t="shared" si="8"/>
        <v>within limit</v>
      </c>
      <c r="T200" s="13" t="str">
        <f t="shared" si="9"/>
        <v>within limit</v>
      </c>
    </row>
    <row r="201" ht="15.75" customHeight="1">
      <c r="A201" s="7" t="s">
        <v>51</v>
      </c>
      <c r="C201" s="29"/>
      <c r="D201" s="10"/>
      <c r="E201" s="26">
        <v>0.0</v>
      </c>
      <c r="F201" s="10" t="s">
        <v>46</v>
      </c>
      <c r="G201" s="10">
        <v>0.09</v>
      </c>
      <c r="H201" s="10" t="str">
        <f t="shared" si="1"/>
        <v/>
      </c>
      <c r="I201" s="10">
        <f t="shared" si="2"/>
        <v>-0.09</v>
      </c>
      <c r="J201" s="7">
        <f>I201/ VLOOKUP(F201,Sheet3!B:C,2,false)</f>
        <v>-0.09</v>
      </c>
      <c r="K201" s="7" t="str">
        <f>VLOOKUP(F201,Sheet3!B:E,4,false)</f>
        <v>°C</v>
      </c>
      <c r="L201" s="7" t="str">
        <f t="shared" ref="L201:L202" si="29">if(ISBLANK(D201),"",SPARKLINE(H201:I201))</f>
        <v/>
      </c>
      <c r="M201" s="10" t="str">
        <f t="shared" si="3"/>
        <v/>
      </c>
      <c r="N201" s="10">
        <f t="shared" si="4"/>
        <v>0.09</v>
      </c>
      <c r="O201" s="7"/>
      <c r="P201" s="13" t="str">
        <f t="shared" si="5"/>
        <v>improved</v>
      </c>
      <c r="Q201" s="7" t="str">
        <f t="shared" si="18"/>
        <v/>
      </c>
      <c r="R201" s="14">
        <v>0.14</v>
      </c>
      <c r="S201" s="13" t="str">
        <f t="shared" si="8"/>
        <v>out of limit</v>
      </c>
      <c r="T201" s="13" t="str">
        <f t="shared" si="9"/>
        <v>within limit</v>
      </c>
    </row>
    <row r="202" ht="15.75" customHeight="1">
      <c r="A202" s="7" t="s">
        <v>51</v>
      </c>
      <c r="C202" s="29"/>
      <c r="D202" s="10"/>
      <c r="E202" s="26">
        <v>100.0</v>
      </c>
      <c r="F202" s="10" t="s">
        <v>46</v>
      </c>
      <c r="G202" s="10">
        <v>100.07</v>
      </c>
      <c r="H202" s="10" t="str">
        <f t="shared" si="1"/>
        <v/>
      </c>
      <c r="I202" s="10">
        <f t="shared" si="2"/>
        <v>-0.07</v>
      </c>
      <c r="J202" s="7">
        <f>I202/ VLOOKUP(F202,Sheet3!B:C,2,false)</f>
        <v>-0.07</v>
      </c>
      <c r="K202" s="7" t="str">
        <f>VLOOKUP(F202,Sheet3!B:E,4,false)</f>
        <v>°C</v>
      </c>
      <c r="L202" s="7" t="str">
        <f t="shared" si="29"/>
        <v/>
      </c>
      <c r="M202" s="10" t="str">
        <f t="shared" si="3"/>
        <v/>
      </c>
      <c r="N202" s="10">
        <f t="shared" si="4"/>
        <v>0.07</v>
      </c>
      <c r="O202" s="7"/>
      <c r="P202" s="13" t="str">
        <f t="shared" si="5"/>
        <v>improved</v>
      </c>
      <c r="Q202" s="7" t="str">
        <f t="shared" si="18"/>
        <v/>
      </c>
      <c r="R202" s="14">
        <v>0.14</v>
      </c>
      <c r="S202" s="13" t="str">
        <f t="shared" si="8"/>
        <v>out of limit</v>
      </c>
      <c r="T202" s="13" t="str">
        <f t="shared" si="9"/>
        <v>within limit</v>
      </c>
    </row>
    <row r="203" ht="15.75" customHeight="1">
      <c r="A203" s="7" t="s">
        <v>51</v>
      </c>
      <c r="B203" s="32">
        <v>500.0</v>
      </c>
      <c r="C203" s="9" t="s">
        <v>46</v>
      </c>
      <c r="D203" s="27">
        <v>499.99</v>
      </c>
      <c r="E203" s="26">
        <v>500.0</v>
      </c>
      <c r="F203" s="10" t="s">
        <v>46</v>
      </c>
      <c r="G203" s="10">
        <v>500.07</v>
      </c>
      <c r="H203" s="27">
        <f t="shared" si="1"/>
        <v>0.01</v>
      </c>
      <c r="I203" s="10">
        <f t="shared" si="2"/>
        <v>-0.07</v>
      </c>
      <c r="J203" s="7">
        <f>I203/ VLOOKUP(F203,Sheet3!B:C,2,false)</f>
        <v>-0.07</v>
      </c>
      <c r="K203" s="7" t="str">
        <f>VLOOKUP(F203,Sheet3!B:E,4,false)</f>
        <v>°C</v>
      </c>
      <c r="L203" s="7" t="str">
        <f>IFERROR(__xludf.DUMMYFUNCTION("if(ISBLANK(D203),"""",SPARKLINE(H203:I203))"),"")</f>
        <v/>
      </c>
      <c r="M203" s="10">
        <f t="shared" si="3"/>
        <v>0.01</v>
      </c>
      <c r="N203" s="10">
        <f t="shared" si="4"/>
        <v>0.07</v>
      </c>
      <c r="O203" s="7"/>
      <c r="P203" s="13" t="str">
        <f t="shared" si="5"/>
        <v>improved</v>
      </c>
      <c r="Q203" s="7" t="str">
        <f t="shared" si="18"/>
        <v/>
      </c>
      <c r="R203" s="14">
        <v>0.14</v>
      </c>
      <c r="S203" s="13" t="str">
        <f t="shared" si="8"/>
        <v>within limit</v>
      </c>
      <c r="T203" s="13" t="str">
        <f t="shared" si="9"/>
        <v>within limit</v>
      </c>
    </row>
    <row r="204" ht="15.75" customHeight="1">
      <c r="A204" s="7" t="s">
        <v>51</v>
      </c>
      <c r="B204" s="32">
        <v>1000.0</v>
      </c>
      <c r="C204" s="9" t="s">
        <v>46</v>
      </c>
      <c r="D204" s="10">
        <v>999.962</v>
      </c>
      <c r="E204" s="26">
        <v>1000.0</v>
      </c>
      <c r="F204" s="10" t="s">
        <v>46</v>
      </c>
      <c r="G204" s="10">
        <v>1000.09</v>
      </c>
      <c r="H204" s="10">
        <f t="shared" si="1"/>
        <v>0.038</v>
      </c>
      <c r="I204" s="10">
        <f t="shared" si="2"/>
        <v>-0.09</v>
      </c>
      <c r="J204" s="7">
        <f>I204/ VLOOKUP(F204,Sheet3!B:C,2,false)</f>
        <v>-0.09</v>
      </c>
      <c r="K204" s="7" t="str">
        <f>VLOOKUP(F204,Sheet3!B:E,4,false)</f>
        <v>°C</v>
      </c>
      <c r="L204" s="7" t="str">
        <f>IFERROR(__xludf.DUMMYFUNCTION("if(ISBLANK(D204),"""",SPARKLINE(H204:I204))"),"")</f>
        <v/>
      </c>
      <c r="M204" s="10">
        <f t="shared" si="3"/>
        <v>0.038</v>
      </c>
      <c r="N204" s="10">
        <f t="shared" si="4"/>
        <v>0.09</v>
      </c>
      <c r="O204" s="7"/>
      <c r="P204" s="13" t="str">
        <f t="shared" si="5"/>
        <v>improved</v>
      </c>
      <c r="Q204" s="7" t="str">
        <f t="shared" si="18"/>
        <v/>
      </c>
      <c r="R204" s="14">
        <v>0.14</v>
      </c>
      <c r="S204" s="13" t="str">
        <f t="shared" si="8"/>
        <v>within limit</v>
      </c>
      <c r="T204" s="13" t="str">
        <f t="shared" si="9"/>
        <v>within limit</v>
      </c>
    </row>
    <row r="205" ht="15.75" customHeight="1">
      <c r="A205" s="7" t="s">
        <v>51</v>
      </c>
      <c r="B205" s="33"/>
      <c r="C205" s="29"/>
      <c r="D205" s="10"/>
      <c r="E205" s="26">
        <v>1300.0</v>
      </c>
      <c r="F205" s="10" t="s">
        <v>46</v>
      </c>
      <c r="G205" s="10">
        <v>1300.14</v>
      </c>
      <c r="H205" s="10" t="str">
        <f t="shared" si="1"/>
        <v/>
      </c>
      <c r="I205" s="10">
        <f t="shared" si="2"/>
        <v>-0.14</v>
      </c>
      <c r="J205" s="7">
        <f>I205/ VLOOKUP(F205,Sheet3!B:C,2,false)</f>
        <v>-0.14</v>
      </c>
      <c r="K205" s="7" t="str">
        <f>VLOOKUP(F205,Sheet3!B:E,4,false)</f>
        <v>°C</v>
      </c>
      <c r="L205" s="7" t="str">
        <f t="shared" ref="L205:L206" si="30">if(ISBLANK(D205),"",SPARKLINE(H205:I205))</f>
        <v/>
      </c>
      <c r="M205" s="10" t="str">
        <f t="shared" si="3"/>
        <v/>
      </c>
      <c r="N205" s="10">
        <f t="shared" si="4"/>
        <v>0.14</v>
      </c>
      <c r="O205" s="7"/>
      <c r="P205" s="13" t="str">
        <f t="shared" si="5"/>
        <v>improved</v>
      </c>
      <c r="Q205" s="7" t="str">
        <f t="shared" si="18"/>
        <v/>
      </c>
      <c r="R205" s="14">
        <v>0.14</v>
      </c>
      <c r="S205" s="13" t="str">
        <f t="shared" si="8"/>
        <v>out of limit</v>
      </c>
      <c r="T205" s="13" t="str">
        <f t="shared" si="9"/>
        <v>out of limit</v>
      </c>
    </row>
    <row r="206" ht="15.75" customHeight="1">
      <c r="A206" s="7" t="s">
        <v>52</v>
      </c>
      <c r="B206" s="33"/>
      <c r="C206" s="29"/>
      <c r="D206" s="10"/>
      <c r="E206" s="26">
        <v>0.0</v>
      </c>
      <c r="F206" s="10" t="s">
        <v>46</v>
      </c>
      <c r="G206" s="10">
        <v>0.15</v>
      </c>
      <c r="H206" s="10" t="str">
        <f t="shared" si="1"/>
        <v/>
      </c>
      <c r="I206" s="10">
        <f t="shared" si="2"/>
        <v>-0.15</v>
      </c>
      <c r="J206" s="7">
        <f>I206/ VLOOKUP(F206,Sheet3!B:C,2,false)</f>
        <v>-0.15</v>
      </c>
      <c r="K206" s="7" t="str">
        <f>VLOOKUP(F206,Sheet3!B:E,4,false)</f>
        <v>°C</v>
      </c>
      <c r="L206" s="7" t="str">
        <f t="shared" si="30"/>
        <v/>
      </c>
      <c r="M206" s="10" t="str">
        <f t="shared" si="3"/>
        <v/>
      </c>
      <c r="N206" s="10">
        <f t="shared" si="4"/>
        <v>0.15</v>
      </c>
      <c r="O206" s="7"/>
      <c r="P206" s="13" t="str">
        <f t="shared" si="5"/>
        <v>improved</v>
      </c>
      <c r="Q206" s="7" t="str">
        <f t="shared" si="18"/>
        <v/>
      </c>
      <c r="R206" s="14">
        <v>0.14</v>
      </c>
      <c r="S206" s="13" t="str">
        <f t="shared" si="8"/>
        <v>out of limit</v>
      </c>
      <c r="T206" s="13" t="str">
        <f t="shared" si="9"/>
        <v>out of limit</v>
      </c>
    </row>
    <row r="207" ht="15.75" customHeight="1">
      <c r="A207" s="7" t="s">
        <v>52</v>
      </c>
      <c r="B207" s="7">
        <v>100.0</v>
      </c>
      <c r="C207" s="9" t="s">
        <v>46</v>
      </c>
      <c r="D207" s="10">
        <v>100.013</v>
      </c>
      <c r="E207" s="26">
        <v>100.0</v>
      </c>
      <c r="F207" s="10" t="s">
        <v>46</v>
      </c>
      <c r="G207" s="10">
        <v>100.15</v>
      </c>
      <c r="H207" s="10">
        <f t="shared" si="1"/>
        <v>-0.013</v>
      </c>
      <c r="I207" s="10">
        <f t="shared" si="2"/>
        <v>-0.15</v>
      </c>
      <c r="J207" s="7">
        <f>I207/ VLOOKUP(F207,Sheet3!B:C,2,false)</f>
        <v>-0.15</v>
      </c>
      <c r="K207" s="7" t="str">
        <f>VLOOKUP(F207,Sheet3!B:E,4,false)</f>
        <v>°C</v>
      </c>
      <c r="L207" s="7" t="str">
        <f>IFERROR(__xludf.DUMMYFUNCTION("if(ISBLANK(D207),"""",SPARKLINE(H207:I207))"),"")</f>
        <v/>
      </c>
      <c r="M207" s="10">
        <f t="shared" si="3"/>
        <v>0.013</v>
      </c>
      <c r="N207" s="10">
        <f t="shared" si="4"/>
        <v>0.15</v>
      </c>
      <c r="O207" s="7"/>
      <c r="P207" s="13" t="str">
        <f t="shared" si="5"/>
        <v>improved</v>
      </c>
      <c r="Q207" s="7" t="str">
        <f t="shared" si="18"/>
        <v/>
      </c>
      <c r="R207" s="14">
        <v>0.14</v>
      </c>
      <c r="S207" s="13" t="str">
        <f t="shared" si="8"/>
        <v>within limit</v>
      </c>
      <c r="T207" s="13" t="str">
        <f t="shared" si="9"/>
        <v>out of limit</v>
      </c>
    </row>
    <row r="208" ht="15.75" customHeight="1">
      <c r="A208" s="7" t="s">
        <v>52</v>
      </c>
      <c r="B208" s="7">
        <v>500.0</v>
      </c>
      <c r="C208" s="9" t="s">
        <v>46</v>
      </c>
      <c r="D208" s="27">
        <v>500.0</v>
      </c>
      <c r="E208" s="26">
        <v>500.0</v>
      </c>
      <c r="F208" s="10" t="s">
        <v>46</v>
      </c>
      <c r="G208" s="10">
        <v>500.17</v>
      </c>
      <c r="H208" s="27">
        <f t="shared" si="1"/>
        <v>0</v>
      </c>
      <c r="I208" s="10">
        <f t="shared" si="2"/>
        <v>-0.17</v>
      </c>
      <c r="J208" s="7">
        <f>I208/ VLOOKUP(F208,Sheet3!B:C,2,false)</f>
        <v>-0.17</v>
      </c>
      <c r="K208" s="7" t="str">
        <f>VLOOKUP(F208,Sheet3!B:E,4,false)</f>
        <v>°C</v>
      </c>
      <c r="L208" s="7" t="str">
        <f>IFERROR(__xludf.DUMMYFUNCTION("if(ISBLANK(D208),"""",SPARKLINE(H208:I208))"),"")</f>
        <v/>
      </c>
      <c r="M208" s="10">
        <f t="shared" si="3"/>
        <v>0</v>
      </c>
      <c r="N208" s="10">
        <f t="shared" si="4"/>
        <v>0.17</v>
      </c>
      <c r="O208" s="7"/>
      <c r="P208" s="13" t="str">
        <f t="shared" si="5"/>
        <v>improved</v>
      </c>
      <c r="Q208" s="7" t="str">
        <f t="shared" si="18"/>
        <v/>
      </c>
      <c r="R208" s="14">
        <v>0.14</v>
      </c>
      <c r="S208" s="13" t="str">
        <f t="shared" si="8"/>
        <v>within limit</v>
      </c>
      <c r="T208" s="13" t="str">
        <f t="shared" si="9"/>
        <v>out of limit</v>
      </c>
    </row>
    <row r="209" ht="15.75" customHeight="1">
      <c r="A209" s="7" t="s">
        <v>52</v>
      </c>
      <c r="B209" s="32">
        <v>1000.0</v>
      </c>
      <c r="C209" s="9" t="s">
        <v>46</v>
      </c>
      <c r="D209" s="10">
        <v>999.977</v>
      </c>
      <c r="E209" s="26">
        <v>1000.0</v>
      </c>
      <c r="F209" s="10" t="s">
        <v>46</v>
      </c>
      <c r="G209" s="10">
        <v>1000.16</v>
      </c>
      <c r="H209" s="10">
        <f t="shared" si="1"/>
        <v>0.023</v>
      </c>
      <c r="I209" s="10">
        <f t="shared" si="2"/>
        <v>-0.16</v>
      </c>
      <c r="J209" s="7">
        <f>I209/ VLOOKUP(F209,Sheet3!B:C,2,false)</f>
        <v>-0.16</v>
      </c>
      <c r="K209" s="7" t="str">
        <f>VLOOKUP(F209,Sheet3!B:E,4,false)</f>
        <v>°C</v>
      </c>
      <c r="L209" s="7" t="str">
        <f>IFERROR(__xludf.DUMMYFUNCTION("if(ISBLANK(D209),"""",SPARKLINE(H209:I209))"),"")</f>
        <v/>
      </c>
      <c r="M209" s="10">
        <f t="shared" si="3"/>
        <v>0.023</v>
      </c>
      <c r="N209" s="10">
        <f t="shared" si="4"/>
        <v>0.16</v>
      </c>
      <c r="O209" s="7"/>
      <c r="P209" s="13" t="str">
        <f t="shared" si="5"/>
        <v>improved</v>
      </c>
      <c r="Q209" s="7" t="str">
        <f t="shared" si="18"/>
        <v/>
      </c>
      <c r="R209" s="14">
        <v>0.14</v>
      </c>
      <c r="S209" s="13" t="str">
        <f t="shared" si="8"/>
        <v>within limit</v>
      </c>
      <c r="T209" s="13" t="str">
        <f t="shared" si="9"/>
        <v>out of limit</v>
      </c>
    </row>
    <row r="210" ht="15.75" customHeight="1">
      <c r="A210" s="7" t="s">
        <v>52</v>
      </c>
      <c r="B210" s="33"/>
      <c r="C210" s="29"/>
      <c r="D210" s="10"/>
      <c r="E210" s="26">
        <v>1750.0</v>
      </c>
      <c r="F210" s="10" t="s">
        <v>46</v>
      </c>
      <c r="G210" s="10">
        <v>1750.18</v>
      </c>
      <c r="H210" s="10" t="str">
        <f t="shared" si="1"/>
        <v/>
      </c>
      <c r="I210" s="10">
        <f t="shared" si="2"/>
        <v>-0.18</v>
      </c>
      <c r="J210" s="7">
        <f>I210/ VLOOKUP(F210,Sheet3!B:C,2,false)</f>
        <v>-0.18</v>
      </c>
      <c r="K210" s="7" t="str">
        <f>VLOOKUP(F210,Sheet3!B:E,4,false)</f>
        <v>°C</v>
      </c>
      <c r="L210" s="7" t="str">
        <f t="shared" ref="L210:L211" si="31">if(ISBLANK(D210),"",SPARKLINE(H210:I210))</f>
        <v/>
      </c>
      <c r="M210" s="10" t="str">
        <f t="shared" si="3"/>
        <v/>
      </c>
      <c r="N210" s="10">
        <f t="shared" si="4"/>
        <v>0.18</v>
      </c>
      <c r="O210" s="7"/>
      <c r="P210" s="13" t="str">
        <f t="shared" si="5"/>
        <v>improved</v>
      </c>
      <c r="Q210" s="7" t="str">
        <f t="shared" si="18"/>
        <v/>
      </c>
      <c r="R210" s="14">
        <v>0.14</v>
      </c>
      <c r="S210" s="13" t="str">
        <f t="shared" si="8"/>
        <v>out of limit</v>
      </c>
      <c r="T210" s="13" t="str">
        <f t="shared" si="9"/>
        <v>out of limit</v>
      </c>
    </row>
    <row r="211" ht="15.75" customHeight="1">
      <c r="A211" s="7" t="s">
        <v>53</v>
      </c>
      <c r="B211" s="33"/>
      <c r="C211" s="29"/>
      <c r="D211" s="10"/>
      <c r="E211" s="26">
        <v>0.0</v>
      </c>
      <c r="F211" s="10" t="s">
        <v>46</v>
      </c>
      <c r="G211" s="10">
        <v>0.16</v>
      </c>
      <c r="H211" s="10" t="str">
        <f t="shared" si="1"/>
        <v/>
      </c>
      <c r="I211" s="10">
        <f t="shared" si="2"/>
        <v>-0.16</v>
      </c>
      <c r="J211" s="7">
        <f>I211/ VLOOKUP(F211,Sheet3!B:C,2,false)</f>
        <v>-0.16</v>
      </c>
      <c r="K211" s="7" t="str">
        <f>VLOOKUP(F211,Sheet3!B:E,4,false)</f>
        <v>°C</v>
      </c>
      <c r="L211" s="7" t="str">
        <f t="shared" si="31"/>
        <v/>
      </c>
      <c r="M211" s="10" t="str">
        <f t="shared" si="3"/>
        <v/>
      </c>
      <c r="N211" s="10">
        <f t="shared" si="4"/>
        <v>0.16</v>
      </c>
      <c r="O211" s="7"/>
      <c r="P211" s="13" t="str">
        <f t="shared" si="5"/>
        <v>improved</v>
      </c>
      <c r="Q211" s="7" t="str">
        <f t="shared" si="18"/>
        <v/>
      </c>
      <c r="R211" s="14">
        <v>0.14</v>
      </c>
      <c r="S211" s="13" t="str">
        <f t="shared" si="8"/>
        <v>out of limit</v>
      </c>
      <c r="T211" s="13" t="str">
        <f t="shared" si="9"/>
        <v>out of limit</v>
      </c>
    </row>
    <row r="212" ht="15.75" customHeight="1">
      <c r="A212" s="7" t="s">
        <v>53</v>
      </c>
      <c r="B212" s="7">
        <v>100.0</v>
      </c>
      <c r="C212" s="9" t="s">
        <v>46</v>
      </c>
      <c r="D212" s="10">
        <v>99.957</v>
      </c>
      <c r="E212" s="26">
        <v>100.0</v>
      </c>
      <c r="F212" s="10" t="s">
        <v>46</v>
      </c>
      <c r="G212" s="10">
        <v>100.12</v>
      </c>
      <c r="H212" s="10">
        <f t="shared" si="1"/>
        <v>0.043</v>
      </c>
      <c r="I212" s="10">
        <f t="shared" si="2"/>
        <v>-0.12</v>
      </c>
      <c r="J212" s="7">
        <f>I212/ VLOOKUP(F212,Sheet3!B:C,2,false)</f>
        <v>-0.12</v>
      </c>
      <c r="K212" s="7" t="str">
        <f>VLOOKUP(F212,Sheet3!B:E,4,false)</f>
        <v>°C</v>
      </c>
      <c r="L212" s="7" t="str">
        <f>IFERROR(__xludf.DUMMYFUNCTION("if(ISBLANK(D212),"""",SPARKLINE(H212:I212))"),"")</f>
        <v/>
      </c>
      <c r="M212" s="10">
        <f t="shared" si="3"/>
        <v>0.043</v>
      </c>
      <c r="N212" s="10">
        <f t="shared" si="4"/>
        <v>0.12</v>
      </c>
      <c r="O212" s="7"/>
      <c r="P212" s="13" t="str">
        <f t="shared" si="5"/>
        <v>improved</v>
      </c>
      <c r="Q212" s="7" t="str">
        <f t="shared" si="18"/>
        <v/>
      </c>
      <c r="R212" s="14">
        <v>0.14</v>
      </c>
      <c r="S212" s="13" t="str">
        <f t="shared" si="8"/>
        <v>within limit</v>
      </c>
      <c r="T212" s="13" t="str">
        <f t="shared" si="9"/>
        <v>within limit</v>
      </c>
    </row>
    <row r="213" ht="15.75" customHeight="1">
      <c r="A213" s="7" t="s">
        <v>53</v>
      </c>
      <c r="B213" s="7">
        <v>500.0</v>
      </c>
      <c r="C213" s="9" t="s">
        <v>46</v>
      </c>
      <c r="D213" s="27">
        <v>499.95</v>
      </c>
      <c r="E213" s="26">
        <v>500.0</v>
      </c>
      <c r="F213" s="10" t="s">
        <v>46</v>
      </c>
      <c r="G213" s="10">
        <v>500.16</v>
      </c>
      <c r="H213" s="27">
        <f t="shared" si="1"/>
        <v>0.05</v>
      </c>
      <c r="I213" s="10">
        <f t="shared" si="2"/>
        <v>-0.16</v>
      </c>
      <c r="J213" s="7">
        <f>I213/ VLOOKUP(F213,Sheet3!B:C,2,false)</f>
        <v>-0.16</v>
      </c>
      <c r="K213" s="7" t="str">
        <f>VLOOKUP(F213,Sheet3!B:E,4,false)</f>
        <v>°C</v>
      </c>
      <c r="L213" s="7" t="str">
        <f>IFERROR(__xludf.DUMMYFUNCTION("if(ISBLANK(D213),"""",SPARKLINE(H213:I213))"),"")</f>
        <v/>
      </c>
      <c r="M213" s="10">
        <f t="shared" si="3"/>
        <v>0.05</v>
      </c>
      <c r="N213" s="10">
        <f t="shared" si="4"/>
        <v>0.16</v>
      </c>
      <c r="O213" s="7"/>
      <c r="P213" s="13" t="str">
        <f t="shared" si="5"/>
        <v>improved</v>
      </c>
      <c r="Q213" s="7" t="str">
        <f t="shared" si="18"/>
        <v/>
      </c>
      <c r="R213" s="14">
        <v>0.14</v>
      </c>
      <c r="S213" s="13" t="str">
        <f t="shared" si="8"/>
        <v>within limit</v>
      </c>
      <c r="T213" s="13" t="str">
        <f t="shared" si="9"/>
        <v>out of limit</v>
      </c>
    </row>
    <row r="214" ht="15.75" customHeight="1">
      <c r="A214" s="7" t="s">
        <v>53</v>
      </c>
      <c r="B214" s="7">
        <v>1000.0</v>
      </c>
      <c r="C214" s="9" t="s">
        <v>46</v>
      </c>
      <c r="D214" s="10">
        <v>999.973</v>
      </c>
      <c r="E214" s="26">
        <v>1000.0</v>
      </c>
      <c r="F214" s="10" t="s">
        <v>46</v>
      </c>
      <c r="G214" s="10">
        <v>1000.15</v>
      </c>
      <c r="H214" s="10">
        <f t="shared" si="1"/>
        <v>0.027</v>
      </c>
      <c r="I214" s="10">
        <f t="shared" si="2"/>
        <v>-0.15</v>
      </c>
      <c r="J214" s="7">
        <f>I214/ VLOOKUP(F214,Sheet3!B:C,2,false)</f>
        <v>-0.15</v>
      </c>
      <c r="K214" s="7" t="str">
        <f>VLOOKUP(F214,Sheet3!B:E,4,false)</f>
        <v>°C</v>
      </c>
      <c r="L214" s="7" t="str">
        <f>IFERROR(__xludf.DUMMYFUNCTION("if(ISBLANK(D214),"""",SPARKLINE(H214:I214))"),"")</f>
        <v/>
      </c>
      <c r="M214" s="10">
        <f t="shared" si="3"/>
        <v>0.027</v>
      </c>
      <c r="N214" s="10">
        <f t="shared" si="4"/>
        <v>0.15</v>
      </c>
      <c r="O214" s="7"/>
      <c r="P214" s="13" t="str">
        <f t="shared" si="5"/>
        <v>improved</v>
      </c>
      <c r="Q214" s="7" t="str">
        <f t="shared" si="18"/>
        <v/>
      </c>
      <c r="R214" s="14">
        <v>0.14</v>
      </c>
      <c r="S214" s="13" t="str">
        <f t="shared" si="8"/>
        <v>within limit</v>
      </c>
      <c r="T214" s="13" t="str">
        <f t="shared" si="9"/>
        <v>out of limit</v>
      </c>
    </row>
    <row r="215" ht="15.75" customHeight="1">
      <c r="A215" s="7" t="s">
        <v>53</v>
      </c>
      <c r="B215" s="33"/>
      <c r="C215" s="29"/>
      <c r="D215" s="10"/>
      <c r="E215" s="26">
        <v>1750.0</v>
      </c>
      <c r="F215" s="10" t="s">
        <v>46</v>
      </c>
      <c r="G215" s="10">
        <v>1750.18</v>
      </c>
      <c r="H215" s="10" t="str">
        <f t="shared" si="1"/>
        <v/>
      </c>
      <c r="I215" s="10">
        <f t="shared" si="2"/>
        <v>-0.18</v>
      </c>
      <c r="J215" s="7">
        <f>I215/ VLOOKUP(F215,Sheet3!B:C,2,false)</f>
        <v>-0.18</v>
      </c>
      <c r="K215" s="7" t="str">
        <f>VLOOKUP(F215,Sheet3!B:E,4,false)</f>
        <v>°C</v>
      </c>
      <c r="L215" s="7" t="str">
        <f t="shared" ref="L215:L217" si="32">if(ISBLANK(D215),"",SPARKLINE(H215:I215))</f>
        <v/>
      </c>
      <c r="M215" s="10" t="str">
        <f t="shared" si="3"/>
        <v/>
      </c>
      <c r="N215" s="10">
        <f t="shared" si="4"/>
        <v>0.18</v>
      </c>
      <c r="O215" s="7"/>
      <c r="P215" s="13" t="str">
        <f t="shared" si="5"/>
        <v>improved</v>
      </c>
      <c r="Q215" s="7" t="str">
        <f t="shared" si="18"/>
        <v/>
      </c>
      <c r="R215" s="14">
        <v>0.14</v>
      </c>
      <c r="S215" s="13" t="str">
        <f t="shared" si="8"/>
        <v>out of limit</v>
      </c>
      <c r="T215" s="13" t="str">
        <f t="shared" si="9"/>
        <v>out of limit</v>
      </c>
    </row>
    <row r="216" ht="15.75" customHeight="1">
      <c r="A216" s="7" t="s">
        <v>54</v>
      </c>
      <c r="B216" s="33"/>
      <c r="C216" s="29"/>
      <c r="D216" s="10"/>
      <c r="E216" s="26">
        <v>-200.0</v>
      </c>
      <c r="F216" s="10" t="s">
        <v>46</v>
      </c>
      <c r="G216" s="37">
        <v>-200.1</v>
      </c>
      <c r="H216" s="10" t="str">
        <f t="shared" si="1"/>
        <v/>
      </c>
      <c r="I216" s="37">
        <f t="shared" si="2"/>
        <v>0.1</v>
      </c>
      <c r="J216" s="7">
        <f>I216/ VLOOKUP(F216,Sheet3!B:C,2,false)</f>
        <v>0.1</v>
      </c>
      <c r="K216" s="7" t="str">
        <f>VLOOKUP(F216,Sheet3!B:E,4,false)</f>
        <v>°C</v>
      </c>
      <c r="L216" s="7" t="str">
        <f t="shared" si="32"/>
        <v/>
      </c>
      <c r="M216" s="10" t="str">
        <f t="shared" si="3"/>
        <v/>
      </c>
      <c r="N216" s="10">
        <f t="shared" si="4"/>
        <v>0.1</v>
      </c>
      <c r="O216" s="7"/>
      <c r="P216" s="13" t="str">
        <f t="shared" si="5"/>
        <v>improved</v>
      </c>
      <c r="Q216" s="7" t="str">
        <f t="shared" si="18"/>
        <v/>
      </c>
      <c r="R216" s="14">
        <v>0.14</v>
      </c>
      <c r="S216" s="13" t="str">
        <f t="shared" si="8"/>
        <v>out of limit</v>
      </c>
      <c r="T216" s="13" t="str">
        <f t="shared" si="9"/>
        <v>within limit</v>
      </c>
    </row>
    <row r="217" ht="15.75" customHeight="1">
      <c r="A217" s="7" t="s">
        <v>54</v>
      </c>
      <c r="B217" s="33"/>
      <c r="C217" s="29"/>
      <c r="D217" s="10"/>
      <c r="E217" s="26">
        <v>0.0</v>
      </c>
      <c r="F217" s="10" t="s">
        <v>46</v>
      </c>
      <c r="G217" s="10">
        <v>-0.02</v>
      </c>
      <c r="H217" s="10" t="str">
        <f t="shared" si="1"/>
        <v/>
      </c>
      <c r="I217" s="10">
        <f t="shared" si="2"/>
        <v>0.02</v>
      </c>
      <c r="J217" s="7">
        <f>I217/ VLOOKUP(F217,Sheet3!B:C,2,false)</f>
        <v>0.02</v>
      </c>
      <c r="K217" s="7" t="str">
        <f>VLOOKUP(F217,Sheet3!B:E,4,false)</f>
        <v>°C</v>
      </c>
      <c r="L217" s="7" t="str">
        <f t="shared" si="32"/>
        <v/>
      </c>
      <c r="M217" s="10" t="str">
        <f t="shared" si="3"/>
        <v/>
      </c>
      <c r="N217" s="10">
        <f t="shared" si="4"/>
        <v>0.02</v>
      </c>
      <c r="O217" s="7"/>
      <c r="P217" s="13" t="str">
        <f t="shared" si="5"/>
        <v>improved</v>
      </c>
      <c r="Q217" s="7" t="str">
        <f t="shared" si="18"/>
        <v/>
      </c>
      <c r="R217" s="14">
        <v>0.14</v>
      </c>
      <c r="S217" s="13" t="str">
        <f t="shared" si="8"/>
        <v>out of limit</v>
      </c>
      <c r="T217" s="13" t="str">
        <f t="shared" si="9"/>
        <v>within limit</v>
      </c>
    </row>
    <row r="218" ht="15.75" customHeight="1">
      <c r="A218" s="7" t="s">
        <v>54</v>
      </c>
      <c r="B218" s="32">
        <v>100.0</v>
      </c>
      <c r="C218" s="9" t="s">
        <v>46</v>
      </c>
      <c r="D218" s="10">
        <v>99.989</v>
      </c>
      <c r="E218" s="26">
        <v>100.0</v>
      </c>
      <c r="F218" s="10" t="s">
        <v>46</v>
      </c>
      <c r="G218" s="37">
        <v>100.0</v>
      </c>
      <c r="H218" s="10">
        <f t="shared" si="1"/>
        <v>0.011</v>
      </c>
      <c r="I218" s="37">
        <f t="shared" si="2"/>
        <v>0</v>
      </c>
      <c r="J218" s="7">
        <f>I218/ VLOOKUP(F218,Sheet3!B:C,2,false)</f>
        <v>0</v>
      </c>
      <c r="K218" s="7" t="str">
        <f>VLOOKUP(F218,Sheet3!B:E,4,false)</f>
        <v>°C</v>
      </c>
      <c r="L218" s="7" t="str">
        <f>IFERROR(__xludf.DUMMYFUNCTION("if(ISBLANK(D218),"""",SPARKLINE(H218:I218))"),"")</f>
        <v/>
      </c>
      <c r="M218" s="10">
        <f t="shared" si="3"/>
        <v>0.011</v>
      </c>
      <c r="N218" s="10">
        <f t="shared" si="4"/>
        <v>0</v>
      </c>
      <c r="O218" s="7"/>
      <c r="P218" s="13" t="str">
        <f t="shared" si="5"/>
        <v>improved</v>
      </c>
      <c r="Q218" s="7" t="str">
        <f t="shared" si="18"/>
        <v/>
      </c>
      <c r="R218" s="14">
        <v>0.14</v>
      </c>
      <c r="S218" s="13" t="str">
        <f t="shared" si="8"/>
        <v>within limit</v>
      </c>
      <c r="T218" s="13" t="str">
        <f t="shared" si="9"/>
        <v>within limit</v>
      </c>
    </row>
    <row r="219" ht="15.75" customHeight="1">
      <c r="A219" s="7" t="s">
        <v>54</v>
      </c>
      <c r="B219" s="33"/>
      <c r="C219" s="29"/>
      <c r="D219" s="10"/>
      <c r="E219" s="26">
        <v>400.0</v>
      </c>
      <c r="F219" s="10" t="s">
        <v>46</v>
      </c>
      <c r="G219" s="10">
        <v>399.96</v>
      </c>
      <c r="H219" s="10" t="str">
        <f t="shared" si="1"/>
        <v/>
      </c>
      <c r="I219" s="10">
        <f t="shared" si="2"/>
        <v>0.04</v>
      </c>
      <c r="J219" s="7">
        <f>I219/ VLOOKUP(F219,Sheet3!B:C,2,false)</f>
        <v>0.04</v>
      </c>
      <c r="K219" s="7" t="str">
        <f>VLOOKUP(F219,Sheet3!B:E,4,false)</f>
        <v>°C</v>
      </c>
      <c r="L219" s="7" t="str">
        <f>if(ISBLANK(D219),"",SPARKLINE(H219:I219))</f>
        <v/>
      </c>
      <c r="M219" s="10" t="str">
        <f t="shared" si="3"/>
        <v/>
      </c>
      <c r="N219" s="10">
        <f t="shared" si="4"/>
        <v>0.04</v>
      </c>
      <c r="O219" s="7"/>
      <c r="P219" s="13" t="str">
        <f t="shared" si="5"/>
        <v>improved</v>
      </c>
      <c r="Q219" s="7" t="str">
        <f t="shared" si="18"/>
        <v/>
      </c>
      <c r="R219" s="14">
        <v>0.14</v>
      </c>
      <c r="S219" s="13" t="str">
        <f t="shared" si="8"/>
        <v>out of limit</v>
      </c>
      <c r="T219" s="13" t="str">
        <f t="shared" si="9"/>
        <v>within limit</v>
      </c>
    </row>
    <row r="220" ht="15.75" customHeight="1">
      <c r="A220" s="7" t="s">
        <v>55</v>
      </c>
      <c r="B220" s="7">
        <v>-200.0</v>
      </c>
      <c r="C220" s="9" t="s">
        <v>46</v>
      </c>
      <c r="D220" s="27">
        <v>-200.03</v>
      </c>
      <c r="E220" s="26">
        <v>-200.0</v>
      </c>
      <c r="F220" s="10" t="s">
        <v>46</v>
      </c>
      <c r="G220" s="37">
        <v>-199.9</v>
      </c>
      <c r="H220" s="27">
        <f t="shared" si="1"/>
        <v>0.03</v>
      </c>
      <c r="I220" s="37">
        <f t="shared" si="2"/>
        <v>-0.1</v>
      </c>
      <c r="J220" s="7">
        <f>I220/ VLOOKUP(F220,Sheet3!B:C,2,false)</f>
        <v>-0.1</v>
      </c>
      <c r="K220" s="7" t="str">
        <f>VLOOKUP(F220,Sheet3!B:E,4,false)</f>
        <v>°C</v>
      </c>
      <c r="L220" s="7" t="str">
        <f>IFERROR(__xludf.DUMMYFUNCTION("if(ISBLANK(D220),"""",SPARKLINE(H220:I220))"),"")</f>
        <v/>
      </c>
      <c r="M220" s="10">
        <f t="shared" si="3"/>
        <v>0.03</v>
      </c>
      <c r="N220" s="10">
        <f t="shared" si="4"/>
        <v>0.1</v>
      </c>
      <c r="O220" s="7"/>
      <c r="P220" s="13" t="str">
        <f t="shared" si="5"/>
        <v>improved</v>
      </c>
      <c r="Q220" s="7" t="str">
        <f t="shared" si="18"/>
        <v/>
      </c>
      <c r="R220" s="14">
        <v>0.14</v>
      </c>
      <c r="S220" s="13" t="str">
        <f t="shared" si="8"/>
        <v>within limit</v>
      </c>
      <c r="T220" s="13" t="str">
        <f t="shared" si="9"/>
        <v>within limit</v>
      </c>
    </row>
    <row r="221" ht="15.75" customHeight="1">
      <c r="A221" s="7" t="s">
        <v>55</v>
      </c>
      <c r="C221" s="29"/>
      <c r="D221" s="10"/>
      <c r="E221" s="26">
        <v>0.0</v>
      </c>
      <c r="F221" s="10" t="s">
        <v>46</v>
      </c>
      <c r="G221" s="10">
        <v>0.12</v>
      </c>
      <c r="H221" s="10" t="str">
        <f t="shared" si="1"/>
        <v/>
      </c>
      <c r="I221" s="10">
        <f t="shared" si="2"/>
        <v>-0.12</v>
      </c>
      <c r="J221" s="7">
        <f>I221/ VLOOKUP(F221,Sheet3!B:C,2,false)</f>
        <v>-0.12</v>
      </c>
      <c r="K221" s="7" t="str">
        <f>VLOOKUP(F221,Sheet3!B:E,4,false)</f>
        <v>°C</v>
      </c>
      <c r="L221" s="7" t="str">
        <f>if(ISBLANK(D221),"",SPARKLINE(H221:I221))</f>
        <v/>
      </c>
      <c r="M221" s="10" t="str">
        <f t="shared" si="3"/>
        <v/>
      </c>
      <c r="N221" s="10">
        <f t="shared" si="4"/>
        <v>0.12</v>
      </c>
      <c r="O221" s="7"/>
      <c r="P221" s="13" t="str">
        <f t="shared" si="5"/>
        <v>improved</v>
      </c>
      <c r="Q221" s="7" t="str">
        <f t="shared" si="18"/>
        <v/>
      </c>
      <c r="R221" s="14">
        <v>0.14</v>
      </c>
      <c r="S221" s="13" t="str">
        <f t="shared" si="8"/>
        <v>out of limit</v>
      </c>
      <c r="T221" s="13" t="str">
        <f t="shared" si="9"/>
        <v>within limit</v>
      </c>
    </row>
    <row r="222" ht="15.75" customHeight="1">
      <c r="A222" s="7" t="s">
        <v>55</v>
      </c>
      <c r="B222" s="7">
        <v>100.0</v>
      </c>
      <c r="C222" s="9" t="s">
        <v>46</v>
      </c>
      <c r="D222" s="10">
        <v>100.027</v>
      </c>
      <c r="E222" s="26">
        <v>100.0</v>
      </c>
      <c r="F222" s="10" t="s">
        <v>46</v>
      </c>
      <c r="G222" s="10">
        <v>100.17</v>
      </c>
      <c r="H222" s="10">
        <f t="shared" si="1"/>
        <v>-0.027</v>
      </c>
      <c r="I222" s="10">
        <f t="shared" si="2"/>
        <v>-0.17</v>
      </c>
      <c r="J222" s="7">
        <f>I222/ VLOOKUP(F222,Sheet3!B:C,2,false)</f>
        <v>-0.17</v>
      </c>
      <c r="K222" s="7" t="str">
        <f>VLOOKUP(F222,Sheet3!B:E,4,false)</f>
        <v>°C</v>
      </c>
      <c r="L222" s="7" t="str">
        <f>IFERROR(__xludf.DUMMYFUNCTION("if(ISBLANK(D222),"""",SPARKLINE(H222:I222))"),"")</f>
        <v/>
      </c>
      <c r="M222" s="10">
        <f t="shared" si="3"/>
        <v>0.027</v>
      </c>
      <c r="N222" s="10">
        <f t="shared" si="4"/>
        <v>0.17</v>
      </c>
      <c r="O222" s="7"/>
      <c r="P222" s="13" t="str">
        <f t="shared" si="5"/>
        <v>improved</v>
      </c>
      <c r="Q222" s="7" t="str">
        <f t="shared" si="18"/>
        <v/>
      </c>
      <c r="R222" s="14">
        <v>0.14</v>
      </c>
      <c r="S222" s="13" t="str">
        <f t="shared" si="8"/>
        <v>within limit</v>
      </c>
      <c r="T222" s="13" t="str">
        <f t="shared" si="9"/>
        <v>out of limit</v>
      </c>
    </row>
    <row r="223" ht="15.75" customHeight="1">
      <c r="A223" s="7" t="s">
        <v>55</v>
      </c>
      <c r="B223" s="32">
        <v>500.0</v>
      </c>
      <c r="C223" s="9" t="s">
        <v>46</v>
      </c>
      <c r="D223" s="10">
        <v>499.987</v>
      </c>
      <c r="E223" s="26">
        <v>500.0</v>
      </c>
      <c r="F223" s="10" t="s">
        <v>46</v>
      </c>
      <c r="G223" s="10">
        <v>500.16</v>
      </c>
      <c r="H223" s="10">
        <f t="shared" si="1"/>
        <v>0.013</v>
      </c>
      <c r="I223" s="10">
        <f t="shared" si="2"/>
        <v>-0.16</v>
      </c>
      <c r="J223" s="7">
        <f>I223/ VLOOKUP(F223,Sheet3!B:C,2,false)</f>
        <v>-0.16</v>
      </c>
      <c r="K223" s="7" t="str">
        <f>VLOOKUP(F223,Sheet3!B:E,4,false)</f>
        <v>°C</v>
      </c>
      <c r="L223" s="7" t="str">
        <f>IFERROR(__xludf.DUMMYFUNCTION("if(ISBLANK(D223),"""",SPARKLINE(H223:I223))"),"")</f>
        <v/>
      </c>
      <c r="M223" s="10">
        <f t="shared" si="3"/>
        <v>0.013</v>
      </c>
      <c r="N223" s="10">
        <f t="shared" si="4"/>
        <v>0.16</v>
      </c>
      <c r="O223" s="7"/>
      <c r="P223" s="13" t="str">
        <f t="shared" si="5"/>
        <v>improved</v>
      </c>
      <c r="Q223" s="7" t="str">
        <f t="shared" si="18"/>
        <v/>
      </c>
      <c r="R223" s="14">
        <v>0.14</v>
      </c>
      <c r="S223" s="13" t="str">
        <f t="shared" si="8"/>
        <v>within limit</v>
      </c>
      <c r="T223" s="13" t="str">
        <f t="shared" si="9"/>
        <v>out of limit</v>
      </c>
    </row>
    <row r="224" ht="15.75" customHeight="1">
      <c r="A224" s="7" t="s">
        <v>55</v>
      </c>
      <c r="B224" s="32">
        <v>1000.0</v>
      </c>
      <c r="C224" s="9" t="s">
        <v>46</v>
      </c>
      <c r="D224" s="10">
        <v>999.964</v>
      </c>
      <c r="E224" s="26">
        <v>1000.0</v>
      </c>
      <c r="F224" s="10" t="s">
        <v>46</v>
      </c>
      <c r="G224" s="10">
        <v>1000.16</v>
      </c>
      <c r="H224" s="10">
        <f t="shared" si="1"/>
        <v>0.036</v>
      </c>
      <c r="I224" s="10">
        <f t="shared" si="2"/>
        <v>-0.16</v>
      </c>
      <c r="J224" s="7">
        <f>I224/ VLOOKUP(F224,Sheet3!B:C,2,false)</f>
        <v>-0.16</v>
      </c>
      <c r="K224" s="7" t="str">
        <f>VLOOKUP(F224,Sheet3!B:E,4,false)</f>
        <v>°C</v>
      </c>
      <c r="L224" s="7" t="str">
        <f>IFERROR(__xludf.DUMMYFUNCTION("if(ISBLANK(D224),"""",SPARKLINE(H224:I224))"),"")</f>
        <v/>
      </c>
      <c r="M224" s="10">
        <f t="shared" si="3"/>
        <v>0.036</v>
      </c>
      <c r="N224" s="10">
        <f t="shared" si="4"/>
        <v>0.16</v>
      </c>
      <c r="O224" s="7"/>
      <c r="P224" s="13" t="str">
        <f t="shared" si="5"/>
        <v>improved</v>
      </c>
      <c r="Q224" s="7" t="str">
        <f t="shared" si="18"/>
        <v/>
      </c>
      <c r="R224" s="14">
        <v>0.14</v>
      </c>
      <c r="S224" s="13" t="str">
        <f t="shared" si="8"/>
        <v>within limit</v>
      </c>
      <c r="T224" s="13" t="str">
        <f t="shared" si="9"/>
        <v>out of limit</v>
      </c>
    </row>
    <row r="225" ht="15.75" customHeight="1">
      <c r="A225" s="7" t="s">
        <v>55</v>
      </c>
      <c r="B225" s="33"/>
      <c r="C225" s="29"/>
      <c r="D225" s="10"/>
      <c r="E225" s="26">
        <v>1300.0</v>
      </c>
      <c r="F225" s="10" t="s">
        <v>46</v>
      </c>
      <c r="G225" s="10">
        <v>1300.19</v>
      </c>
      <c r="H225" s="10" t="str">
        <f t="shared" si="1"/>
        <v/>
      </c>
      <c r="I225" s="10">
        <f t="shared" si="2"/>
        <v>-0.19</v>
      </c>
      <c r="J225" s="7">
        <f>I225/ VLOOKUP(F225,Sheet3!B:C,2,false)</f>
        <v>-0.19</v>
      </c>
      <c r="K225" s="7" t="str">
        <f>VLOOKUP(F225,Sheet3!B:E,4,false)</f>
        <v>°C</v>
      </c>
      <c r="L225" s="7" t="str">
        <f t="shared" ref="L225:L233" si="33">if(ISBLANK(D225),"",SPARKLINE(H225:I225))</f>
        <v/>
      </c>
      <c r="M225" s="10" t="str">
        <f t="shared" si="3"/>
        <v/>
      </c>
      <c r="N225" s="10">
        <f t="shared" si="4"/>
        <v>0.19</v>
      </c>
      <c r="O225" s="7"/>
      <c r="P225" s="13" t="str">
        <f t="shared" si="5"/>
        <v>improved</v>
      </c>
      <c r="Q225" s="7" t="str">
        <f t="shared" si="18"/>
        <v/>
      </c>
      <c r="R225" s="14">
        <v>0.14</v>
      </c>
      <c r="S225" s="13" t="str">
        <f t="shared" si="8"/>
        <v>out of limit</v>
      </c>
      <c r="T225" s="13" t="str">
        <f t="shared" si="9"/>
        <v>out of limit</v>
      </c>
    </row>
    <row r="226" ht="15.75" customHeight="1">
      <c r="A226" s="7" t="s">
        <v>56</v>
      </c>
      <c r="B226" s="33"/>
      <c r="C226" s="29"/>
      <c r="D226" s="10"/>
      <c r="E226" s="26">
        <v>600.11</v>
      </c>
      <c r="F226" s="10" t="s">
        <v>46</v>
      </c>
      <c r="G226" s="10">
        <v>600.0</v>
      </c>
      <c r="H226" s="10" t="str">
        <f t="shared" si="1"/>
        <v/>
      </c>
      <c r="I226" s="10">
        <f t="shared" si="2"/>
        <v>0.11</v>
      </c>
      <c r="J226" s="7">
        <f>I226/ VLOOKUP(F226,Sheet3!B:C,2,false)</f>
        <v>0.11</v>
      </c>
      <c r="K226" s="7" t="str">
        <f>VLOOKUP(F226,Sheet3!B:E,4,false)</f>
        <v>°C</v>
      </c>
      <c r="L226" s="7" t="str">
        <f t="shared" si="33"/>
        <v/>
      </c>
      <c r="M226" s="10" t="str">
        <f t="shared" si="3"/>
        <v/>
      </c>
      <c r="N226" s="10">
        <f t="shared" si="4"/>
        <v>0.11</v>
      </c>
      <c r="O226" s="7"/>
      <c r="P226" s="13" t="str">
        <f t="shared" si="5"/>
        <v>improved</v>
      </c>
      <c r="Q226" s="7" t="str">
        <f t="shared" si="18"/>
        <v/>
      </c>
      <c r="R226" s="14">
        <v>0.14</v>
      </c>
      <c r="S226" s="13" t="str">
        <f t="shared" si="8"/>
        <v>out of limit</v>
      </c>
      <c r="T226" s="13" t="str">
        <f t="shared" si="9"/>
        <v>within limit</v>
      </c>
    </row>
    <row r="227" ht="15.75" customHeight="1">
      <c r="A227" s="7" t="s">
        <v>56</v>
      </c>
      <c r="C227" s="29"/>
      <c r="D227" s="10"/>
      <c r="E227" s="26">
        <v>1200.15</v>
      </c>
      <c r="F227" s="10" t="s">
        <v>46</v>
      </c>
      <c r="G227" s="10">
        <v>1200.0</v>
      </c>
      <c r="H227" s="10" t="str">
        <f t="shared" si="1"/>
        <v/>
      </c>
      <c r="I227" s="10">
        <f t="shared" si="2"/>
        <v>0.15</v>
      </c>
      <c r="J227" s="7">
        <f>I227/ VLOOKUP(F227,Sheet3!B:C,2,false)</f>
        <v>0.15</v>
      </c>
      <c r="K227" s="7" t="str">
        <f>VLOOKUP(F227,Sheet3!B:E,4,false)</f>
        <v>°C</v>
      </c>
      <c r="L227" s="7" t="str">
        <f t="shared" si="33"/>
        <v/>
      </c>
      <c r="M227" s="10" t="str">
        <f t="shared" si="3"/>
        <v/>
      </c>
      <c r="N227" s="10">
        <f t="shared" si="4"/>
        <v>0.15</v>
      </c>
      <c r="O227" s="7"/>
      <c r="P227" s="13" t="str">
        <f t="shared" si="5"/>
        <v>improved</v>
      </c>
      <c r="Q227" s="7" t="str">
        <f t="shared" si="18"/>
        <v/>
      </c>
      <c r="R227" s="14">
        <v>0.14</v>
      </c>
      <c r="S227" s="13" t="str">
        <f t="shared" si="8"/>
        <v>out of limit</v>
      </c>
      <c r="T227" s="13" t="str">
        <f t="shared" si="9"/>
        <v>out of limit</v>
      </c>
    </row>
    <row r="228" ht="15.75" customHeight="1">
      <c r="A228" s="7" t="s">
        <v>56</v>
      </c>
      <c r="B228" s="33"/>
      <c r="C228" s="29"/>
      <c r="D228" s="10"/>
      <c r="E228" s="26">
        <v>1800.08</v>
      </c>
      <c r="F228" s="10" t="s">
        <v>46</v>
      </c>
      <c r="G228" s="10">
        <v>1800.0</v>
      </c>
      <c r="H228" s="10" t="str">
        <f t="shared" si="1"/>
        <v/>
      </c>
      <c r="I228" s="10">
        <f t="shared" si="2"/>
        <v>0.08</v>
      </c>
      <c r="J228" s="7">
        <f>I228/ VLOOKUP(F228,Sheet3!B:C,2,false)</f>
        <v>0.08</v>
      </c>
      <c r="K228" s="7" t="str">
        <f>VLOOKUP(F228,Sheet3!B:E,4,false)</f>
        <v>°C</v>
      </c>
      <c r="L228" s="7" t="str">
        <f t="shared" si="33"/>
        <v/>
      </c>
      <c r="M228" s="10" t="str">
        <f t="shared" si="3"/>
        <v/>
      </c>
      <c r="N228" s="10">
        <f t="shared" si="4"/>
        <v>0.08</v>
      </c>
      <c r="O228" s="7"/>
      <c r="P228" s="13" t="str">
        <f t="shared" si="5"/>
        <v>improved</v>
      </c>
      <c r="Q228" s="7" t="str">
        <f t="shared" si="18"/>
        <v/>
      </c>
      <c r="R228" s="14">
        <v>0.14</v>
      </c>
      <c r="S228" s="13" t="str">
        <f t="shared" si="8"/>
        <v>out of limit</v>
      </c>
      <c r="T228" s="13" t="str">
        <f t="shared" si="9"/>
        <v>within limit</v>
      </c>
    </row>
    <row r="229" ht="15.75" customHeight="1">
      <c r="A229" s="7" t="s">
        <v>57</v>
      </c>
      <c r="B229" s="33"/>
      <c r="C229" s="29"/>
      <c r="D229" s="10"/>
      <c r="E229" s="26">
        <v>-199.96</v>
      </c>
      <c r="F229" s="10" t="s">
        <v>46</v>
      </c>
      <c r="G229" s="10">
        <v>-200.0</v>
      </c>
      <c r="H229" s="10" t="str">
        <f t="shared" si="1"/>
        <v/>
      </c>
      <c r="I229" s="10">
        <f t="shared" si="2"/>
        <v>0.04</v>
      </c>
      <c r="J229" s="7">
        <f>I229/ VLOOKUP(F229,Sheet3!B:C,2,false)</f>
        <v>0.04</v>
      </c>
      <c r="K229" s="7" t="str">
        <f>VLOOKUP(F229,Sheet3!B:E,4,false)</f>
        <v>°C</v>
      </c>
      <c r="L229" s="7" t="str">
        <f t="shared" si="33"/>
        <v/>
      </c>
      <c r="M229" s="10" t="str">
        <f t="shared" si="3"/>
        <v/>
      </c>
      <c r="N229" s="10">
        <f t="shared" si="4"/>
        <v>0.04</v>
      </c>
      <c r="O229" s="7"/>
      <c r="P229" s="13" t="str">
        <f t="shared" si="5"/>
        <v>improved</v>
      </c>
      <c r="Q229" s="7" t="str">
        <f t="shared" si="18"/>
        <v/>
      </c>
      <c r="R229" s="14">
        <v>0.14</v>
      </c>
      <c r="S229" s="13" t="str">
        <f t="shared" si="8"/>
        <v>out of limit</v>
      </c>
      <c r="T229" s="13" t="str">
        <f t="shared" si="9"/>
        <v>within limit</v>
      </c>
    </row>
    <row r="230" ht="15.75" customHeight="1">
      <c r="A230" s="7" t="s">
        <v>57</v>
      </c>
      <c r="B230" s="33"/>
      <c r="C230" s="29"/>
      <c r="D230" s="10"/>
      <c r="E230" s="26">
        <v>0.03</v>
      </c>
      <c r="F230" s="10" t="s">
        <v>46</v>
      </c>
      <c r="G230" s="10">
        <v>0.0</v>
      </c>
      <c r="H230" s="10" t="str">
        <f t="shared" si="1"/>
        <v/>
      </c>
      <c r="I230" s="10">
        <f t="shared" si="2"/>
        <v>0.03</v>
      </c>
      <c r="J230" s="7">
        <f>I230/ VLOOKUP(F230,Sheet3!B:C,2,false)</f>
        <v>0.03</v>
      </c>
      <c r="K230" s="7" t="str">
        <f>VLOOKUP(F230,Sheet3!B:E,4,false)</f>
        <v>°C</v>
      </c>
      <c r="L230" s="7" t="str">
        <f t="shared" si="33"/>
        <v/>
      </c>
      <c r="M230" s="10" t="str">
        <f t="shared" si="3"/>
        <v/>
      </c>
      <c r="N230" s="10">
        <f t="shared" si="4"/>
        <v>0.03</v>
      </c>
      <c r="O230" s="7"/>
      <c r="P230" s="13" t="str">
        <f t="shared" si="5"/>
        <v>improved</v>
      </c>
      <c r="Q230" s="7" t="str">
        <f t="shared" si="18"/>
        <v/>
      </c>
      <c r="R230" s="14">
        <v>0.14</v>
      </c>
      <c r="S230" s="13" t="str">
        <f t="shared" si="8"/>
        <v>out of limit</v>
      </c>
      <c r="T230" s="13" t="str">
        <f t="shared" si="9"/>
        <v>within limit</v>
      </c>
    </row>
    <row r="231" ht="15.75" customHeight="1">
      <c r="A231" s="7" t="s">
        <v>57</v>
      </c>
      <c r="B231" s="33"/>
      <c r="C231" s="29"/>
      <c r="D231" s="10"/>
      <c r="E231" s="26">
        <v>100.07</v>
      </c>
      <c r="F231" s="10" t="s">
        <v>46</v>
      </c>
      <c r="G231" s="10">
        <v>100.0</v>
      </c>
      <c r="H231" s="10" t="str">
        <f t="shared" si="1"/>
        <v/>
      </c>
      <c r="I231" s="10">
        <f t="shared" si="2"/>
        <v>0.07</v>
      </c>
      <c r="J231" s="7">
        <f>I231/ VLOOKUP(F231,Sheet3!B:C,2,false)</f>
        <v>0.07</v>
      </c>
      <c r="K231" s="7" t="str">
        <f>VLOOKUP(F231,Sheet3!B:E,4,false)</f>
        <v>°C</v>
      </c>
      <c r="L231" s="7" t="str">
        <f t="shared" si="33"/>
        <v/>
      </c>
      <c r="M231" s="10" t="str">
        <f t="shared" si="3"/>
        <v/>
      </c>
      <c r="N231" s="10">
        <f t="shared" si="4"/>
        <v>0.07</v>
      </c>
      <c r="O231" s="7"/>
      <c r="P231" s="13" t="str">
        <f t="shared" si="5"/>
        <v>improved</v>
      </c>
      <c r="Q231" s="7" t="str">
        <f t="shared" si="18"/>
        <v/>
      </c>
      <c r="R231" s="14">
        <v>0.14</v>
      </c>
      <c r="S231" s="13" t="str">
        <f t="shared" si="8"/>
        <v>out of limit</v>
      </c>
      <c r="T231" s="13" t="str">
        <f t="shared" si="9"/>
        <v>within limit</v>
      </c>
    </row>
    <row r="232" ht="15.75" customHeight="1">
      <c r="A232" s="7" t="s">
        <v>57</v>
      </c>
      <c r="B232" s="33"/>
      <c r="C232" s="29"/>
      <c r="D232" s="10"/>
      <c r="E232" s="26">
        <v>500.09</v>
      </c>
      <c r="F232" s="10" t="s">
        <v>46</v>
      </c>
      <c r="G232" s="10">
        <v>500.0</v>
      </c>
      <c r="H232" s="10" t="str">
        <f t="shared" si="1"/>
        <v/>
      </c>
      <c r="I232" s="10">
        <f t="shared" si="2"/>
        <v>0.09</v>
      </c>
      <c r="J232" s="7">
        <f>I232/ VLOOKUP(F232,Sheet3!B:C,2,false)</f>
        <v>0.09</v>
      </c>
      <c r="K232" s="7" t="str">
        <f>VLOOKUP(F232,Sheet3!B:E,4,false)</f>
        <v>°C</v>
      </c>
      <c r="L232" s="7" t="str">
        <f t="shared" si="33"/>
        <v/>
      </c>
      <c r="M232" s="10" t="str">
        <f t="shared" si="3"/>
        <v/>
      </c>
      <c r="N232" s="10">
        <f t="shared" si="4"/>
        <v>0.09</v>
      </c>
      <c r="O232" s="7"/>
      <c r="P232" s="13" t="str">
        <f t="shared" si="5"/>
        <v>improved</v>
      </c>
      <c r="Q232" s="7" t="str">
        <f t="shared" si="18"/>
        <v/>
      </c>
      <c r="R232" s="14">
        <v>0.14</v>
      </c>
      <c r="S232" s="13" t="str">
        <f t="shared" si="8"/>
        <v>out of limit</v>
      </c>
      <c r="T232" s="13" t="str">
        <f t="shared" si="9"/>
        <v>within limit</v>
      </c>
    </row>
    <row r="233" ht="15.75" customHeight="1">
      <c r="A233" s="7" t="s">
        <v>57</v>
      </c>
      <c r="B233" s="33"/>
      <c r="C233" s="29"/>
      <c r="D233" s="10"/>
      <c r="E233" s="26">
        <v>1000.14</v>
      </c>
      <c r="F233" s="10" t="s">
        <v>46</v>
      </c>
      <c r="G233" s="10">
        <v>1000.0</v>
      </c>
      <c r="H233" s="10" t="str">
        <f t="shared" si="1"/>
        <v/>
      </c>
      <c r="I233" s="10">
        <f t="shared" si="2"/>
        <v>0.14</v>
      </c>
      <c r="J233" s="7">
        <f>I233/ VLOOKUP(F233,Sheet3!B:C,2,false)</f>
        <v>0.14</v>
      </c>
      <c r="K233" s="7" t="str">
        <f>VLOOKUP(F233,Sheet3!B:E,4,false)</f>
        <v>°C</v>
      </c>
      <c r="L233" s="7" t="str">
        <f t="shared" si="33"/>
        <v/>
      </c>
      <c r="M233" s="10" t="str">
        <f t="shared" si="3"/>
        <v/>
      </c>
      <c r="N233" s="10">
        <f t="shared" si="4"/>
        <v>0.14</v>
      </c>
      <c r="O233" s="7"/>
      <c r="P233" s="13" t="str">
        <f t="shared" si="5"/>
        <v>improved</v>
      </c>
      <c r="Q233" s="7" t="str">
        <f t="shared" si="18"/>
        <v/>
      </c>
      <c r="R233" s="14">
        <v>0.14</v>
      </c>
      <c r="S233" s="13" t="str">
        <f t="shared" si="8"/>
        <v>out of limit</v>
      </c>
      <c r="T233" s="13" t="str">
        <f t="shared" si="9"/>
        <v>within limit</v>
      </c>
    </row>
    <row r="234" ht="15.75" customHeight="1">
      <c r="A234" s="7" t="s">
        <v>58</v>
      </c>
      <c r="B234" s="32">
        <v>-199.94</v>
      </c>
      <c r="C234" s="9" t="s">
        <v>46</v>
      </c>
      <c r="D234" s="10">
        <v>-200.0</v>
      </c>
      <c r="E234" s="26">
        <v>-199.86</v>
      </c>
      <c r="F234" s="10" t="s">
        <v>46</v>
      </c>
      <c r="G234" s="10">
        <v>-200.0</v>
      </c>
      <c r="H234" s="10">
        <f t="shared" si="1"/>
        <v>0.06</v>
      </c>
      <c r="I234" s="10">
        <f t="shared" si="2"/>
        <v>0.14</v>
      </c>
      <c r="J234" s="7">
        <f>I234/ VLOOKUP(F234,Sheet3!B:C,2,false)</f>
        <v>0.14</v>
      </c>
      <c r="K234" s="7" t="str">
        <f>VLOOKUP(F234,Sheet3!B:E,4,false)</f>
        <v>°C</v>
      </c>
      <c r="L234" s="7" t="str">
        <f>IFERROR(__xludf.DUMMYFUNCTION("if(ISBLANK(D234),"""",SPARKLINE(H234:I234))"),"")</f>
        <v/>
      </c>
      <c r="M234" s="10">
        <f t="shared" si="3"/>
        <v>0.06</v>
      </c>
      <c r="N234" s="10">
        <f t="shared" si="4"/>
        <v>0.14</v>
      </c>
      <c r="O234" s="7"/>
      <c r="P234" s="13" t="str">
        <f t="shared" si="5"/>
        <v>degradation</v>
      </c>
      <c r="Q234" s="7" t="str">
        <f t="shared" si="18"/>
        <v>T/C J-TYPE(Measure)</v>
      </c>
      <c r="R234" s="14">
        <v>0.14</v>
      </c>
      <c r="S234" s="13" t="str">
        <f t="shared" si="8"/>
        <v>within limit</v>
      </c>
      <c r="T234" s="13" t="str">
        <f t="shared" si="9"/>
        <v>within limit</v>
      </c>
    </row>
    <row r="235" ht="15.75" customHeight="1">
      <c r="A235" s="7" t="s">
        <v>58</v>
      </c>
      <c r="B235" s="33"/>
      <c r="C235" s="29"/>
      <c r="D235" s="10"/>
      <c r="E235" s="26">
        <v>0.02</v>
      </c>
      <c r="F235" s="10" t="s">
        <v>46</v>
      </c>
      <c r="G235" s="10">
        <v>0.0</v>
      </c>
      <c r="H235" s="10" t="str">
        <f t="shared" si="1"/>
        <v/>
      </c>
      <c r="I235" s="10">
        <f t="shared" si="2"/>
        <v>0.02</v>
      </c>
      <c r="J235" s="7">
        <f>I235/ VLOOKUP(F235,Sheet3!B:C,2,false)</f>
        <v>0.02</v>
      </c>
      <c r="K235" s="7" t="str">
        <f>VLOOKUP(F235,Sheet3!B:E,4,false)</f>
        <v>°C</v>
      </c>
      <c r="L235" s="7" t="str">
        <f t="shared" ref="L235:L236" si="34">if(ISBLANK(D235),"",SPARKLINE(H235:I235))</f>
        <v/>
      </c>
      <c r="M235" s="10" t="str">
        <f t="shared" si="3"/>
        <v/>
      </c>
      <c r="N235" s="10">
        <f t="shared" si="4"/>
        <v>0.02</v>
      </c>
      <c r="O235" s="7"/>
      <c r="P235" s="13" t="str">
        <f t="shared" si="5"/>
        <v>improved</v>
      </c>
      <c r="Q235" s="7" t="str">
        <f t="shared" si="18"/>
        <v/>
      </c>
      <c r="R235" s="14">
        <v>0.14</v>
      </c>
      <c r="S235" s="13" t="str">
        <f t="shared" si="8"/>
        <v>out of limit</v>
      </c>
      <c r="T235" s="13" t="str">
        <f t="shared" si="9"/>
        <v>within limit</v>
      </c>
    </row>
    <row r="236" ht="15.75" customHeight="1">
      <c r="A236" s="7" t="s">
        <v>58</v>
      </c>
      <c r="B236" s="33"/>
      <c r="C236" s="29"/>
      <c r="D236" s="10"/>
      <c r="E236" s="26">
        <v>100.08</v>
      </c>
      <c r="F236" s="10" t="s">
        <v>46</v>
      </c>
      <c r="G236" s="10">
        <v>100.0</v>
      </c>
      <c r="H236" s="10" t="str">
        <f t="shared" si="1"/>
        <v/>
      </c>
      <c r="I236" s="10">
        <f t="shared" si="2"/>
        <v>0.08</v>
      </c>
      <c r="J236" s="7">
        <f>I236/ VLOOKUP(F236,Sheet3!B:C,2,false)</f>
        <v>0.08</v>
      </c>
      <c r="K236" s="7" t="str">
        <f>VLOOKUP(F236,Sheet3!B:E,4,false)</f>
        <v>°C</v>
      </c>
      <c r="L236" s="7" t="str">
        <f t="shared" si="34"/>
        <v/>
      </c>
      <c r="M236" s="10" t="str">
        <f t="shared" si="3"/>
        <v/>
      </c>
      <c r="N236" s="10">
        <f t="shared" si="4"/>
        <v>0.08</v>
      </c>
      <c r="O236" s="7"/>
      <c r="P236" s="13" t="str">
        <f t="shared" si="5"/>
        <v>improved</v>
      </c>
      <c r="Q236" s="7" t="str">
        <f t="shared" si="18"/>
        <v/>
      </c>
      <c r="R236" s="14">
        <v>0.14</v>
      </c>
      <c r="S236" s="13" t="str">
        <f t="shared" si="8"/>
        <v>out of limit</v>
      </c>
      <c r="T236" s="13" t="str">
        <f t="shared" si="9"/>
        <v>within limit</v>
      </c>
    </row>
    <row r="237" ht="15.75" customHeight="1">
      <c r="A237" s="7" t="s">
        <v>58</v>
      </c>
      <c r="B237" s="38">
        <v>600.0</v>
      </c>
      <c r="C237" s="9" t="s">
        <v>46</v>
      </c>
      <c r="D237" s="39">
        <v>600.0</v>
      </c>
      <c r="E237" s="40">
        <v>600.1</v>
      </c>
      <c r="F237" s="10" t="s">
        <v>46</v>
      </c>
      <c r="G237" s="10">
        <v>600.0</v>
      </c>
      <c r="H237" s="37">
        <f t="shared" si="1"/>
        <v>0</v>
      </c>
      <c r="I237" s="37">
        <f t="shared" si="2"/>
        <v>0.1</v>
      </c>
      <c r="J237" s="7">
        <f>I237/ VLOOKUP(F237,Sheet3!B:C,2,false)</f>
        <v>0.1</v>
      </c>
      <c r="K237" s="7" t="str">
        <f>VLOOKUP(F237,Sheet3!B:E,4,false)</f>
        <v>°C</v>
      </c>
      <c r="L237" s="7" t="str">
        <f>IFERROR(__xludf.DUMMYFUNCTION("if(ISBLANK(D237),"""",SPARKLINE(H237:I237))"),"")</f>
        <v/>
      </c>
      <c r="M237" s="10">
        <f t="shared" si="3"/>
        <v>0</v>
      </c>
      <c r="N237" s="10">
        <f t="shared" si="4"/>
        <v>0.1</v>
      </c>
      <c r="O237" s="7"/>
      <c r="P237" s="13" t="str">
        <f t="shared" si="5"/>
        <v>degradation</v>
      </c>
      <c r="Q237" s="7" t="str">
        <f t="shared" si="18"/>
        <v>T/C J-TYPE(Measure)</v>
      </c>
      <c r="R237" s="14">
        <v>0.14</v>
      </c>
      <c r="S237" s="13" t="str">
        <f t="shared" si="8"/>
        <v>within limit</v>
      </c>
      <c r="T237" s="13" t="str">
        <f t="shared" si="9"/>
        <v>within limit</v>
      </c>
    </row>
    <row r="238" ht="15.75" customHeight="1">
      <c r="A238" s="7" t="s">
        <v>58</v>
      </c>
      <c r="B238" s="33"/>
      <c r="C238" s="29"/>
      <c r="D238" s="10"/>
      <c r="E238" s="40">
        <v>1050.1</v>
      </c>
      <c r="F238" s="10" t="s">
        <v>46</v>
      </c>
      <c r="G238" s="10">
        <v>1050.0</v>
      </c>
      <c r="H238" s="10" t="str">
        <f t="shared" si="1"/>
        <v/>
      </c>
      <c r="I238" s="37">
        <f t="shared" si="2"/>
        <v>0.1</v>
      </c>
      <c r="J238" s="7">
        <f>I238/ VLOOKUP(F238,Sheet3!B:C,2,false)</f>
        <v>0.1</v>
      </c>
      <c r="K238" s="7" t="str">
        <f>VLOOKUP(F238,Sheet3!B:E,4,false)</f>
        <v>°C</v>
      </c>
      <c r="L238" s="7" t="str">
        <f>if(ISBLANK(D238),"",SPARKLINE(H238:I238))</f>
        <v/>
      </c>
      <c r="M238" s="10" t="str">
        <f t="shared" si="3"/>
        <v/>
      </c>
      <c r="N238" s="10">
        <f t="shared" si="4"/>
        <v>0.1</v>
      </c>
      <c r="O238" s="7"/>
      <c r="P238" s="13" t="str">
        <f t="shared" si="5"/>
        <v>improved</v>
      </c>
      <c r="Q238" s="7" t="str">
        <f t="shared" si="18"/>
        <v/>
      </c>
      <c r="R238" s="14">
        <v>0.14</v>
      </c>
      <c r="S238" s="13" t="str">
        <f t="shared" si="8"/>
        <v>out of limit</v>
      </c>
      <c r="T238" s="13" t="str">
        <f t="shared" si="9"/>
        <v>within limit</v>
      </c>
    </row>
    <row r="239" ht="15.75" customHeight="1">
      <c r="A239" s="7" t="s">
        <v>59</v>
      </c>
      <c r="B239" s="32">
        <v>-199.89</v>
      </c>
      <c r="C239" s="9" t="s">
        <v>46</v>
      </c>
      <c r="D239" s="10">
        <v>-200.0</v>
      </c>
      <c r="E239" s="26">
        <v>-199.87</v>
      </c>
      <c r="F239" s="10" t="s">
        <v>46</v>
      </c>
      <c r="G239" s="10">
        <v>-200.0</v>
      </c>
      <c r="H239" s="10">
        <f t="shared" ref="H239:H272" si="35">if(isblank(E239),"",(B239-E239))</f>
        <v>-0.02</v>
      </c>
      <c r="I239" s="10">
        <f t="shared" si="2"/>
        <v>0.13</v>
      </c>
      <c r="J239" s="7">
        <f>I239/ VLOOKUP(F239,Sheet3!B:C,2,false)</f>
        <v>0.13</v>
      </c>
      <c r="K239" s="7" t="str">
        <f>VLOOKUP(F239,Sheet3!B:E,4,false)</f>
        <v>°C</v>
      </c>
      <c r="L239" s="7" t="str">
        <f>IFERROR(__xludf.DUMMYFUNCTION("if(ISBLANK(E239),"""",SPARKLINE(H239:I239))"),"")</f>
        <v/>
      </c>
      <c r="M239" s="10">
        <f t="shared" ref="M239:M272" si="36">if(isblank(E239),"",abs(B239-E239))</f>
        <v>0.02</v>
      </c>
      <c r="N239" s="10" t="str">
        <f t="shared" ref="N239:N272" si="37">if(isblank(G239),"",abs(#REF!-G239))</f>
        <v>#REF!</v>
      </c>
      <c r="O239" s="7" t="str">
        <f t="shared" ref="O239:O272" si="38">SPARKLINE(M239:N239,{"charttype","column";"max",1500; "color", "orange"; "lowcolor", "blue"; "highcolor", "red"})</f>
        <v>#REF!</v>
      </c>
      <c r="P239" s="13" t="str">
        <f t="shared" si="5"/>
        <v>degradation</v>
      </c>
      <c r="Q239" s="7" t="str">
        <f t="shared" si="18"/>
        <v>T/C K-TYPE(Measure)</v>
      </c>
      <c r="R239" s="14">
        <v>0.139999999999999</v>
      </c>
      <c r="S239" s="13" t="str">
        <f t="shared" si="8"/>
        <v>within limit</v>
      </c>
      <c r="T239" s="13" t="str">
        <f t="shared" si="9"/>
        <v>#REF!</v>
      </c>
    </row>
    <row r="240" ht="15.75" customHeight="1">
      <c r="A240" s="7" t="s">
        <v>59</v>
      </c>
      <c r="B240" s="33"/>
      <c r="C240" s="29"/>
      <c r="E240" s="26">
        <v>0.12</v>
      </c>
      <c r="F240" s="10" t="s">
        <v>46</v>
      </c>
      <c r="G240" s="10">
        <v>0.0</v>
      </c>
      <c r="H240" s="10">
        <f t="shared" si="35"/>
        <v>-0.12</v>
      </c>
      <c r="I240" s="10">
        <f t="shared" si="2"/>
        <v>0.12</v>
      </c>
      <c r="J240" s="7">
        <f>I240/ VLOOKUP(F240,Sheet3!B:C,2,false)</f>
        <v>0.12</v>
      </c>
      <c r="K240" s="7" t="str">
        <f>VLOOKUP(F240,Sheet3!B:E,4,false)</f>
        <v>°C</v>
      </c>
      <c r="L240" s="7" t="str">
        <f>IFERROR(__xludf.DUMMYFUNCTION("if(ISBLANK(E240),"""",SPARKLINE(H240:I240))"),"")</f>
        <v/>
      </c>
      <c r="M240" s="10">
        <f t="shared" si="36"/>
        <v>0.12</v>
      </c>
      <c r="N240" s="10" t="str">
        <f t="shared" si="37"/>
        <v>#REF!</v>
      </c>
      <c r="O240" s="7" t="str">
        <f t="shared" si="38"/>
        <v>#REF!</v>
      </c>
      <c r="P240" s="13" t="str">
        <f t="shared" si="5"/>
        <v>degradation</v>
      </c>
      <c r="Q240" s="7" t="str">
        <f t="shared" si="18"/>
        <v>T/C K-TYPE(Measure)</v>
      </c>
      <c r="R240" s="14">
        <v>0.139999999999999</v>
      </c>
      <c r="S240" s="13" t="str">
        <f t="shared" si="8"/>
        <v>within limit</v>
      </c>
      <c r="T240" s="13" t="str">
        <f t="shared" si="9"/>
        <v>#REF!</v>
      </c>
    </row>
    <row r="241" ht="15.75" customHeight="1">
      <c r="A241" s="7" t="s">
        <v>59</v>
      </c>
      <c r="B241" s="33"/>
      <c r="C241" s="29"/>
      <c r="E241" s="26">
        <v>100.16</v>
      </c>
      <c r="F241" s="10" t="s">
        <v>46</v>
      </c>
      <c r="G241" s="10">
        <v>100.0</v>
      </c>
      <c r="H241" s="10">
        <f t="shared" si="35"/>
        <v>-100.16</v>
      </c>
      <c r="I241" s="10">
        <f t="shared" si="2"/>
        <v>0.16</v>
      </c>
      <c r="J241" s="7">
        <f>I241/ VLOOKUP(F241,Sheet3!B:C,2,false)</f>
        <v>0.16</v>
      </c>
      <c r="K241" s="7" t="str">
        <f>VLOOKUP(F241,Sheet3!B:E,4,false)</f>
        <v>°C</v>
      </c>
      <c r="L241" s="7" t="str">
        <f>IFERROR(__xludf.DUMMYFUNCTION("if(ISBLANK(E241),"""",SPARKLINE(H241:I241))"),"")</f>
        <v/>
      </c>
      <c r="M241" s="10">
        <f t="shared" si="36"/>
        <v>100.16</v>
      </c>
      <c r="N241" s="10" t="str">
        <f t="shared" si="37"/>
        <v>#REF!</v>
      </c>
      <c r="O241" s="7" t="str">
        <f t="shared" si="38"/>
        <v>#REF!</v>
      </c>
      <c r="P241" s="13" t="str">
        <f t="shared" si="5"/>
        <v>degradation</v>
      </c>
      <c r="Q241" s="7" t="str">
        <f t="shared" si="18"/>
        <v>T/C K-TYPE(Measure)</v>
      </c>
      <c r="R241" s="14">
        <v>0.139999999999999</v>
      </c>
      <c r="S241" s="13" t="str">
        <f t="shared" si="8"/>
        <v>out of limit</v>
      </c>
      <c r="T241" s="13" t="str">
        <f t="shared" si="9"/>
        <v>#REF!</v>
      </c>
    </row>
    <row r="242" ht="15.75" customHeight="1">
      <c r="A242" s="7" t="s">
        <v>59</v>
      </c>
      <c r="B242" s="33"/>
      <c r="C242" s="29"/>
      <c r="E242" s="26">
        <v>500.13</v>
      </c>
      <c r="F242" s="10" t="s">
        <v>46</v>
      </c>
      <c r="G242" s="10">
        <v>500.0</v>
      </c>
      <c r="H242" s="10">
        <f t="shared" si="35"/>
        <v>-500.13</v>
      </c>
      <c r="I242" s="10">
        <f t="shared" si="2"/>
        <v>0.13</v>
      </c>
      <c r="J242" s="7">
        <f>I242/ VLOOKUP(F242,Sheet3!B:C,2,false)</f>
        <v>0.13</v>
      </c>
      <c r="K242" s="7" t="str">
        <f>VLOOKUP(F242,Sheet3!B:E,4,false)</f>
        <v>°C</v>
      </c>
      <c r="L242" s="7" t="str">
        <f>IFERROR(__xludf.DUMMYFUNCTION("if(ISBLANK(E242),"""",SPARKLINE(H242:I242))"),"")</f>
        <v/>
      </c>
      <c r="M242" s="10">
        <f t="shared" si="36"/>
        <v>500.13</v>
      </c>
      <c r="N242" s="10" t="str">
        <f t="shared" si="37"/>
        <v>#REF!</v>
      </c>
      <c r="O242" s="7" t="str">
        <f t="shared" si="38"/>
        <v>#REF!</v>
      </c>
      <c r="P242" s="13" t="str">
        <f t="shared" si="5"/>
        <v>degradation</v>
      </c>
      <c r="Q242" s="7" t="str">
        <f t="shared" si="18"/>
        <v>T/C K-TYPE(Measure)</v>
      </c>
      <c r="R242" s="14">
        <v>0.139999999999999</v>
      </c>
      <c r="S242" s="13" t="str">
        <f t="shared" si="8"/>
        <v>out of limit</v>
      </c>
      <c r="T242" s="13" t="str">
        <f t="shared" si="9"/>
        <v>#REF!</v>
      </c>
    </row>
    <row r="243" ht="15.75" customHeight="1">
      <c r="A243" s="7" t="s">
        <v>59</v>
      </c>
      <c r="B243" s="33"/>
      <c r="C243" s="29"/>
      <c r="E243" s="26">
        <v>1000.15</v>
      </c>
      <c r="F243" s="10" t="s">
        <v>46</v>
      </c>
      <c r="G243" s="10">
        <v>1000.0</v>
      </c>
      <c r="H243" s="10">
        <f t="shared" si="35"/>
        <v>-1000.15</v>
      </c>
      <c r="I243" s="10">
        <f t="shared" si="2"/>
        <v>0.15</v>
      </c>
      <c r="J243" s="7">
        <f>I243/ VLOOKUP(F243,Sheet3!B:C,2,false)</f>
        <v>0.15</v>
      </c>
      <c r="K243" s="7" t="str">
        <f>VLOOKUP(F243,Sheet3!B:E,4,false)</f>
        <v>°C</v>
      </c>
      <c r="L243" s="7" t="str">
        <f>IFERROR(__xludf.DUMMYFUNCTION("if(ISBLANK(E243),"""",SPARKLINE(H243:I243))"),"")</f>
        <v/>
      </c>
      <c r="M243" s="10">
        <f t="shared" si="36"/>
        <v>1000.15</v>
      </c>
      <c r="N243" s="10" t="str">
        <f t="shared" si="37"/>
        <v>#REF!</v>
      </c>
      <c r="O243" s="7" t="str">
        <f t="shared" si="38"/>
        <v>#REF!</v>
      </c>
      <c r="P243" s="13" t="str">
        <f t="shared" si="5"/>
        <v>degradation</v>
      </c>
      <c r="Q243" s="7" t="str">
        <f t="shared" si="18"/>
        <v>T/C K-TYPE(Measure)</v>
      </c>
      <c r="R243" s="14">
        <v>0.139999999999999</v>
      </c>
      <c r="S243" s="13" t="str">
        <f t="shared" si="8"/>
        <v>out of limit</v>
      </c>
      <c r="T243" s="13" t="str">
        <f t="shared" si="9"/>
        <v>#REF!</v>
      </c>
    </row>
    <row r="244" ht="15.75" customHeight="1">
      <c r="A244" s="7" t="s">
        <v>59</v>
      </c>
      <c r="B244" s="33"/>
      <c r="C244" s="29"/>
      <c r="E244" s="26">
        <v>1300.19</v>
      </c>
      <c r="F244" s="10" t="s">
        <v>46</v>
      </c>
      <c r="G244" s="10">
        <v>1300.0</v>
      </c>
      <c r="H244" s="10">
        <f t="shared" si="35"/>
        <v>-1300.19</v>
      </c>
      <c r="I244" s="10">
        <f t="shared" si="2"/>
        <v>0.19</v>
      </c>
      <c r="J244" s="7">
        <f>I244/ VLOOKUP(F244,Sheet3!B:C,2,false)</f>
        <v>0.19</v>
      </c>
      <c r="K244" s="7" t="str">
        <f>VLOOKUP(F244,Sheet3!B:E,4,false)</f>
        <v>°C</v>
      </c>
      <c r="L244" s="7" t="str">
        <f>IFERROR(__xludf.DUMMYFUNCTION("if(ISBLANK(E244),"""",SPARKLINE(H244:I244))"),"")</f>
        <v/>
      </c>
      <c r="M244" s="10">
        <f t="shared" si="36"/>
        <v>1300.19</v>
      </c>
      <c r="N244" s="10" t="str">
        <f t="shared" si="37"/>
        <v>#REF!</v>
      </c>
      <c r="O244" s="7" t="str">
        <f t="shared" si="38"/>
        <v>#REF!</v>
      </c>
      <c r="P244" s="13" t="str">
        <f t="shared" si="5"/>
        <v>degradation</v>
      </c>
      <c r="Q244" s="7" t="str">
        <f t="shared" si="18"/>
        <v>T/C K-TYPE(Measure)</v>
      </c>
      <c r="R244" s="14">
        <v>0.139999999999999</v>
      </c>
      <c r="S244" s="13" t="str">
        <f t="shared" si="8"/>
        <v>out of limit</v>
      </c>
      <c r="T244" s="13" t="str">
        <f t="shared" si="9"/>
        <v>#REF!</v>
      </c>
    </row>
    <row r="245" ht="15.75" customHeight="1">
      <c r="A245" s="7" t="s">
        <v>60</v>
      </c>
      <c r="B245" s="33"/>
      <c r="C245" s="29"/>
      <c r="E245" s="26">
        <v>0.08</v>
      </c>
      <c r="F245" s="10" t="s">
        <v>46</v>
      </c>
      <c r="G245" s="10">
        <v>0.0</v>
      </c>
      <c r="H245" s="10">
        <f t="shared" si="35"/>
        <v>-0.08</v>
      </c>
      <c r="I245" s="10">
        <f t="shared" si="2"/>
        <v>0.08</v>
      </c>
      <c r="J245" s="7">
        <f>I245/ VLOOKUP(F245,Sheet3!B:C,2,false)</f>
        <v>0.08</v>
      </c>
      <c r="K245" s="7" t="str">
        <f>VLOOKUP(F245,Sheet3!B:E,4,false)</f>
        <v>°C</v>
      </c>
      <c r="L245" s="7" t="str">
        <f>IFERROR(__xludf.DUMMYFUNCTION("if(ISBLANK(E245),"""",SPARKLINE(H245:I245))"),"")</f>
        <v/>
      </c>
      <c r="M245" s="10">
        <f t="shared" si="36"/>
        <v>0.08</v>
      </c>
      <c r="N245" s="10" t="str">
        <f t="shared" si="37"/>
        <v>#REF!</v>
      </c>
      <c r="O245" s="7" t="str">
        <f t="shared" si="38"/>
        <v>#REF!</v>
      </c>
      <c r="P245" s="13" t="str">
        <f t="shared" si="5"/>
        <v>degradation</v>
      </c>
      <c r="Q245" s="7" t="str">
        <f t="shared" si="18"/>
        <v>T/C R-TYPE(Measure)</v>
      </c>
      <c r="R245" s="14">
        <v>0.139999999999999</v>
      </c>
      <c r="S245" s="13" t="str">
        <f t="shared" si="8"/>
        <v>within limit</v>
      </c>
      <c r="T245" s="13" t="str">
        <f t="shared" si="9"/>
        <v>#REF!</v>
      </c>
    </row>
    <row r="246" ht="15.75" customHeight="1">
      <c r="A246" s="7" t="s">
        <v>60</v>
      </c>
      <c r="B246" s="33"/>
      <c r="C246" s="29"/>
      <c r="E246" s="26">
        <v>99.88</v>
      </c>
      <c r="F246" s="10" t="s">
        <v>46</v>
      </c>
      <c r="G246" s="10">
        <v>100.0</v>
      </c>
      <c r="H246" s="10">
        <f t="shared" si="35"/>
        <v>-99.88</v>
      </c>
      <c r="I246" s="10">
        <f t="shared" si="2"/>
        <v>-0.12</v>
      </c>
      <c r="J246" s="7">
        <f>I246/ VLOOKUP(F246,Sheet3!B:C,2,false)</f>
        <v>-0.12</v>
      </c>
      <c r="K246" s="7" t="str">
        <f>VLOOKUP(F246,Sheet3!B:E,4,false)</f>
        <v>°C</v>
      </c>
      <c r="L246" s="7" t="str">
        <f>IFERROR(__xludf.DUMMYFUNCTION("if(ISBLANK(E246),"""",SPARKLINE(H246:I246))"),"")</f>
        <v/>
      </c>
      <c r="M246" s="10">
        <f t="shared" si="36"/>
        <v>99.88</v>
      </c>
      <c r="N246" s="10" t="str">
        <f t="shared" si="37"/>
        <v>#REF!</v>
      </c>
      <c r="O246" s="7" t="str">
        <f t="shared" si="38"/>
        <v>#REF!</v>
      </c>
      <c r="P246" s="13" t="str">
        <f t="shared" si="5"/>
        <v>degradation</v>
      </c>
      <c r="Q246" s="7" t="str">
        <f t="shared" si="18"/>
        <v>T/C R-TYPE(Measure)</v>
      </c>
      <c r="R246" s="14">
        <v>0.139999999999999</v>
      </c>
      <c r="S246" s="13" t="str">
        <f t="shared" si="8"/>
        <v>out of limit</v>
      </c>
      <c r="T246" s="13" t="str">
        <f t="shared" si="9"/>
        <v>#REF!</v>
      </c>
    </row>
    <row r="247" ht="15.75" customHeight="1">
      <c r="A247" s="7" t="s">
        <v>60</v>
      </c>
      <c r="B247" s="33"/>
      <c r="C247" s="29"/>
      <c r="E247" s="40">
        <v>499.9</v>
      </c>
      <c r="F247" s="10" t="s">
        <v>46</v>
      </c>
      <c r="G247" s="10">
        <v>500.0</v>
      </c>
      <c r="H247" s="37">
        <f t="shared" si="35"/>
        <v>-499.9</v>
      </c>
      <c r="I247" s="37">
        <f t="shared" si="2"/>
        <v>-0.1</v>
      </c>
      <c r="J247" s="7">
        <f>I247/ VLOOKUP(F247,Sheet3!B:C,2,false)</f>
        <v>-0.1</v>
      </c>
      <c r="K247" s="7" t="str">
        <f>VLOOKUP(F247,Sheet3!B:E,4,false)</f>
        <v>°C</v>
      </c>
      <c r="L247" s="7" t="str">
        <f>IFERROR(__xludf.DUMMYFUNCTION("if(ISBLANK(E247),"""",SPARKLINE(H247:I247))"),"")</f>
        <v/>
      </c>
      <c r="M247" s="10">
        <f t="shared" si="36"/>
        <v>499.9</v>
      </c>
      <c r="N247" s="10" t="str">
        <f t="shared" si="37"/>
        <v>#REF!</v>
      </c>
      <c r="O247" s="7" t="str">
        <f t="shared" si="38"/>
        <v>#REF!</v>
      </c>
      <c r="P247" s="13" t="str">
        <f t="shared" si="5"/>
        <v>degradation</v>
      </c>
      <c r="Q247" s="7" t="str">
        <f t="shared" si="18"/>
        <v>T/C R-TYPE(Measure)</v>
      </c>
      <c r="R247" s="14">
        <v>0.139999999999999</v>
      </c>
      <c r="S247" s="13" t="str">
        <f t="shared" si="8"/>
        <v>out of limit</v>
      </c>
      <c r="T247" s="13" t="str">
        <f t="shared" si="9"/>
        <v>#REF!</v>
      </c>
    </row>
    <row r="248" ht="15.75" customHeight="1">
      <c r="A248" s="7" t="s">
        <v>60</v>
      </c>
      <c r="B248" s="33"/>
      <c r="C248" s="29"/>
      <c r="E248" s="26">
        <v>999.89</v>
      </c>
      <c r="F248" s="10" t="s">
        <v>46</v>
      </c>
      <c r="G248" s="10">
        <v>1000.0</v>
      </c>
      <c r="H248" s="10">
        <f t="shared" si="35"/>
        <v>-999.89</v>
      </c>
      <c r="I248" s="10">
        <f t="shared" si="2"/>
        <v>-0.11</v>
      </c>
      <c r="J248" s="7">
        <f>I248/ VLOOKUP(F248,Sheet3!B:C,2,false)</f>
        <v>-0.11</v>
      </c>
      <c r="K248" s="7" t="str">
        <f>VLOOKUP(F248,Sheet3!B:E,4,false)</f>
        <v>°C</v>
      </c>
      <c r="L248" s="7" t="str">
        <f>IFERROR(__xludf.DUMMYFUNCTION("if(ISBLANK(E248),"""",SPARKLINE(H248:I248))"),"")</f>
        <v/>
      </c>
      <c r="M248" s="10">
        <f t="shared" si="36"/>
        <v>999.89</v>
      </c>
      <c r="N248" s="10" t="str">
        <f t="shared" si="37"/>
        <v>#REF!</v>
      </c>
      <c r="O248" s="7" t="str">
        <f t="shared" si="38"/>
        <v>#REF!</v>
      </c>
      <c r="P248" s="13" t="str">
        <f t="shared" si="5"/>
        <v>degradation</v>
      </c>
      <c r="Q248" s="7" t="str">
        <f t="shared" si="18"/>
        <v>T/C R-TYPE(Measure)</v>
      </c>
      <c r="R248" s="14">
        <v>0.139999999999999</v>
      </c>
      <c r="S248" s="13" t="str">
        <f t="shared" si="8"/>
        <v>out of limit</v>
      </c>
      <c r="T248" s="13" t="str">
        <f t="shared" si="9"/>
        <v>#REF!</v>
      </c>
    </row>
    <row r="249" ht="15.75" customHeight="1">
      <c r="A249" s="7" t="s">
        <v>60</v>
      </c>
      <c r="B249" s="33"/>
      <c r="C249" s="29"/>
      <c r="E249" s="26">
        <v>1749.88</v>
      </c>
      <c r="F249" s="10" t="s">
        <v>46</v>
      </c>
      <c r="G249" s="10">
        <v>1750.0</v>
      </c>
      <c r="H249" s="10">
        <f t="shared" si="35"/>
        <v>-1749.88</v>
      </c>
      <c r="I249" s="10">
        <f t="shared" si="2"/>
        <v>-0.12</v>
      </c>
      <c r="J249" s="7">
        <f>I249/ VLOOKUP(F249,Sheet3!B:C,2,false)</f>
        <v>-0.12</v>
      </c>
      <c r="K249" s="7" t="str">
        <f>VLOOKUP(F249,Sheet3!B:E,4,false)</f>
        <v>°C</v>
      </c>
      <c r="L249" s="7" t="str">
        <f>IFERROR(__xludf.DUMMYFUNCTION("if(ISBLANK(E249),"""",SPARKLINE(H249:I249))"),"")</f>
        <v/>
      </c>
      <c r="M249" s="10">
        <f t="shared" si="36"/>
        <v>1749.88</v>
      </c>
      <c r="N249" s="10" t="str">
        <f t="shared" si="37"/>
        <v>#REF!</v>
      </c>
      <c r="O249" s="7" t="str">
        <f t="shared" si="38"/>
        <v>#REF!</v>
      </c>
      <c r="P249" s="13" t="str">
        <f t="shared" si="5"/>
        <v>degradation</v>
      </c>
      <c r="Q249" s="7" t="str">
        <f t="shared" si="18"/>
        <v>T/C R-TYPE(Measure)</v>
      </c>
      <c r="R249" s="14">
        <v>0.139999999999999</v>
      </c>
      <c r="S249" s="13" t="str">
        <f t="shared" si="8"/>
        <v>out of limit</v>
      </c>
      <c r="T249" s="13" t="str">
        <f t="shared" si="9"/>
        <v>#REF!</v>
      </c>
    </row>
    <row r="250" ht="15.75" customHeight="1">
      <c r="A250" s="7" t="s">
        <v>61</v>
      </c>
      <c r="B250" s="33"/>
      <c r="C250" s="29"/>
      <c r="E250" s="26">
        <v>0.02</v>
      </c>
      <c r="F250" s="10" t="s">
        <v>46</v>
      </c>
      <c r="G250" s="10">
        <v>0.0</v>
      </c>
      <c r="H250" s="10">
        <f t="shared" si="35"/>
        <v>-0.02</v>
      </c>
      <c r="I250" s="10">
        <f t="shared" si="2"/>
        <v>0.02</v>
      </c>
      <c r="J250" s="7">
        <f>I250/ VLOOKUP(F250,Sheet3!B:C,2,false)</f>
        <v>0.02</v>
      </c>
      <c r="K250" s="7" t="str">
        <f>VLOOKUP(F250,Sheet3!B:E,4,false)</f>
        <v>°C</v>
      </c>
      <c r="L250" s="7" t="str">
        <f>IFERROR(__xludf.DUMMYFUNCTION("if(ISBLANK(E250),"""",SPARKLINE(H250:I250))"),"")</f>
        <v/>
      </c>
      <c r="M250" s="10">
        <f t="shared" si="36"/>
        <v>0.02</v>
      </c>
      <c r="N250" s="10" t="str">
        <f t="shared" si="37"/>
        <v>#REF!</v>
      </c>
      <c r="O250" s="7" t="str">
        <f t="shared" si="38"/>
        <v>#REF!</v>
      </c>
      <c r="P250" s="13" t="str">
        <f t="shared" si="5"/>
        <v>degradation</v>
      </c>
      <c r="Q250" s="7" t="str">
        <f t="shared" si="18"/>
        <v>T/C S-TYPE(Measure)</v>
      </c>
      <c r="R250" s="14">
        <v>0.139999999999999</v>
      </c>
      <c r="S250" s="13" t="str">
        <f t="shared" si="8"/>
        <v>within limit</v>
      </c>
      <c r="T250" s="13" t="str">
        <f t="shared" si="9"/>
        <v>#REF!</v>
      </c>
    </row>
    <row r="251" ht="15.75" customHeight="1">
      <c r="A251" s="7" t="s">
        <v>61</v>
      </c>
      <c r="B251" s="33"/>
      <c r="C251" s="29"/>
      <c r="E251" s="26">
        <v>99.91</v>
      </c>
      <c r="F251" s="10" t="s">
        <v>46</v>
      </c>
      <c r="G251" s="10">
        <v>100.0</v>
      </c>
      <c r="H251" s="10">
        <f t="shared" si="35"/>
        <v>-99.91</v>
      </c>
      <c r="I251" s="10">
        <f t="shared" si="2"/>
        <v>-0.09</v>
      </c>
      <c r="J251" s="7">
        <f>I251/ VLOOKUP(F251,Sheet3!B:C,2,false)</f>
        <v>-0.09</v>
      </c>
      <c r="K251" s="7" t="str">
        <f>VLOOKUP(F251,Sheet3!B:E,4,false)</f>
        <v>°C</v>
      </c>
      <c r="L251" s="7" t="str">
        <f>IFERROR(__xludf.DUMMYFUNCTION("if(ISBLANK(E251),"""",SPARKLINE(H251:I251))"),"")</f>
        <v/>
      </c>
      <c r="M251" s="10">
        <f t="shared" si="36"/>
        <v>99.91</v>
      </c>
      <c r="N251" s="10" t="str">
        <f t="shared" si="37"/>
        <v>#REF!</v>
      </c>
      <c r="O251" s="7" t="str">
        <f t="shared" si="38"/>
        <v>#REF!</v>
      </c>
      <c r="P251" s="13" t="str">
        <f t="shared" si="5"/>
        <v>degradation</v>
      </c>
      <c r="Q251" s="7" t="str">
        <f t="shared" si="18"/>
        <v>T/C S-TYPE(Measure)</v>
      </c>
      <c r="R251" s="14">
        <v>0.139999999999999</v>
      </c>
      <c r="S251" s="13" t="str">
        <f t="shared" si="8"/>
        <v>out of limit</v>
      </c>
      <c r="T251" s="13" t="str">
        <f t="shared" si="9"/>
        <v>#REF!</v>
      </c>
    </row>
    <row r="252" ht="15.75" customHeight="1">
      <c r="A252" s="7" t="s">
        <v>61</v>
      </c>
      <c r="B252" s="33"/>
      <c r="C252" s="29"/>
      <c r="E252" s="40">
        <v>499.9</v>
      </c>
      <c r="F252" s="10" t="s">
        <v>46</v>
      </c>
      <c r="G252" s="10">
        <v>500.0</v>
      </c>
      <c r="H252" s="37">
        <f t="shared" si="35"/>
        <v>-499.9</v>
      </c>
      <c r="I252" s="37">
        <f t="shared" si="2"/>
        <v>-0.1</v>
      </c>
      <c r="J252" s="7">
        <f>I252/ VLOOKUP(F252,Sheet3!B:C,2,false)</f>
        <v>-0.1</v>
      </c>
      <c r="K252" s="7" t="str">
        <f>VLOOKUP(F252,Sheet3!B:E,4,false)</f>
        <v>°C</v>
      </c>
      <c r="L252" s="7" t="str">
        <f>IFERROR(__xludf.DUMMYFUNCTION("if(ISBLANK(E252),"""",SPARKLINE(H252:I252))"),"")</f>
        <v/>
      </c>
      <c r="M252" s="10">
        <f t="shared" si="36"/>
        <v>499.9</v>
      </c>
      <c r="N252" s="10" t="str">
        <f t="shared" si="37"/>
        <v>#REF!</v>
      </c>
      <c r="O252" s="7" t="str">
        <f t="shared" si="38"/>
        <v>#REF!</v>
      </c>
      <c r="P252" s="13" t="str">
        <f t="shared" si="5"/>
        <v>degradation</v>
      </c>
      <c r="Q252" s="7" t="str">
        <f t="shared" si="18"/>
        <v>T/C S-TYPE(Measure)</v>
      </c>
      <c r="R252" s="14">
        <v>0.139999999999999</v>
      </c>
      <c r="S252" s="13" t="str">
        <f t="shared" si="8"/>
        <v>out of limit</v>
      </c>
      <c r="T252" s="13" t="str">
        <f t="shared" si="9"/>
        <v>#REF!</v>
      </c>
    </row>
    <row r="253" ht="15.75" customHeight="1">
      <c r="A253" s="7" t="s">
        <v>61</v>
      </c>
      <c r="B253" s="33"/>
      <c r="C253" s="29"/>
      <c r="E253" s="26">
        <v>999.93</v>
      </c>
      <c r="F253" s="10" t="s">
        <v>46</v>
      </c>
      <c r="G253" s="10">
        <v>1000.0</v>
      </c>
      <c r="H253" s="10">
        <f t="shared" si="35"/>
        <v>-999.93</v>
      </c>
      <c r="I253" s="10">
        <f t="shared" si="2"/>
        <v>-0.07</v>
      </c>
      <c r="J253" s="7">
        <f>I253/ VLOOKUP(F253,Sheet3!B:C,2,false)</f>
        <v>-0.07</v>
      </c>
      <c r="K253" s="7" t="str">
        <f>VLOOKUP(F253,Sheet3!B:E,4,false)</f>
        <v>°C</v>
      </c>
      <c r="L253" s="7" t="str">
        <f>IFERROR(__xludf.DUMMYFUNCTION("if(ISBLANK(E253),"""",SPARKLINE(H253:I253))"),"")</f>
        <v/>
      </c>
      <c r="M253" s="10">
        <f t="shared" si="36"/>
        <v>999.93</v>
      </c>
      <c r="N253" s="10" t="str">
        <f t="shared" si="37"/>
        <v>#REF!</v>
      </c>
      <c r="O253" s="7" t="str">
        <f t="shared" si="38"/>
        <v>#REF!</v>
      </c>
      <c r="P253" s="13" t="str">
        <f t="shared" si="5"/>
        <v>degradation</v>
      </c>
      <c r="Q253" s="7" t="str">
        <f t="shared" si="18"/>
        <v>T/C S-TYPE(Measure)</v>
      </c>
      <c r="R253" s="14">
        <v>0.139999999999999</v>
      </c>
      <c r="S253" s="13" t="str">
        <f t="shared" si="8"/>
        <v>out of limit</v>
      </c>
      <c r="T253" s="13" t="str">
        <f t="shared" si="9"/>
        <v>#REF!</v>
      </c>
    </row>
    <row r="254" ht="15.75" customHeight="1">
      <c r="A254" s="7" t="s">
        <v>61</v>
      </c>
      <c r="B254" s="33"/>
      <c r="C254" s="29"/>
      <c r="E254" s="26">
        <v>1749.89</v>
      </c>
      <c r="F254" s="10" t="s">
        <v>46</v>
      </c>
      <c r="G254" s="10">
        <v>1750.0</v>
      </c>
      <c r="H254" s="10">
        <f t="shared" si="35"/>
        <v>-1749.89</v>
      </c>
      <c r="I254" s="10">
        <f t="shared" si="2"/>
        <v>-0.11</v>
      </c>
      <c r="J254" s="7">
        <f>I254/ VLOOKUP(F254,Sheet3!B:C,2,false)</f>
        <v>-0.11</v>
      </c>
      <c r="K254" s="7" t="str">
        <f>VLOOKUP(F254,Sheet3!B:E,4,false)</f>
        <v>°C</v>
      </c>
      <c r="L254" s="7" t="str">
        <f>IFERROR(__xludf.DUMMYFUNCTION("if(ISBLANK(E254),"""",SPARKLINE(H254:I254))"),"")</f>
        <v/>
      </c>
      <c r="M254" s="10">
        <f t="shared" si="36"/>
        <v>1749.89</v>
      </c>
      <c r="N254" s="10" t="str">
        <f t="shared" si="37"/>
        <v>#REF!</v>
      </c>
      <c r="O254" s="7" t="str">
        <f t="shared" si="38"/>
        <v>#REF!</v>
      </c>
      <c r="P254" s="13" t="str">
        <f t="shared" si="5"/>
        <v>degradation</v>
      </c>
      <c r="Q254" s="7" t="str">
        <f t="shared" si="18"/>
        <v>T/C S-TYPE(Measure)</v>
      </c>
      <c r="R254" s="14">
        <v>0.139999999999999</v>
      </c>
      <c r="S254" s="13" t="str">
        <f t="shared" si="8"/>
        <v>out of limit</v>
      </c>
      <c r="T254" s="13" t="str">
        <f t="shared" si="9"/>
        <v>#REF!</v>
      </c>
    </row>
    <row r="255" ht="15.75" customHeight="1">
      <c r="A255" s="7" t="s">
        <v>62</v>
      </c>
      <c r="B255" s="33"/>
      <c r="C255" s="29"/>
      <c r="E255" s="26">
        <v>-199.94</v>
      </c>
      <c r="F255" s="10" t="s">
        <v>46</v>
      </c>
      <c r="G255" s="10">
        <v>-200.0</v>
      </c>
      <c r="H255" s="10">
        <f t="shared" si="35"/>
        <v>199.94</v>
      </c>
      <c r="I255" s="10">
        <f t="shared" si="2"/>
        <v>0.06</v>
      </c>
      <c r="J255" s="7">
        <f>I255/ VLOOKUP(F255,Sheet3!B:C,2,false)</f>
        <v>0.06</v>
      </c>
      <c r="K255" s="7" t="str">
        <f>VLOOKUP(F255,Sheet3!B:E,4,false)</f>
        <v>°C</v>
      </c>
      <c r="L255" s="7" t="str">
        <f>IFERROR(__xludf.DUMMYFUNCTION("if(ISBLANK(E255),"""",SPARKLINE(H255:I255))"),"")</f>
        <v/>
      </c>
      <c r="M255" s="10">
        <f t="shared" si="36"/>
        <v>199.94</v>
      </c>
      <c r="N255" s="10" t="str">
        <f t="shared" si="37"/>
        <v>#REF!</v>
      </c>
      <c r="O255" s="7" t="str">
        <f t="shared" si="38"/>
        <v>#REF!</v>
      </c>
      <c r="P255" s="13" t="str">
        <f t="shared" si="5"/>
        <v>improved</v>
      </c>
      <c r="Q255" s="7" t="str">
        <f t="shared" si="18"/>
        <v/>
      </c>
      <c r="R255" s="14">
        <v>0.139999999999999</v>
      </c>
      <c r="S255" s="13" t="str">
        <f t="shared" si="8"/>
        <v>out of limit</v>
      </c>
      <c r="T255" s="13" t="str">
        <f t="shared" si="9"/>
        <v>#REF!</v>
      </c>
    </row>
    <row r="256" ht="15.75" customHeight="1">
      <c r="A256" s="7" t="s">
        <v>62</v>
      </c>
      <c r="B256" s="33"/>
      <c r="C256" s="29"/>
      <c r="E256" s="26">
        <v>0.15</v>
      </c>
      <c r="F256" s="10" t="s">
        <v>46</v>
      </c>
      <c r="G256" s="10">
        <v>0.0</v>
      </c>
      <c r="H256" s="10">
        <f t="shared" si="35"/>
        <v>-0.15</v>
      </c>
      <c r="I256" s="10">
        <f t="shared" si="2"/>
        <v>0.15</v>
      </c>
      <c r="J256" s="7">
        <f>I256/ VLOOKUP(F256,Sheet3!B:C,2,false)</f>
        <v>0.15</v>
      </c>
      <c r="K256" s="7" t="str">
        <f>VLOOKUP(F256,Sheet3!B:E,4,false)</f>
        <v>°C</v>
      </c>
      <c r="L256" s="7" t="str">
        <f>IFERROR(__xludf.DUMMYFUNCTION("if(ISBLANK(E256),"""",SPARKLINE(H256:I256))"),"")</f>
        <v/>
      </c>
      <c r="M256" s="10">
        <f t="shared" si="36"/>
        <v>0.15</v>
      </c>
      <c r="N256" s="10" t="str">
        <f t="shared" si="37"/>
        <v>#REF!</v>
      </c>
      <c r="O256" s="7" t="str">
        <f t="shared" si="38"/>
        <v>#REF!</v>
      </c>
      <c r="P256" s="13" t="str">
        <f t="shared" si="5"/>
        <v>degradation</v>
      </c>
      <c r="Q256" s="7" t="str">
        <f t="shared" si="18"/>
        <v>T/C T-TYPE(Measure)</v>
      </c>
      <c r="R256" s="14">
        <v>0.139999999999999</v>
      </c>
      <c r="S256" s="13" t="str">
        <f t="shared" si="8"/>
        <v>out of limit</v>
      </c>
      <c r="T256" s="13" t="str">
        <f t="shared" si="9"/>
        <v>#REF!</v>
      </c>
    </row>
    <row r="257" ht="15.75" customHeight="1">
      <c r="A257" s="7" t="s">
        <v>62</v>
      </c>
      <c r="B257" s="32">
        <v>100.04</v>
      </c>
      <c r="C257" s="9" t="s">
        <v>46</v>
      </c>
      <c r="D257" s="10">
        <v>100.0</v>
      </c>
      <c r="E257" s="26">
        <v>100.13</v>
      </c>
      <c r="F257" s="10" t="s">
        <v>46</v>
      </c>
      <c r="G257" s="10">
        <v>100.0</v>
      </c>
      <c r="H257" s="10">
        <f t="shared" si="35"/>
        <v>-0.09</v>
      </c>
      <c r="I257" s="10">
        <f t="shared" si="2"/>
        <v>0.13</v>
      </c>
      <c r="J257" s="7">
        <f>I257/ VLOOKUP(F257,Sheet3!B:C,2,false)</f>
        <v>0.13</v>
      </c>
      <c r="K257" s="7" t="str">
        <f>VLOOKUP(F257,Sheet3!B:E,4,false)</f>
        <v>°C</v>
      </c>
      <c r="L257" s="7" t="str">
        <f>IFERROR(__xludf.DUMMYFUNCTION("if(ISBLANK(E257),"""",SPARKLINE(H257:I257))"),"")</f>
        <v/>
      </c>
      <c r="M257" s="10">
        <f t="shared" si="36"/>
        <v>0.09</v>
      </c>
      <c r="N257" s="10" t="str">
        <f t="shared" si="37"/>
        <v>#REF!</v>
      </c>
      <c r="O257" s="7" t="str">
        <f t="shared" si="38"/>
        <v>#REF!</v>
      </c>
      <c r="P257" s="13" t="str">
        <f t="shared" si="5"/>
        <v>degradation</v>
      </c>
      <c r="Q257" s="7" t="str">
        <f t="shared" si="18"/>
        <v>T/C T-TYPE(Measure)</v>
      </c>
      <c r="R257" s="14">
        <v>0.139999999999999</v>
      </c>
      <c r="S257" s="13" t="str">
        <f t="shared" si="8"/>
        <v>within limit</v>
      </c>
      <c r="T257" s="13" t="str">
        <f t="shared" si="9"/>
        <v>#REF!</v>
      </c>
    </row>
    <row r="258" ht="15.75" customHeight="1">
      <c r="A258" s="7" t="s">
        <v>62</v>
      </c>
      <c r="B258" s="32">
        <v>399.99</v>
      </c>
      <c r="C258" s="9" t="s">
        <v>46</v>
      </c>
      <c r="D258" s="10">
        <v>400.0</v>
      </c>
      <c r="E258" s="26">
        <v>400.08</v>
      </c>
      <c r="F258" s="10" t="s">
        <v>46</v>
      </c>
      <c r="G258" s="10">
        <v>400.0</v>
      </c>
      <c r="H258" s="10">
        <f t="shared" si="35"/>
        <v>-0.09</v>
      </c>
      <c r="I258" s="10">
        <f t="shared" si="2"/>
        <v>0.08</v>
      </c>
      <c r="J258" s="7">
        <f>I258/ VLOOKUP(F258,Sheet3!B:C,2,false)</f>
        <v>0.08</v>
      </c>
      <c r="K258" s="7" t="str">
        <f>VLOOKUP(F258,Sheet3!B:E,4,false)</f>
        <v>°C</v>
      </c>
      <c r="L258" s="7" t="str">
        <f>IFERROR(__xludf.DUMMYFUNCTION("if(ISBLANK(E258),"""",SPARKLINE(H258:I258))"),"")</f>
        <v/>
      </c>
      <c r="M258" s="10">
        <f t="shared" si="36"/>
        <v>0.09</v>
      </c>
      <c r="N258" s="10" t="str">
        <f t="shared" si="37"/>
        <v>#REF!</v>
      </c>
      <c r="O258" s="7" t="str">
        <f t="shared" si="38"/>
        <v>#REF!</v>
      </c>
      <c r="P258" s="13" t="str">
        <f t="shared" si="5"/>
        <v>degradation</v>
      </c>
      <c r="Q258" s="7" t="str">
        <f t="shared" si="18"/>
        <v>T/C T-TYPE(Measure)</v>
      </c>
      <c r="R258" s="14">
        <v>0.139999999999999</v>
      </c>
      <c r="S258" s="13" t="str">
        <f t="shared" si="8"/>
        <v>within limit</v>
      </c>
      <c r="T258" s="13" t="str">
        <f t="shared" si="9"/>
        <v>#REF!</v>
      </c>
    </row>
    <row r="259" ht="15.75" customHeight="1">
      <c r="A259" s="7" t="s">
        <v>63</v>
      </c>
      <c r="B259" s="7">
        <v>199.87</v>
      </c>
      <c r="C259" s="9" t="s">
        <v>46</v>
      </c>
      <c r="D259" s="10">
        <v>-200.0</v>
      </c>
      <c r="E259" s="26">
        <v>-200.06</v>
      </c>
      <c r="F259" s="10" t="s">
        <v>46</v>
      </c>
      <c r="G259" s="10">
        <v>-200.0</v>
      </c>
      <c r="H259" s="10">
        <f t="shared" si="35"/>
        <v>399.93</v>
      </c>
      <c r="I259" s="10">
        <f t="shared" si="2"/>
        <v>-0.06</v>
      </c>
      <c r="J259" s="7">
        <f>I259/ VLOOKUP(F259,Sheet3!B:C,2,false)</f>
        <v>-0.06</v>
      </c>
      <c r="K259" s="7" t="str">
        <f>VLOOKUP(F259,Sheet3!B:E,4,false)</f>
        <v>°C</v>
      </c>
      <c r="L259" s="7" t="str">
        <f>IFERROR(__xludf.DUMMYFUNCTION("if(ISBLANK(E259),"""",SPARKLINE(H259:I259))"),"")</f>
        <v/>
      </c>
      <c r="M259" s="10">
        <f t="shared" si="36"/>
        <v>399.93</v>
      </c>
      <c r="N259" s="10" t="str">
        <f t="shared" si="37"/>
        <v>#REF!</v>
      </c>
      <c r="O259" s="7" t="str">
        <f t="shared" si="38"/>
        <v>#REF!</v>
      </c>
      <c r="P259" s="13" t="str">
        <f t="shared" si="5"/>
        <v>improved</v>
      </c>
      <c r="Q259" s="7" t="str">
        <f t="shared" si="18"/>
        <v/>
      </c>
      <c r="R259" s="14">
        <v>0.139999999999999</v>
      </c>
      <c r="S259" s="13" t="str">
        <f t="shared" si="8"/>
        <v>out of limit</v>
      </c>
      <c r="T259" s="13" t="str">
        <f t="shared" si="9"/>
        <v>#REF!</v>
      </c>
    </row>
    <row r="260" ht="15.75" customHeight="1">
      <c r="A260" s="7" t="s">
        <v>63</v>
      </c>
      <c r="B260" s="33"/>
      <c r="C260" s="29"/>
      <c r="E260" s="26">
        <v>-0.08</v>
      </c>
      <c r="F260" s="10" t="s">
        <v>46</v>
      </c>
      <c r="G260" s="10">
        <v>0.0</v>
      </c>
      <c r="H260" s="10">
        <f t="shared" si="35"/>
        <v>0.08</v>
      </c>
      <c r="I260" s="10">
        <f t="shared" si="2"/>
        <v>-0.08</v>
      </c>
      <c r="J260" s="7">
        <f>I260/ VLOOKUP(F260,Sheet3!B:C,2,false)</f>
        <v>-0.08</v>
      </c>
      <c r="K260" s="7" t="str">
        <f>VLOOKUP(F260,Sheet3!B:E,4,false)</f>
        <v>°C</v>
      </c>
      <c r="L260" s="7" t="str">
        <f>IFERROR(__xludf.DUMMYFUNCTION("if(ISBLANK(E260),"""",SPARKLINE(H260:I260))"),"")</f>
        <v/>
      </c>
      <c r="M260" s="10">
        <f t="shared" si="36"/>
        <v>0.08</v>
      </c>
      <c r="N260" s="10" t="str">
        <f t="shared" si="37"/>
        <v>#REF!</v>
      </c>
      <c r="O260" s="7" t="str">
        <f t="shared" si="38"/>
        <v>#REF!</v>
      </c>
      <c r="P260" s="13" t="str">
        <f t="shared" si="5"/>
        <v>improved</v>
      </c>
      <c r="Q260" s="7" t="str">
        <f t="shared" si="18"/>
        <v/>
      </c>
      <c r="R260" s="14">
        <v>0.139999999999999</v>
      </c>
      <c r="S260" s="13" t="str">
        <f t="shared" si="8"/>
        <v>within limit</v>
      </c>
      <c r="T260" s="13" t="str">
        <f t="shared" si="9"/>
        <v>#REF!</v>
      </c>
    </row>
    <row r="261" ht="15.75" customHeight="1">
      <c r="A261" s="7" t="s">
        <v>63</v>
      </c>
      <c r="B261" s="33"/>
      <c r="C261" s="9"/>
      <c r="E261" s="26">
        <v>99.86</v>
      </c>
      <c r="F261" s="10" t="s">
        <v>46</v>
      </c>
      <c r="G261" s="10">
        <v>100.0</v>
      </c>
      <c r="H261" s="10">
        <f t="shared" si="35"/>
        <v>-99.86</v>
      </c>
      <c r="I261" s="10">
        <f t="shared" si="2"/>
        <v>-0.14</v>
      </c>
      <c r="J261" s="7">
        <f>I261/ VLOOKUP(F261,Sheet3!B:C,2,false)</f>
        <v>-0.14</v>
      </c>
      <c r="K261" s="7" t="str">
        <f>VLOOKUP(F261,Sheet3!B:E,4,false)</f>
        <v>°C</v>
      </c>
      <c r="L261" s="7" t="str">
        <f>IFERROR(__xludf.DUMMYFUNCTION("if(ISBLANK(E261),"""",SPARKLINE(H261:I261))"),"")</f>
        <v/>
      </c>
      <c r="M261" s="10">
        <f t="shared" si="36"/>
        <v>99.86</v>
      </c>
      <c r="N261" s="10" t="str">
        <f t="shared" si="37"/>
        <v>#REF!</v>
      </c>
      <c r="O261" s="7" t="str">
        <f t="shared" si="38"/>
        <v>#REF!</v>
      </c>
      <c r="P261" s="13" t="str">
        <f t="shared" si="5"/>
        <v>degradation</v>
      </c>
      <c r="Q261" s="7" t="str">
        <f t="shared" si="18"/>
        <v>T/C N-TYPE(Measure)</v>
      </c>
      <c r="R261" s="14">
        <v>0.139999999999999</v>
      </c>
      <c r="S261" s="13" t="str">
        <f t="shared" si="8"/>
        <v>out of limit</v>
      </c>
      <c r="T261" s="13" t="str">
        <f t="shared" si="9"/>
        <v>#REF!</v>
      </c>
    </row>
    <row r="262" ht="15.75" customHeight="1">
      <c r="A262" s="7" t="s">
        <v>63</v>
      </c>
      <c r="B262" s="33"/>
      <c r="C262" s="9"/>
      <c r="E262" s="26">
        <v>499.87</v>
      </c>
      <c r="F262" s="10" t="s">
        <v>46</v>
      </c>
      <c r="G262" s="10">
        <v>500.0</v>
      </c>
      <c r="H262" s="10">
        <f t="shared" si="35"/>
        <v>-499.87</v>
      </c>
      <c r="I262" s="10">
        <f t="shared" si="2"/>
        <v>-0.13</v>
      </c>
      <c r="J262" s="7">
        <f>I262/ VLOOKUP(F262,Sheet3!B:C,2,false)</f>
        <v>-0.13</v>
      </c>
      <c r="K262" s="7" t="str">
        <f>VLOOKUP(F262,Sheet3!B:E,4,false)</f>
        <v>°C</v>
      </c>
      <c r="L262" s="7" t="str">
        <f>IFERROR(__xludf.DUMMYFUNCTION("if(ISBLANK(E262),"""",SPARKLINE(H262:I262))"),"")</f>
        <v/>
      </c>
      <c r="M262" s="10">
        <f t="shared" si="36"/>
        <v>499.87</v>
      </c>
      <c r="N262" s="10" t="str">
        <f t="shared" si="37"/>
        <v>#REF!</v>
      </c>
      <c r="O262" s="7" t="str">
        <f t="shared" si="38"/>
        <v>#REF!</v>
      </c>
      <c r="P262" s="13" t="str">
        <f t="shared" si="5"/>
        <v>degradation</v>
      </c>
      <c r="Q262" s="7" t="str">
        <f t="shared" si="18"/>
        <v>T/C N-TYPE(Measure)</v>
      </c>
      <c r="R262" s="14">
        <v>0.139999999999999</v>
      </c>
      <c r="S262" s="13" t="str">
        <f t="shared" si="8"/>
        <v>out of limit</v>
      </c>
      <c r="T262" s="13" t="str">
        <f t="shared" si="9"/>
        <v>#REF!</v>
      </c>
    </row>
    <row r="263" ht="15.75" customHeight="1">
      <c r="A263" s="7" t="s">
        <v>63</v>
      </c>
      <c r="B263" s="33"/>
      <c r="C263" s="9"/>
      <c r="E263" s="26">
        <v>999.88</v>
      </c>
      <c r="F263" s="10" t="s">
        <v>46</v>
      </c>
      <c r="G263" s="10">
        <v>1000.0</v>
      </c>
      <c r="H263" s="10">
        <f t="shared" si="35"/>
        <v>-999.88</v>
      </c>
      <c r="I263" s="10">
        <f t="shared" si="2"/>
        <v>-0.12</v>
      </c>
      <c r="J263" s="7">
        <f>I263/ VLOOKUP(F263,Sheet3!B:C,2,false)</f>
        <v>-0.12</v>
      </c>
      <c r="K263" s="7" t="str">
        <f>VLOOKUP(F263,Sheet3!B:E,4,false)</f>
        <v>°C</v>
      </c>
      <c r="L263" s="7" t="str">
        <f>IFERROR(__xludf.DUMMYFUNCTION("if(ISBLANK(E263),"""",SPARKLINE(H263:I263))"),"")</f>
        <v/>
      </c>
      <c r="M263" s="10">
        <f t="shared" si="36"/>
        <v>999.88</v>
      </c>
      <c r="N263" s="10" t="str">
        <f t="shared" si="37"/>
        <v>#REF!</v>
      </c>
      <c r="O263" s="7" t="str">
        <f t="shared" si="38"/>
        <v>#REF!</v>
      </c>
      <c r="P263" s="13" t="str">
        <f t="shared" si="5"/>
        <v>degradation</v>
      </c>
      <c r="Q263" s="7" t="str">
        <f t="shared" si="18"/>
        <v>T/C N-TYPE(Measure)</v>
      </c>
      <c r="R263" s="14">
        <v>0.139999999999999</v>
      </c>
      <c r="S263" s="13" t="str">
        <f t="shared" si="8"/>
        <v>out of limit</v>
      </c>
      <c r="T263" s="13" t="str">
        <f t="shared" si="9"/>
        <v>#REF!</v>
      </c>
    </row>
    <row r="264" ht="15.75" customHeight="1">
      <c r="A264" s="7" t="s">
        <v>63</v>
      </c>
      <c r="B264" s="33"/>
      <c r="C264" s="9"/>
      <c r="E264" s="26">
        <v>1299.93</v>
      </c>
      <c r="F264" s="10" t="s">
        <v>46</v>
      </c>
      <c r="G264" s="10">
        <v>1300.0</v>
      </c>
      <c r="H264" s="10">
        <f t="shared" si="35"/>
        <v>-1299.93</v>
      </c>
      <c r="I264" s="10">
        <f t="shared" si="2"/>
        <v>-0.07</v>
      </c>
      <c r="J264" s="7">
        <f>I264/ VLOOKUP(F264,Sheet3!B:C,2,false)</f>
        <v>-0.07</v>
      </c>
      <c r="K264" s="7" t="str">
        <f>VLOOKUP(F264,Sheet3!B:E,4,false)</f>
        <v>°C</v>
      </c>
      <c r="L264" s="7" t="str">
        <f>IFERROR(__xludf.DUMMYFUNCTION("if(ISBLANK(E264),"""",SPARKLINE(H264:I264))"),"")</f>
        <v/>
      </c>
      <c r="M264" s="10">
        <f t="shared" si="36"/>
        <v>1299.93</v>
      </c>
      <c r="N264" s="10" t="str">
        <f t="shared" si="37"/>
        <v>#REF!</v>
      </c>
      <c r="O264" s="7" t="str">
        <f t="shared" si="38"/>
        <v>#REF!</v>
      </c>
      <c r="P264" s="13" t="str">
        <f t="shared" si="5"/>
        <v>degradation</v>
      </c>
      <c r="Q264" s="7" t="str">
        <f t="shared" si="18"/>
        <v>T/C N-TYPE(Measure)</v>
      </c>
      <c r="R264" s="14">
        <v>0.139999999999999</v>
      </c>
      <c r="S264" s="13" t="str">
        <f t="shared" si="8"/>
        <v>out of limit</v>
      </c>
      <c r="T264" s="13" t="str">
        <f t="shared" si="9"/>
        <v>#REF!</v>
      </c>
    </row>
    <row r="265" ht="15.75" customHeight="1">
      <c r="A265" s="7" t="s">
        <v>56</v>
      </c>
      <c r="B265" s="32">
        <v>600.19</v>
      </c>
      <c r="C265" s="9" t="s">
        <v>46</v>
      </c>
      <c r="D265" s="10">
        <v>600.0</v>
      </c>
      <c r="E265" s="26">
        <v>599.95</v>
      </c>
      <c r="F265" s="10" t="s">
        <v>46</v>
      </c>
      <c r="G265" s="10">
        <v>600.0</v>
      </c>
      <c r="H265" s="10">
        <f t="shared" si="35"/>
        <v>0.24</v>
      </c>
      <c r="I265" s="10">
        <f t="shared" si="2"/>
        <v>-0.05</v>
      </c>
      <c r="J265" s="7">
        <f>I265/ VLOOKUP(F265,Sheet3!B:C,2,false)</f>
        <v>-0.05</v>
      </c>
      <c r="K265" s="7" t="str">
        <f>VLOOKUP(F265,Sheet3!B:E,4,false)</f>
        <v>°C</v>
      </c>
      <c r="L265" s="7" t="str">
        <f>IFERROR(__xludf.DUMMYFUNCTION("if(ISBLANK(E265),"""",SPARKLINE(H265:I265))"),"")</f>
        <v/>
      </c>
      <c r="M265" s="10">
        <f t="shared" si="36"/>
        <v>0.24</v>
      </c>
      <c r="N265" s="10" t="str">
        <f t="shared" si="37"/>
        <v>#REF!</v>
      </c>
      <c r="O265" s="7" t="str">
        <f t="shared" si="38"/>
        <v>#REF!</v>
      </c>
      <c r="P265" s="13" t="str">
        <f t="shared" si="5"/>
        <v>improved</v>
      </c>
      <c r="Q265" s="7" t="str">
        <f t="shared" si="18"/>
        <v/>
      </c>
      <c r="R265" s="14">
        <v>0.139999999999999</v>
      </c>
      <c r="S265" s="13" t="str">
        <f t="shared" si="8"/>
        <v>out of limit</v>
      </c>
      <c r="T265" s="13" t="str">
        <f t="shared" si="9"/>
        <v>#REF!</v>
      </c>
    </row>
    <row r="266" ht="15.75" customHeight="1">
      <c r="A266" s="7" t="s">
        <v>56</v>
      </c>
      <c r="B266" s="7">
        <v>1200.08</v>
      </c>
      <c r="C266" s="9" t="s">
        <v>46</v>
      </c>
      <c r="D266" s="10">
        <v>1200.0</v>
      </c>
      <c r="E266" s="26">
        <v>1199.91</v>
      </c>
      <c r="F266" s="10" t="s">
        <v>46</v>
      </c>
      <c r="G266" s="10">
        <v>1200.0</v>
      </c>
      <c r="H266" s="10">
        <f t="shared" si="35"/>
        <v>0.17</v>
      </c>
      <c r="I266" s="10">
        <f t="shared" si="2"/>
        <v>-0.09</v>
      </c>
      <c r="J266" s="7">
        <f>I266/ VLOOKUP(F266,Sheet3!B:C,2,false)</f>
        <v>-0.09</v>
      </c>
      <c r="K266" s="7" t="str">
        <f>VLOOKUP(F266,Sheet3!B:E,4,false)</f>
        <v>°C</v>
      </c>
      <c r="L266" s="7" t="str">
        <f>IFERROR(__xludf.DUMMYFUNCTION("if(ISBLANK(E266),"""",SPARKLINE(H266:I266))"),"")</f>
        <v/>
      </c>
      <c r="M266" s="10">
        <f t="shared" si="36"/>
        <v>0.17</v>
      </c>
      <c r="N266" s="10" t="str">
        <f t="shared" si="37"/>
        <v>#REF!</v>
      </c>
      <c r="O266" s="7" t="str">
        <f t="shared" si="38"/>
        <v>#REF!</v>
      </c>
      <c r="P266" s="13" t="str">
        <f t="shared" si="5"/>
        <v>improved</v>
      </c>
      <c r="Q266" s="7" t="str">
        <f t="shared" si="18"/>
        <v/>
      </c>
      <c r="R266" s="14">
        <v>0.139999999999999</v>
      </c>
      <c r="S266" s="13" t="str">
        <f t="shared" si="8"/>
        <v>out of limit</v>
      </c>
      <c r="T266" s="13" t="str">
        <f t="shared" si="9"/>
        <v>#REF!</v>
      </c>
    </row>
    <row r="267" ht="15.75" customHeight="1">
      <c r="A267" s="7" t="s">
        <v>56</v>
      </c>
      <c r="B267" s="7">
        <v>1800.09</v>
      </c>
      <c r="C267" s="9" t="s">
        <v>46</v>
      </c>
      <c r="D267" s="10">
        <v>1800.0</v>
      </c>
      <c r="E267" s="26">
        <v>1799.96</v>
      </c>
      <c r="F267" s="10" t="s">
        <v>46</v>
      </c>
      <c r="G267" s="10">
        <v>1800.0</v>
      </c>
      <c r="H267" s="10">
        <f t="shared" si="35"/>
        <v>0.13</v>
      </c>
      <c r="I267" s="10">
        <f t="shared" si="2"/>
        <v>-0.04</v>
      </c>
      <c r="J267" s="7">
        <f>I267/ VLOOKUP(F267,Sheet3!B:C,2,false)</f>
        <v>-0.04</v>
      </c>
      <c r="K267" s="7" t="str">
        <f>VLOOKUP(F267,Sheet3!B:E,4,false)</f>
        <v>°C</v>
      </c>
      <c r="L267" s="7" t="str">
        <f>IFERROR(__xludf.DUMMYFUNCTION("if(ISBLANK(E267),"""",SPARKLINE(H267:I267))"),"")</f>
        <v/>
      </c>
      <c r="M267" s="10">
        <f t="shared" si="36"/>
        <v>0.13</v>
      </c>
      <c r="N267" s="10" t="str">
        <f t="shared" si="37"/>
        <v>#REF!</v>
      </c>
      <c r="O267" s="7" t="str">
        <f t="shared" si="38"/>
        <v>#REF!</v>
      </c>
      <c r="P267" s="13" t="str">
        <f t="shared" si="5"/>
        <v>improved</v>
      </c>
      <c r="Q267" s="7" t="str">
        <f t="shared" si="18"/>
        <v/>
      </c>
      <c r="R267" s="14">
        <v>0.139999999999999</v>
      </c>
      <c r="S267" s="13" t="str">
        <f t="shared" si="8"/>
        <v>within limit</v>
      </c>
      <c r="T267" s="13" t="str">
        <f t="shared" si="9"/>
        <v>#REF!</v>
      </c>
    </row>
    <row r="268" ht="15.75" customHeight="1">
      <c r="A268" s="7" t="s">
        <v>57</v>
      </c>
      <c r="B268" s="7">
        <v>-249.84</v>
      </c>
      <c r="C268" s="9" t="s">
        <v>46</v>
      </c>
      <c r="D268" s="10">
        <v>-250.0</v>
      </c>
      <c r="E268" s="40">
        <v>-249.9</v>
      </c>
      <c r="F268" s="10" t="s">
        <v>46</v>
      </c>
      <c r="G268" s="10">
        <v>-250.0</v>
      </c>
      <c r="H268" s="37">
        <f t="shared" si="35"/>
        <v>0.06</v>
      </c>
      <c r="I268" s="37">
        <f t="shared" si="2"/>
        <v>0.1</v>
      </c>
      <c r="J268" s="7">
        <f>I268/ VLOOKUP(F268,Sheet3!B:C,2,false)</f>
        <v>0.1</v>
      </c>
      <c r="K268" s="7" t="str">
        <f>VLOOKUP(F268,Sheet3!B:E,4,false)</f>
        <v>°C</v>
      </c>
      <c r="L268" s="7" t="str">
        <f>IFERROR(__xludf.DUMMYFUNCTION("if(ISBLANK(E268),"""",SPARKLINE(H268:I268))"),"")</f>
        <v/>
      </c>
      <c r="M268" s="10">
        <f t="shared" si="36"/>
        <v>0.06</v>
      </c>
      <c r="N268" s="10" t="str">
        <f t="shared" si="37"/>
        <v>#REF!</v>
      </c>
      <c r="O268" s="7" t="str">
        <f t="shared" si="38"/>
        <v>#REF!</v>
      </c>
      <c r="P268" s="13" t="str">
        <f t="shared" si="5"/>
        <v>degradation</v>
      </c>
      <c r="Q268" s="7" t="str">
        <f t="shared" si="18"/>
        <v>T/C E-TYPE(Measure)</v>
      </c>
      <c r="R268" s="14">
        <v>0.139999999999999</v>
      </c>
      <c r="S268" s="13" t="str">
        <f t="shared" si="8"/>
        <v>within limit</v>
      </c>
      <c r="T268" s="13" t="str">
        <f t="shared" si="9"/>
        <v>#REF!</v>
      </c>
    </row>
    <row r="269" ht="15.75" customHeight="1">
      <c r="A269" s="7" t="s">
        <v>57</v>
      </c>
      <c r="B269" s="33"/>
      <c r="C269" s="9"/>
      <c r="D269" s="10"/>
      <c r="E269" s="26">
        <v>0.07</v>
      </c>
      <c r="F269" s="10" t="s">
        <v>46</v>
      </c>
      <c r="G269" s="10">
        <v>0.0</v>
      </c>
      <c r="H269" s="10">
        <f t="shared" si="35"/>
        <v>-0.07</v>
      </c>
      <c r="I269" s="10">
        <f t="shared" si="2"/>
        <v>0.07</v>
      </c>
      <c r="J269" s="7">
        <f>I269/ VLOOKUP(F269,Sheet3!B:C,2,false)</f>
        <v>0.07</v>
      </c>
      <c r="K269" s="7" t="str">
        <f>VLOOKUP(F269,Sheet3!B:E,4,false)</f>
        <v>°C</v>
      </c>
      <c r="L269" s="7" t="str">
        <f>IFERROR(__xludf.DUMMYFUNCTION("if(ISBLANK(E269),"""",SPARKLINE(H269:I269))"),"")</f>
        <v/>
      </c>
      <c r="M269" s="10">
        <f t="shared" si="36"/>
        <v>0.07</v>
      </c>
      <c r="N269" s="10" t="str">
        <f t="shared" si="37"/>
        <v>#REF!</v>
      </c>
      <c r="O269" s="7" t="str">
        <f t="shared" si="38"/>
        <v>#REF!</v>
      </c>
      <c r="P269" s="13" t="str">
        <f t="shared" si="5"/>
        <v>degradation</v>
      </c>
      <c r="Q269" s="7" t="str">
        <f t="shared" si="18"/>
        <v>T/C E-TYPE(Measure)</v>
      </c>
      <c r="R269" s="14">
        <v>0.139999999999999</v>
      </c>
      <c r="S269" s="13" t="str">
        <f t="shared" si="8"/>
        <v>within limit</v>
      </c>
      <c r="T269" s="13" t="str">
        <f t="shared" si="9"/>
        <v>#REF!</v>
      </c>
    </row>
    <row r="270" ht="15.75" customHeight="1">
      <c r="A270" s="7" t="s">
        <v>57</v>
      </c>
      <c r="B270" s="33"/>
      <c r="C270" s="9"/>
      <c r="D270" s="10"/>
      <c r="E270" s="26">
        <v>100.13</v>
      </c>
      <c r="F270" s="10" t="s">
        <v>46</v>
      </c>
      <c r="G270" s="10">
        <v>100.0</v>
      </c>
      <c r="H270" s="10">
        <f t="shared" si="35"/>
        <v>-100.13</v>
      </c>
      <c r="I270" s="10">
        <f t="shared" si="2"/>
        <v>0.13</v>
      </c>
      <c r="J270" s="7">
        <f>I270/ VLOOKUP(F270,Sheet3!B:C,2,false)</f>
        <v>0.13</v>
      </c>
      <c r="K270" s="7" t="str">
        <f>VLOOKUP(F270,Sheet3!B:E,4,false)</f>
        <v>°C</v>
      </c>
      <c r="L270" s="7" t="str">
        <f>IFERROR(__xludf.DUMMYFUNCTION("if(ISBLANK(E270),"""",SPARKLINE(H270:I270))"),"")</f>
        <v/>
      </c>
      <c r="M270" s="10">
        <f t="shared" si="36"/>
        <v>100.13</v>
      </c>
      <c r="N270" s="10" t="str">
        <f t="shared" si="37"/>
        <v>#REF!</v>
      </c>
      <c r="O270" s="7" t="str">
        <f t="shared" si="38"/>
        <v>#REF!</v>
      </c>
      <c r="P270" s="13" t="str">
        <f t="shared" si="5"/>
        <v>degradation</v>
      </c>
      <c r="Q270" s="7" t="str">
        <f t="shared" si="18"/>
        <v>T/C E-TYPE(Measure)</v>
      </c>
      <c r="R270" s="14">
        <v>0.139999999999999</v>
      </c>
      <c r="S270" s="13" t="str">
        <f t="shared" si="8"/>
        <v>out of limit</v>
      </c>
      <c r="T270" s="13" t="str">
        <f t="shared" si="9"/>
        <v>#REF!</v>
      </c>
    </row>
    <row r="271" ht="15.75" customHeight="1">
      <c r="A271" s="7" t="s">
        <v>57</v>
      </c>
      <c r="B271" s="32">
        <v>500.01</v>
      </c>
      <c r="C271" s="9" t="s">
        <v>46</v>
      </c>
      <c r="D271" s="10">
        <v>500.0</v>
      </c>
      <c r="E271" s="26">
        <v>500.15</v>
      </c>
      <c r="F271" s="10" t="s">
        <v>46</v>
      </c>
      <c r="G271" s="10">
        <v>500.0</v>
      </c>
      <c r="H271" s="10">
        <f t="shared" si="35"/>
        <v>-0.14</v>
      </c>
      <c r="I271" s="10">
        <f t="shared" si="2"/>
        <v>0.15</v>
      </c>
      <c r="J271" s="7">
        <f>I271/ VLOOKUP(F271,Sheet3!B:C,2,false)</f>
        <v>0.15</v>
      </c>
      <c r="K271" s="7" t="str">
        <f>VLOOKUP(F271,Sheet3!B:E,4,false)</f>
        <v>°C</v>
      </c>
      <c r="L271" s="7" t="str">
        <f>IFERROR(__xludf.DUMMYFUNCTION("if(ISBLANK(E271),"""",SPARKLINE(H271:I271))"),"")</f>
        <v/>
      </c>
      <c r="M271" s="10">
        <f t="shared" si="36"/>
        <v>0.14</v>
      </c>
      <c r="N271" s="10" t="str">
        <f t="shared" si="37"/>
        <v>#REF!</v>
      </c>
      <c r="O271" s="7" t="str">
        <f t="shared" si="38"/>
        <v>#REF!</v>
      </c>
      <c r="P271" s="13" t="str">
        <f t="shared" si="5"/>
        <v>degradation</v>
      </c>
      <c r="Q271" s="7" t="str">
        <f t="shared" si="18"/>
        <v>T/C E-TYPE(Measure)</v>
      </c>
      <c r="R271" s="14">
        <v>0.139999999999999</v>
      </c>
      <c r="S271" s="13" t="str">
        <f t="shared" si="8"/>
        <v>within limit</v>
      </c>
      <c r="T271" s="13" t="str">
        <f t="shared" si="9"/>
        <v>#REF!</v>
      </c>
    </row>
    <row r="272" ht="15.75" customHeight="1">
      <c r="A272" s="7" t="s">
        <v>57</v>
      </c>
      <c r="B272" s="7">
        <v>1000.05</v>
      </c>
      <c r="C272" s="9" t="s">
        <v>46</v>
      </c>
      <c r="D272" s="10">
        <v>1000.0</v>
      </c>
      <c r="E272" s="26">
        <v>1000.01</v>
      </c>
      <c r="F272" s="10" t="s">
        <v>46</v>
      </c>
      <c r="G272" s="10">
        <v>1000.0</v>
      </c>
      <c r="H272" s="10">
        <f t="shared" si="35"/>
        <v>0.04</v>
      </c>
      <c r="I272" s="10">
        <f t="shared" si="2"/>
        <v>0.01</v>
      </c>
      <c r="J272" s="7">
        <f>I272/ VLOOKUP(F272,Sheet3!B:C,2,false)</f>
        <v>0.01</v>
      </c>
      <c r="K272" s="7" t="str">
        <f>VLOOKUP(F272,Sheet3!B:E,4,false)</f>
        <v>°C</v>
      </c>
      <c r="L272" s="7" t="str">
        <f>IFERROR(__xludf.DUMMYFUNCTION("if(ISBLANK(E272),"""",SPARKLINE(H272:I272))"),"")</f>
        <v/>
      </c>
      <c r="M272" s="10">
        <f t="shared" si="36"/>
        <v>0.04</v>
      </c>
      <c r="N272" s="10" t="str">
        <f t="shared" si="37"/>
        <v>#REF!</v>
      </c>
      <c r="O272" s="7" t="str">
        <f t="shared" si="38"/>
        <v>#REF!</v>
      </c>
      <c r="P272" s="13" t="str">
        <f t="shared" si="5"/>
        <v>improved</v>
      </c>
      <c r="Q272" s="7" t="str">
        <f t="shared" si="18"/>
        <v/>
      </c>
      <c r="R272" s="14">
        <v>0.139999999999999</v>
      </c>
      <c r="S272" s="13" t="str">
        <f t="shared" si="8"/>
        <v>within limit</v>
      </c>
      <c r="T272" s="13" t="str">
        <f t="shared" si="9"/>
        <v>#REF!</v>
      </c>
    </row>
    <row r="273" ht="15.75" customHeight="1">
      <c r="A273" s="41" t="s">
        <v>64</v>
      </c>
      <c r="B273" s="7">
        <v>0.2</v>
      </c>
      <c r="C273" s="9" t="s">
        <v>65</v>
      </c>
      <c r="D273" s="10">
        <v>0.2003</v>
      </c>
      <c r="E273" s="26">
        <v>0.2</v>
      </c>
      <c r="F273" s="10" t="s">
        <v>65</v>
      </c>
      <c r="G273" s="10">
        <v>0.20005</v>
      </c>
      <c r="H273" s="10">
        <f t="shared" ref="H273:H350" si="39">if(isblank(D273),"",(B273-D273))</f>
        <v>-0.0003</v>
      </c>
      <c r="I273" s="10">
        <f t="shared" si="2"/>
        <v>-0.00005</v>
      </c>
      <c r="J273" s="15">
        <f>I273/ VLOOKUP(F273,Sheet3!B:C,2,false)</f>
        <v>0</v>
      </c>
      <c r="K273" s="7" t="str">
        <f>VLOOKUP(F273,Sheet3!B:E,4,false)</f>
        <v>F</v>
      </c>
      <c r="L273" s="7" t="str">
        <f>IFERROR(__xludf.DUMMYFUNCTION("if(ISBLANK(D273),"""",SPARKLINE(H273:I273))"),"")</f>
        <v/>
      </c>
      <c r="M273" s="10">
        <f t="shared" ref="M273:M350" si="40">if(isblank(D273),"",abs(B273-D273))</f>
        <v>0.0003</v>
      </c>
      <c r="N273" s="10">
        <f t="shared" ref="N273:N350" si="41">if(isblank(G273),"",abs(E273-G273))</f>
        <v>0.00005</v>
      </c>
      <c r="O273" s="7"/>
      <c r="P273" s="13" t="str">
        <f t="shared" si="5"/>
        <v>degradation</v>
      </c>
      <c r="Q273" s="7" t="str">
        <f t="shared" si="18"/>
        <v>POWER FACTOR(Lead)</v>
      </c>
      <c r="R273" s="14"/>
      <c r="S273" s="13" t="str">
        <f t="shared" si="8"/>
        <v>out of limit</v>
      </c>
      <c r="T273" s="13" t="str">
        <f t="shared" si="9"/>
        <v>out of limit</v>
      </c>
    </row>
    <row r="274" ht="15.75" customHeight="1">
      <c r="A274" s="41" t="s">
        <v>64</v>
      </c>
      <c r="B274" s="7">
        <v>0.5</v>
      </c>
      <c r="C274" s="9" t="s">
        <v>65</v>
      </c>
      <c r="D274" s="10">
        <v>0.5002</v>
      </c>
      <c r="E274" s="26">
        <v>0.5</v>
      </c>
      <c r="F274" s="10" t="s">
        <v>65</v>
      </c>
      <c r="G274" s="10">
        <v>0.49988</v>
      </c>
      <c r="H274" s="10">
        <f t="shared" si="39"/>
        <v>-0.0002</v>
      </c>
      <c r="I274" s="10">
        <f t="shared" si="2"/>
        <v>0.00012</v>
      </c>
      <c r="J274" s="15">
        <f>I274/ VLOOKUP(F274,Sheet3!B:C,2,false)</f>
        <v>0</v>
      </c>
      <c r="K274" s="7" t="str">
        <f>VLOOKUP(F274,Sheet3!B:E,4,false)</f>
        <v>F</v>
      </c>
      <c r="L274" s="7" t="str">
        <f>IFERROR(__xludf.DUMMYFUNCTION("if(ISBLANK(D274),"""",SPARKLINE(H274:I274))"),"")</f>
        <v/>
      </c>
      <c r="M274" s="10">
        <f t="shared" si="40"/>
        <v>0.0002</v>
      </c>
      <c r="N274" s="10">
        <f t="shared" si="41"/>
        <v>0.00012</v>
      </c>
      <c r="O274" s="7"/>
      <c r="P274" s="13" t="str">
        <f t="shared" si="5"/>
        <v>degradation</v>
      </c>
      <c r="Q274" s="7" t="str">
        <f t="shared" si="18"/>
        <v>POWER FACTOR(Lead)</v>
      </c>
      <c r="R274" s="14"/>
      <c r="S274" s="13" t="str">
        <f t="shared" si="8"/>
        <v>out of limit</v>
      </c>
      <c r="T274" s="13" t="str">
        <f t="shared" si="9"/>
        <v>out of limit</v>
      </c>
    </row>
    <row r="275" ht="15.75" customHeight="1">
      <c r="A275" s="41" t="s">
        <v>64</v>
      </c>
      <c r="B275" s="7">
        <v>0.8</v>
      </c>
      <c r="C275" s="9" t="s">
        <v>65</v>
      </c>
      <c r="D275" s="24">
        <v>0.8</v>
      </c>
      <c r="E275" s="26">
        <v>0.8</v>
      </c>
      <c r="F275" s="10" t="s">
        <v>65</v>
      </c>
      <c r="G275" s="10">
        <v>0.79992</v>
      </c>
      <c r="H275" s="24">
        <f t="shared" si="39"/>
        <v>0</v>
      </c>
      <c r="I275" s="10">
        <f t="shared" si="2"/>
        <v>0.00008</v>
      </c>
      <c r="J275" s="15">
        <f>I275/ VLOOKUP(F275,Sheet3!B:C,2,false)</f>
        <v>0</v>
      </c>
      <c r="K275" s="7" t="str">
        <f>VLOOKUP(F275,Sheet3!B:E,4,false)</f>
        <v>F</v>
      </c>
      <c r="L275" s="7" t="str">
        <f>IFERROR(__xludf.DUMMYFUNCTION("if(ISBLANK(D275),"""",SPARKLINE(H275:I275))"),"")</f>
        <v/>
      </c>
      <c r="M275" s="10">
        <f t="shared" si="40"/>
        <v>0</v>
      </c>
      <c r="N275" s="10">
        <f t="shared" si="41"/>
        <v>0.00008</v>
      </c>
      <c r="O275" s="7"/>
      <c r="P275" s="13" t="str">
        <f t="shared" si="5"/>
        <v>degradation</v>
      </c>
      <c r="Q275" s="7" t="str">
        <f t="shared" si="18"/>
        <v>POWER FACTOR(Lead)</v>
      </c>
      <c r="R275" s="14"/>
      <c r="S275" s="13" t="str">
        <f t="shared" si="8"/>
        <v>within limit</v>
      </c>
      <c r="T275" s="13" t="str">
        <f t="shared" si="9"/>
        <v>out of limit</v>
      </c>
    </row>
    <row r="276" ht="15.75" customHeight="1">
      <c r="A276" s="41" t="s">
        <v>64</v>
      </c>
      <c r="B276" s="7">
        <v>1.0</v>
      </c>
      <c r="C276" s="9" t="s">
        <v>65</v>
      </c>
      <c r="D276" s="24">
        <v>1.0</v>
      </c>
      <c r="E276" s="26">
        <v>1.0</v>
      </c>
      <c r="F276" s="10" t="s">
        <v>65</v>
      </c>
      <c r="G276" s="12">
        <v>1.0</v>
      </c>
      <c r="H276" s="24">
        <f t="shared" si="39"/>
        <v>0</v>
      </c>
      <c r="I276" s="12">
        <f t="shared" si="2"/>
        <v>0</v>
      </c>
      <c r="J276" s="15">
        <f>I276/ VLOOKUP(F276,Sheet3!B:C,2,false)</f>
        <v>0</v>
      </c>
      <c r="K276" s="7" t="str">
        <f>VLOOKUP(F276,Sheet3!B:E,4,false)</f>
        <v>F</v>
      </c>
      <c r="L276" s="7" t="str">
        <f>IFERROR(__xludf.DUMMYFUNCTION("if(ISBLANK(D276),"""",SPARKLINE(H276:I276))"),"")</f>
        <v/>
      </c>
      <c r="M276" s="10">
        <f t="shared" si="40"/>
        <v>0</v>
      </c>
      <c r="N276" s="10">
        <f t="shared" si="41"/>
        <v>0</v>
      </c>
      <c r="O276" s="7"/>
      <c r="P276" s="13" t="str">
        <f t="shared" si="5"/>
        <v>same condition</v>
      </c>
      <c r="Q276" s="7" t="str">
        <f t="shared" si="18"/>
        <v/>
      </c>
      <c r="R276" s="14"/>
      <c r="S276" s="13" t="str">
        <f t="shared" si="8"/>
        <v>within limit</v>
      </c>
      <c r="T276" s="13" t="str">
        <f t="shared" si="9"/>
        <v>within limit</v>
      </c>
    </row>
    <row r="277" ht="15.75" customHeight="1">
      <c r="A277" s="41" t="s">
        <v>66</v>
      </c>
      <c r="B277" s="7">
        <v>1.0</v>
      </c>
      <c r="C277" s="9" t="s">
        <v>65</v>
      </c>
      <c r="D277" s="24">
        <v>1.0</v>
      </c>
      <c r="E277" s="26">
        <v>1.0</v>
      </c>
      <c r="F277" s="10" t="s">
        <v>65</v>
      </c>
      <c r="G277" s="12">
        <v>1.0</v>
      </c>
      <c r="H277" s="24">
        <f t="shared" si="39"/>
        <v>0</v>
      </c>
      <c r="I277" s="12">
        <f t="shared" si="2"/>
        <v>0</v>
      </c>
      <c r="J277" s="15">
        <f>I277/ VLOOKUP(F277,Sheet3!B:C,2,false)</f>
        <v>0</v>
      </c>
      <c r="K277" s="7" t="str">
        <f>VLOOKUP(F277,Sheet3!B:E,4,false)</f>
        <v>F</v>
      </c>
      <c r="L277" s="7" t="str">
        <f>IFERROR(__xludf.DUMMYFUNCTION("if(ISBLANK(D277),"""",SPARKLINE(H277:I277))"),"")</f>
        <v/>
      </c>
      <c r="M277" s="10">
        <f t="shared" si="40"/>
        <v>0</v>
      </c>
      <c r="N277" s="10">
        <f t="shared" si="41"/>
        <v>0</v>
      </c>
      <c r="O277" s="7"/>
      <c r="P277" s="13" t="str">
        <f t="shared" si="5"/>
        <v>same condition</v>
      </c>
      <c r="Q277" s="7" t="str">
        <f t="shared" si="18"/>
        <v/>
      </c>
      <c r="R277" s="14"/>
      <c r="S277" s="13" t="str">
        <f t="shared" si="8"/>
        <v>within limit</v>
      </c>
      <c r="T277" s="13" t="str">
        <f t="shared" si="9"/>
        <v>within limit</v>
      </c>
    </row>
    <row r="278" ht="15.75" customHeight="1">
      <c r="A278" s="41" t="s">
        <v>66</v>
      </c>
      <c r="B278" s="32">
        <v>0.5</v>
      </c>
      <c r="C278" s="9" t="s">
        <v>65</v>
      </c>
      <c r="D278" s="10">
        <v>0.4999</v>
      </c>
      <c r="E278" s="26">
        <v>0.5</v>
      </c>
      <c r="F278" s="10" t="s">
        <v>65</v>
      </c>
      <c r="G278" s="10">
        <v>0.50021</v>
      </c>
      <c r="H278" s="10">
        <f t="shared" si="39"/>
        <v>0.0001</v>
      </c>
      <c r="I278" s="10">
        <f t="shared" si="2"/>
        <v>-0.00021</v>
      </c>
      <c r="J278" s="15">
        <f>I278/ VLOOKUP(F278,Sheet3!B:C,2,false)</f>
        <v>0</v>
      </c>
      <c r="K278" s="7" t="str">
        <f>VLOOKUP(F278,Sheet3!B:E,4,false)</f>
        <v>F</v>
      </c>
      <c r="L278" s="7" t="str">
        <f>IFERROR(__xludf.DUMMYFUNCTION("if(ISBLANK(D278),"""",SPARKLINE(H278:I278))"),"")</f>
        <v/>
      </c>
      <c r="M278" s="10">
        <f t="shared" si="40"/>
        <v>0.0001</v>
      </c>
      <c r="N278" s="10">
        <f t="shared" si="41"/>
        <v>0.00021</v>
      </c>
      <c r="O278" s="7"/>
      <c r="P278" s="13" t="str">
        <f t="shared" si="5"/>
        <v>improved</v>
      </c>
      <c r="Q278" s="7" t="str">
        <f t="shared" si="18"/>
        <v/>
      </c>
      <c r="R278" s="42"/>
      <c r="S278" s="13" t="str">
        <f t="shared" si="8"/>
        <v>out of limit</v>
      </c>
      <c r="T278" s="13" t="str">
        <f t="shared" si="9"/>
        <v>out of limit</v>
      </c>
    </row>
    <row r="279" ht="15.75" customHeight="1">
      <c r="A279" s="41" t="s">
        <v>66</v>
      </c>
      <c r="B279" s="7">
        <v>0.8</v>
      </c>
      <c r="C279" s="9" t="s">
        <v>65</v>
      </c>
      <c r="D279" s="10">
        <v>0.7999</v>
      </c>
      <c r="E279" s="26">
        <v>0.8</v>
      </c>
      <c r="F279" s="10" t="s">
        <v>65</v>
      </c>
      <c r="G279" s="10">
        <v>0.80016</v>
      </c>
      <c r="H279" s="10">
        <f t="shared" si="39"/>
        <v>0.0001</v>
      </c>
      <c r="I279" s="10">
        <f t="shared" si="2"/>
        <v>-0.00016</v>
      </c>
      <c r="J279" s="15">
        <f>I279/ VLOOKUP(F279,Sheet3!B:C,2,false)</f>
        <v>0</v>
      </c>
      <c r="K279" s="7" t="str">
        <f>VLOOKUP(F279,Sheet3!B:E,4,false)</f>
        <v>F</v>
      </c>
      <c r="L279" s="7" t="str">
        <f>IFERROR(__xludf.DUMMYFUNCTION("if(ISBLANK(D279),"""",SPARKLINE(H279:I279))"),"")</f>
        <v/>
      </c>
      <c r="M279" s="10">
        <f t="shared" si="40"/>
        <v>0.0001</v>
      </c>
      <c r="N279" s="10">
        <f t="shared" si="41"/>
        <v>0.00016</v>
      </c>
      <c r="O279" s="7"/>
      <c r="P279" s="13" t="str">
        <f t="shared" si="5"/>
        <v>improved</v>
      </c>
      <c r="Q279" s="7" t="str">
        <f t="shared" si="18"/>
        <v/>
      </c>
      <c r="R279" s="14"/>
      <c r="S279" s="13" t="str">
        <f t="shared" si="8"/>
        <v>out of limit</v>
      </c>
      <c r="T279" s="13" t="str">
        <f t="shared" si="9"/>
        <v>out of limit</v>
      </c>
    </row>
    <row r="280" ht="15.75" customHeight="1">
      <c r="A280" s="41" t="s">
        <v>66</v>
      </c>
      <c r="B280" s="7">
        <v>0.2</v>
      </c>
      <c r="C280" s="9" t="s">
        <v>65</v>
      </c>
      <c r="D280" s="10">
        <v>0.1999</v>
      </c>
      <c r="E280" s="26">
        <v>0.2</v>
      </c>
      <c r="F280" s="10" t="s">
        <v>65</v>
      </c>
      <c r="G280" s="10">
        <v>0.20042</v>
      </c>
      <c r="H280" s="10">
        <f t="shared" si="39"/>
        <v>0.0001</v>
      </c>
      <c r="I280" s="10">
        <f t="shared" si="2"/>
        <v>-0.00042</v>
      </c>
      <c r="J280" s="15">
        <f>I280/ VLOOKUP(F280,Sheet3!B:C,2,false)</f>
        <v>0</v>
      </c>
      <c r="K280" s="7" t="str">
        <f>VLOOKUP(F280,Sheet3!B:E,4,false)</f>
        <v>F</v>
      </c>
      <c r="L280" s="7" t="str">
        <f>IFERROR(__xludf.DUMMYFUNCTION("if(ISBLANK(D280),"""",SPARKLINE(H280:I280))"),"")</f>
        <v/>
      </c>
      <c r="M280" s="10">
        <f t="shared" si="40"/>
        <v>0.0001</v>
      </c>
      <c r="N280" s="10">
        <f t="shared" si="41"/>
        <v>0.00042</v>
      </c>
      <c r="O280" s="7"/>
      <c r="P280" s="13" t="str">
        <f t="shared" si="5"/>
        <v>improved</v>
      </c>
      <c r="Q280" s="7" t="str">
        <f t="shared" si="18"/>
        <v/>
      </c>
      <c r="R280" s="14"/>
      <c r="S280" s="13" t="str">
        <f t="shared" si="8"/>
        <v>out of limit</v>
      </c>
      <c r="T280" s="13" t="str">
        <f t="shared" si="9"/>
        <v>out of limit</v>
      </c>
    </row>
    <row r="281" ht="15.75" customHeight="1">
      <c r="A281" s="7" t="s">
        <v>67</v>
      </c>
      <c r="B281" s="33"/>
      <c r="C281" s="9"/>
      <c r="D281" s="10"/>
      <c r="E281" s="11">
        <v>1.0</v>
      </c>
      <c r="F281" s="10" t="s">
        <v>68</v>
      </c>
      <c r="G281" s="10">
        <v>1.0008</v>
      </c>
      <c r="H281" s="10" t="str">
        <f t="shared" si="39"/>
        <v/>
      </c>
      <c r="I281" s="24">
        <f t="shared" si="2"/>
        <v>-0.0008</v>
      </c>
      <c r="J281" s="7">
        <f>I281/ VLOOKUP(F281,Sheet3!B:C,2,false)</f>
        <v>-0.00008</v>
      </c>
      <c r="K281" s="7" t="str">
        <f>VLOOKUP(F281,Sheet3!B:E,4,false)</f>
        <v>W</v>
      </c>
      <c r="L281" s="7" t="str">
        <f t="shared" ref="L281:L283" si="42">if(ISBLANK(D281),"",SPARKLINE(H281:I281))</f>
        <v/>
      </c>
      <c r="M281" s="10" t="str">
        <f t="shared" si="40"/>
        <v/>
      </c>
      <c r="N281" s="10">
        <f t="shared" si="41"/>
        <v>0.0008</v>
      </c>
      <c r="O281" s="7"/>
      <c r="P281" s="13" t="str">
        <f t="shared" si="5"/>
        <v>improved</v>
      </c>
      <c r="Q281" s="7" t="str">
        <f t="shared" si="18"/>
        <v/>
      </c>
      <c r="R281" s="14">
        <f t="shared" ref="R281:R322" si="43">0.08*B281/(10^2)</f>
        <v>0</v>
      </c>
      <c r="S281" s="13" t="str">
        <f t="shared" si="8"/>
        <v>out of limit</v>
      </c>
      <c r="T281" s="13" t="str">
        <f t="shared" si="9"/>
        <v>out of limit</v>
      </c>
    </row>
    <row r="282" ht="15.75" customHeight="1">
      <c r="A282" s="7" t="s">
        <v>67</v>
      </c>
      <c r="B282" s="33"/>
      <c r="C282" s="9"/>
      <c r="D282" s="10"/>
      <c r="E282" s="26">
        <v>200.0</v>
      </c>
      <c r="F282" s="10" t="s">
        <v>68</v>
      </c>
      <c r="G282" s="10">
        <v>199.892</v>
      </c>
      <c r="H282" s="10" t="str">
        <f t="shared" si="39"/>
        <v/>
      </c>
      <c r="I282" s="10">
        <f t="shared" si="2"/>
        <v>0.108</v>
      </c>
      <c r="J282" s="7">
        <f>I282/ VLOOKUP(F282,Sheet3!B:C,2,false)</f>
        <v>0.0108</v>
      </c>
      <c r="K282" s="7" t="str">
        <f>VLOOKUP(F282,Sheet3!B:E,4,false)</f>
        <v>W</v>
      </c>
      <c r="L282" s="7" t="str">
        <f t="shared" si="42"/>
        <v/>
      </c>
      <c r="M282" s="10" t="str">
        <f t="shared" si="40"/>
        <v/>
      </c>
      <c r="N282" s="10">
        <f t="shared" si="41"/>
        <v>0.108</v>
      </c>
      <c r="O282" s="7"/>
      <c r="P282" s="13" t="str">
        <f t="shared" si="5"/>
        <v>improved</v>
      </c>
      <c r="Q282" s="7" t="str">
        <f t="shared" si="18"/>
        <v/>
      </c>
      <c r="R282" s="14">
        <f t="shared" si="43"/>
        <v>0</v>
      </c>
      <c r="S282" s="13" t="str">
        <f t="shared" si="8"/>
        <v>out of limit</v>
      </c>
      <c r="T282" s="13" t="str">
        <f t="shared" si="9"/>
        <v>out of limit</v>
      </c>
    </row>
    <row r="283" ht="15.75" customHeight="1">
      <c r="A283" s="7" t="s">
        <v>67</v>
      </c>
      <c r="B283" s="33"/>
      <c r="C283" s="9"/>
      <c r="D283" s="10"/>
      <c r="E283" s="26">
        <v>15.0</v>
      </c>
      <c r="F283" s="10" t="s">
        <v>68</v>
      </c>
      <c r="G283" s="10">
        <v>14.992</v>
      </c>
      <c r="H283" s="10" t="str">
        <f t="shared" si="39"/>
        <v/>
      </c>
      <c r="I283" s="10">
        <f t="shared" si="2"/>
        <v>0.008</v>
      </c>
      <c r="J283" s="7">
        <f>I283/ VLOOKUP(F283,Sheet3!B:C,2,false)</f>
        <v>0.0008</v>
      </c>
      <c r="K283" s="7" t="str">
        <f>VLOOKUP(F283,Sheet3!B:E,4,false)</f>
        <v>W</v>
      </c>
      <c r="L283" s="7" t="str">
        <f t="shared" si="42"/>
        <v/>
      </c>
      <c r="M283" s="10" t="str">
        <f t="shared" si="40"/>
        <v/>
      </c>
      <c r="N283" s="10">
        <f t="shared" si="41"/>
        <v>0.008</v>
      </c>
      <c r="O283" s="7"/>
      <c r="P283" s="13" t="str">
        <f t="shared" si="5"/>
        <v>improved</v>
      </c>
      <c r="Q283" s="7" t="str">
        <f t="shared" si="18"/>
        <v/>
      </c>
      <c r="R283" s="14">
        <f t="shared" si="43"/>
        <v>0</v>
      </c>
      <c r="S283" s="13" t="str">
        <f t="shared" si="8"/>
        <v>out of limit</v>
      </c>
      <c r="T283" s="13" t="str">
        <f t="shared" si="9"/>
        <v>out of limit</v>
      </c>
    </row>
    <row r="284" ht="15.75" customHeight="1">
      <c r="A284" s="7" t="s">
        <v>67</v>
      </c>
      <c r="B284" s="32">
        <v>150.0</v>
      </c>
      <c r="C284" s="9" t="s">
        <v>68</v>
      </c>
      <c r="D284" s="10">
        <v>150.02</v>
      </c>
      <c r="E284" s="26">
        <v>150.0</v>
      </c>
      <c r="F284" s="10" t="s">
        <v>68</v>
      </c>
      <c r="G284" s="10">
        <v>150.048</v>
      </c>
      <c r="H284" s="10">
        <f t="shared" si="39"/>
        <v>-0.02</v>
      </c>
      <c r="I284" s="10">
        <f t="shared" si="2"/>
        <v>-0.048</v>
      </c>
      <c r="J284" s="7">
        <f>I284/ VLOOKUP(F284,Sheet3!B:C,2,false)</f>
        <v>-0.0048</v>
      </c>
      <c r="K284" s="7" t="str">
        <f>VLOOKUP(F284,Sheet3!B:E,4,false)</f>
        <v>W</v>
      </c>
      <c r="L284" s="7" t="str">
        <f>IFERROR(__xludf.DUMMYFUNCTION("if(ISBLANK(D284),"""",SPARKLINE(H284:I284))"),"")</f>
        <v/>
      </c>
      <c r="M284" s="10">
        <f t="shared" si="40"/>
        <v>0.02</v>
      </c>
      <c r="N284" s="10">
        <f t="shared" si="41"/>
        <v>0.048</v>
      </c>
      <c r="O284" s="7"/>
      <c r="P284" s="13" t="str">
        <f t="shared" si="5"/>
        <v>degradation</v>
      </c>
      <c r="Q284" s="7" t="str">
        <f t="shared" si="18"/>
        <v>AC POWER @ UPF</v>
      </c>
      <c r="R284" s="14">
        <f t="shared" si="43"/>
        <v>0.12</v>
      </c>
      <c r="S284" s="13" t="str">
        <f t="shared" si="8"/>
        <v>within limit</v>
      </c>
      <c r="T284" s="13" t="str">
        <f t="shared" si="9"/>
        <v>within limit</v>
      </c>
    </row>
    <row r="285" ht="15.75" customHeight="1">
      <c r="A285" s="7" t="s">
        <v>67</v>
      </c>
      <c r="B285" s="32">
        <v>750.0</v>
      </c>
      <c r="C285" s="9" t="s">
        <v>68</v>
      </c>
      <c r="D285" s="10">
        <v>750.14</v>
      </c>
      <c r="E285" s="26">
        <v>750.0</v>
      </c>
      <c r="F285" s="10" t="s">
        <v>68</v>
      </c>
      <c r="G285" s="10">
        <v>749.96</v>
      </c>
      <c r="H285" s="10">
        <f t="shared" si="39"/>
        <v>-0.14</v>
      </c>
      <c r="I285" s="10">
        <f t="shared" si="2"/>
        <v>0.04</v>
      </c>
      <c r="J285" s="7">
        <f>I285/ VLOOKUP(F285,Sheet3!B:C,2,false)</f>
        <v>0.004</v>
      </c>
      <c r="K285" s="7" t="str">
        <f>VLOOKUP(F285,Sheet3!B:E,4,false)</f>
        <v>W</v>
      </c>
      <c r="L285" s="7" t="str">
        <f>IFERROR(__xludf.DUMMYFUNCTION("if(ISBLANK(D285),"""",SPARKLINE(H285:I285))"),"")</f>
        <v/>
      </c>
      <c r="M285" s="10">
        <f t="shared" si="40"/>
        <v>0.14</v>
      </c>
      <c r="N285" s="10">
        <f t="shared" si="41"/>
        <v>0.04</v>
      </c>
      <c r="O285" s="7"/>
      <c r="P285" s="13" t="str">
        <f t="shared" si="5"/>
        <v>degradation</v>
      </c>
      <c r="Q285" s="7" t="str">
        <f t="shared" si="18"/>
        <v>AC POWER @ UPF</v>
      </c>
      <c r="R285" s="14">
        <f t="shared" si="43"/>
        <v>0.6</v>
      </c>
      <c r="S285" s="13" t="str">
        <f t="shared" si="8"/>
        <v>within limit</v>
      </c>
      <c r="T285" s="13" t="str">
        <f t="shared" si="9"/>
        <v>within limit</v>
      </c>
    </row>
    <row r="286" ht="15.75" customHeight="1">
      <c r="A286" s="7" t="s">
        <v>67</v>
      </c>
      <c r="B286" s="32">
        <v>1500.0</v>
      </c>
      <c r="C286" s="9" t="s">
        <v>68</v>
      </c>
      <c r="D286" s="10">
        <v>1500.1</v>
      </c>
      <c r="E286" s="26">
        <v>1500.0</v>
      </c>
      <c r="F286" s="10" t="s">
        <v>68</v>
      </c>
      <c r="G286" s="10">
        <v>1500.62</v>
      </c>
      <c r="H286" s="10">
        <f t="shared" si="39"/>
        <v>-0.1</v>
      </c>
      <c r="I286" s="10">
        <f t="shared" si="2"/>
        <v>-0.62</v>
      </c>
      <c r="J286" s="7">
        <f>I286/ VLOOKUP(F286,Sheet3!B:C,2,false)</f>
        <v>-0.062</v>
      </c>
      <c r="K286" s="7" t="str">
        <f>VLOOKUP(F286,Sheet3!B:E,4,false)</f>
        <v>W</v>
      </c>
      <c r="L286" s="7" t="str">
        <f>IFERROR(__xludf.DUMMYFUNCTION("if(ISBLANK(D286),"""",SPARKLINE(H286:I286))"),"")</f>
        <v/>
      </c>
      <c r="M286" s="10">
        <f t="shared" si="40"/>
        <v>0.1</v>
      </c>
      <c r="N286" s="10">
        <f t="shared" si="41"/>
        <v>0.62</v>
      </c>
      <c r="O286" s="7"/>
      <c r="P286" s="13" t="str">
        <f t="shared" si="5"/>
        <v>degradation</v>
      </c>
      <c r="Q286" s="7" t="str">
        <f t="shared" si="18"/>
        <v>AC POWER @ UPF</v>
      </c>
      <c r="R286" s="14">
        <f t="shared" si="43"/>
        <v>1.2</v>
      </c>
      <c r="S286" s="13" t="str">
        <f t="shared" si="8"/>
        <v>within limit</v>
      </c>
      <c r="T286" s="13" t="str">
        <f t="shared" si="9"/>
        <v>within limit</v>
      </c>
    </row>
    <row r="287" ht="15.75" customHeight="1">
      <c r="A287" s="7" t="s">
        <v>67</v>
      </c>
      <c r="B287" s="32">
        <v>3000.0</v>
      </c>
      <c r="C287" s="9" t="s">
        <v>68</v>
      </c>
      <c r="D287" s="10">
        <v>3000.5</v>
      </c>
      <c r="E287" s="26">
        <v>3000.0</v>
      </c>
      <c r="F287" s="10" t="s">
        <v>68</v>
      </c>
      <c r="G287" s="10">
        <v>3000.78</v>
      </c>
      <c r="H287" s="10">
        <f t="shared" si="39"/>
        <v>-0.5</v>
      </c>
      <c r="I287" s="10">
        <f t="shared" si="2"/>
        <v>-0.78</v>
      </c>
      <c r="J287" s="7">
        <f>I287/ VLOOKUP(F287,Sheet3!B:C,2,false)</f>
        <v>-0.078</v>
      </c>
      <c r="K287" s="7" t="str">
        <f>VLOOKUP(F287,Sheet3!B:E,4,false)</f>
        <v>W</v>
      </c>
      <c r="L287" s="7" t="str">
        <f>IFERROR(__xludf.DUMMYFUNCTION("if(ISBLANK(D287),"""",SPARKLINE(H287:I287))"),"")</f>
        <v/>
      </c>
      <c r="M287" s="10">
        <f t="shared" si="40"/>
        <v>0.5</v>
      </c>
      <c r="N287" s="10">
        <f t="shared" si="41"/>
        <v>0.78</v>
      </c>
      <c r="O287" s="7"/>
      <c r="P287" s="13" t="str">
        <f t="shared" si="5"/>
        <v>degradation</v>
      </c>
      <c r="Q287" s="7" t="str">
        <f t="shared" si="18"/>
        <v>AC POWER @ UPF</v>
      </c>
      <c r="R287" s="14">
        <f t="shared" si="43"/>
        <v>2.4</v>
      </c>
      <c r="S287" s="13" t="str">
        <f t="shared" si="8"/>
        <v>within limit</v>
      </c>
      <c r="T287" s="13" t="str">
        <f t="shared" si="9"/>
        <v>within limit</v>
      </c>
    </row>
    <row r="288" ht="15.75" customHeight="1">
      <c r="A288" s="7" t="s">
        <v>67</v>
      </c>
      <c r="B288" s="33"/>
      <c r="C288" s="9"/>
      <c r="D288" s="10"/>
      <c r="E288" s="26">
        <v>30.0</v>
      </c>
      <c r="F288" s="10" t="s">
        <v>68</v>
      </c>
      <c r="G288" s="10">
        <v>29.993</v>
      </c>
      <c r="H288" s="10" t="str">
        <f t="shared" si="39"/>
        <v/>
      </c>
      <c r="I288" s="10">
        <f t="shared" si="2"/>
        <v>0.007</v>
      </c>
      <c r="J288" s="7">
        <f>I288/ VLOOKUP(F288,Sheet3!B:C,2,false)</f>
        <v>0.0007</v>
      </c>
      <c r="K288" s="7" t="str">
        <f>VLOOKUP(F288,Sheet3!B:E,4,false)</f>
        <v>W</v>
      </c>
      <c r="L288" s="7" t="str">
        <f t="shared" ref="L288:L291" si="44">if(ISBLANK(D288),"",SPARKLINE(H288:I288))</f>
        <v/>
      </c>
      <c r="M288" s="10" t="str">
        <f t="shared" si="40"/>
        <v/>
      </c>
      <c r="N288" s="10">
        <f t="shared" si="41"/>
        <v>0.007</v>
      </c>
      <c r="O288" s="7"/>
      <c r="P288" s="13" t="str">
        <f t="shared" si="5"/>
        <v>improved</v>
      </c>
      <c r="Q288" s="7" t="str">
        <f t="shared" si="18"/>
        <v/>
      </c>
      <c r="R288" s="14">
        <f t="shared" si="43"/>
        <v>0</v>
      </c>
      <c r="S288" s="13" t="str">
        <f t="shared" si="8"/>
        <v>out of limit</v>
      </c>
      <c r="T288" s="13" t="str">
        <f t="shared" si="9"/>
        <v>out of limit</v>
      </c>
    </row>
    <row r="289" ht="15.75" customHeight="1">
      <c r="A289" s="7" t="s">
        <v>67</v>
      </c>
      <c r="B289" s="33"/>
      <c r="C289" s="9"/>
      <c r="D289" s="10"/>
      <c r="E289" s="26">
        <v>300.0</v>
      </c>
      <c r="F289" s="10" t="s">
        <v>68</v>
      </c>
      <c r="G289" s="10">
        <v>300.127</v>
      </c>
      <c r="H289" s="10" t="str">
        <f t="shared" si="39"/>
        <v/>
      </c>
      <c r="I289" s="10">
        <f t="shared" si="2"/>
        <v>-0.127</v>
      </c>
      <c r="J289" s="7">
        <f>I289/ VLOOKUP(F289,Sheet3!B:C,2,false)</f>
        <v>-0.0127</v>
      </c>
      <c r="K289" s="7" t="str">
        <f>VLOOKUP(F289,Sheet3!B:E,4,false)</f>
        <v>W</v>
      </c>
      <c r="L289" s="7" t="str">
        <f t="shared" si="44"/>
        <v/>
      </c>
      <c r="M289" s="10" t="str">
        <f t="shared" si="40"/>
        <v/>
      </c>
      <c r="N289" s="10">
        <f t="shared" si="41"/>
        <v>0.127</v>
      </c>
      <c r="O289" s="7"/>
      <c r="P289" s="13" t="str">
        <f t="shared" si="5"/>
        <v>improved</v>
      </c>
      <c r="Q289" s="7" t="str">
        <f t="shared" si="18"/>
        <v/>
      </c>
      <c r="R289" s="14">
        <f t="shared" si="43"/>
        <v>0</v>
      </c>
      <c r="S289" s="13" t="str">
        <f t="shared" si="8"/>
        <v>out of limit</v>
      </c>
      <c r="T289" s="13" t="str">
        <f t="shared" si="9"/>
        <v>out of limit</v>
      </c>
    </row>
    <row r="290" ht="15.75" customHeight="1">
      <c r="A290" s="7" t="s">
        <v>67</v>
      </c>
      <c r="B290" s="33"/>
      <c r="C290" s="9"/>
      <c r="D290" s="10"/>
      <c r="E290" s="26">
        <v>1500.0</v>
      </c>
      <c r="F290" s="10" t="s">
        <v>68</v>
      </c>
      <c r="G290" s="10">
        <v>1499.85</v>
      </c>
      <c r="H290" s="10" t="str">
        <f t="shared" si="39"/>
        <v/>
      </c>
      <c r="I290" s="10">
        <f t="shared" si="2"/>
        <v>0.15</v>
      </c>
      <c r="J290" s="7">
        <f>I290/ VLOOKUP(F290,Sheet3!B:C,2,false)</f>
        <v>0.015</v>
      </c>
      <c r="K290" s="7" t="str">
        <f>VLOOKUP(F290,Sheet3!B:E,4,false)</f>
        <v>W</v>
      </c>
      <c r="L290" s="7" t="str">
        <f t="shared" si="44"/>
        <v/>
      </c>
      <c r="M290" s="10" t="str">
        <f t="shared" si="40"/>
        <v/>
      </c>
      <c r="N290" s="10">
        <f t="shared" si="41"/>
        <v>0.15</v>
      </c>
      <c r="O290" s="7"/>
      <c r="P290" s="13" t="str">
        <f t="shared" si="5"/>
        <v>improved</v>
      </c>
      <c r="Q290" s="7" t="str">
        <f t="shared" si="18"/>
        <v/>
      </c>
      <c r="R290" s="14">
        <f t="shared" si="43"/>
        <v>0</v>
      </c>
      <c r="S290" s="13" t="str">
        <f t="shared" si="8"/>
        <v>out of limit</v>
      </c>
      <c r="T290" s="13" t="str">
        <f t="shared" si="9"/>
        <v>out of limit</v>
      </c>
    </row>
    <row r="291" ht="15.75" customHeight="1">
      <c r="A291" s="7" t="s">
        <v>67</v>
      </c>
      <c r="B291" s="33"/>
      <c r="C291" s="9"/>
      <c r="D291" s="10"/>
      <c r="E291" s="26">
        <v>3000.0</v>
      </c>
      <c r="F291" s="10" t="s">
        <v>68</v>
      </c>
      <c r="G291" s="37">
        <v>3000.8</v>
      </c>
      <c r="H291" s="10" t="str">
        <f t="shared" si="39"/>
        <v/>
      </c>
      <c r="I291" s="37">
        <f t="shared" si="2"/>
        <v>-0.8</v>
      </c>
      <c r="J291" s="7">
        <f>I291/ VLOOKUP(F291,Sheet3!B:C,2,false)</f>
        <v>-0.08</v>
      </c>
      <c r="K291" s="7" t="str">
        <f>VLOOKUP(F291,Sheet3!B:E,4,false)</f>
        <v>W</v>
      </c>
      <c r="L291" s="7" t="str">
        <f t="shared" si="44"/>
        <v/>
      </c>
      <c r="M291" s="10" t="str">
        <f t="shared" si="40"/>
        <v/>
      </c>
      <c r="N291" s="10">
        <f t="shared" si="41"/>
        <v>0.8</v>
      </c>
      <c r="O291" s="7"/>
      <c r="P291" s="13" t="str">
        <f t="shared" si="5"/>
        <v>improved</v>
      </c>
      <c r="Q291" s="7" t="str">
        <f t="shared" si="18"/>
        <v/>
      </c>
      <c r="R291" s="14">
        <f t="shared" si="43"/>
        <v>0</v>
      </c>
      <c r="S291" s="13" t="str">
        <f t="shared" si="8"/>
        <v>out of limit</v>
      </c>
      <c r="T291" s="13" t="str">
        <f t="shared" si="9"/>
        <v>out of limit</v>
      </c>
    </row>
    <row r="292" ht="15.75" customHeight="1">
      <c r="A292" s="7" t="s">
        <v>67</v>
      </c>
      <c r="B292" s="32">
        <v>6000.0</v>
      </c>
      <c r="C292" s="9" t="s">
        <v>68</v>
      </c>
      <c r="D292" s="10">
        <v>5999.8</v>
      </c>
      <c r="E292" s="26">
        <v>6000.0</v>
      </c>
      <c r="F292" s="10" t="s">
        <v>68</v>
      </c>
      <c r="G292" s="10">
        <v>6001.46</v>
      </c>
      <c r="H292" s="10">
        <f t="shared" si="39"/>
        <v>0.2</v>
      </c>
      <c r="I292" s="10">
        <f t="shared" si="2"/>
        <v>-1.46</v>
      </c>
      <c r="J292" s="7">
        <f>I292/ VLOOKUP(F292,Sheet3!B:C,2,false)</f>
        <v>-0.146</v>
      </c>
      <c r="K292" s="7" t="str">
        <f>VLOOKUP(F292,Sheet3!B:E,4,false)</f>
        <v>W</v>
      </c>
      <c r="L292" s="7" t="str">
        <f>IFERROR(__xludf.DUMMYFUNCTION("if(ISBLANK(D292),"""",SPARKLINE(H292:I292))"),"")</f>
        <v/>
      </c>
      <c r="M292" s="10">
        <f t="shared" si="40"/>
        <v>0.2</v>
      </c>
      <c r="N292" s="10">
        <f t="shared" si="41"/>
        <v>1.46</v>
      </c>
      <c r="O292" s="7"/>
      <c r="P292" s="13" t="str">
        <f t="shared" si="5"/>
        <v>improved</v>
      </c>
      <c r="Q292" s="7" t="str">
        <f t="shared" si="18"/>
        <v/>
      </c>
      <c r="R292" s="14">
        <f t="shared" si="43"/>
        <v>4.8</v>
      </c>
      <c r="S292" s="13" t="str">
        <f t="shared" si="8"/>
        <v>within limit</v>
      </c>
      <c r="T292" s="13" t="str">
        <f t="shared" si="9"/>
        <v>within limit</v>
      </c>
    </row>
    <row r="293" ht="15.75" customHeight="1">
      <c r="A293" s="7" t="s">
        <v>67</v>
      </c>
      <c r="B293" s="33"/>
      <c r="C293" s="9"/>
      <c r="D293" s="10"/>
      <c r="E293" s="26">
        <v>60.0</v>
      </c>
      <c r="F293" s="10" t="s">
        <v>68</v>
      </c>
      <c r="G293" s="10">
        <v>59.987</v>
      </c>
      <c r="H293" s="10" t="str">
        <f t="shared" si="39"/>
        <v/>
      </c>
      <c r="I293" s="10">
        <f t="shared" si="2"/>
        <v>0.013</v>
      </c>
      <c r="J293" s="7">
        <f>I293/ VLOOKUP(F293,Sheet3!B:C,2,false)</f>
        <v>0.0013</v>
      </c>
      <c r="K293" s="7" t="str">
        <f>VLOOKUP(F293,Sheet3!B:E,4,false)</f>
        <v>W</v>
      </c>
      <c r="L293" s="7" t="str">
        <f>if(ISBLANK(D293),"",SPARKLINE(H293:I293))</f>
        <v/>
      </c>
      <c r="M293" s="10" t="str">
        <f t="shared" si="40"/>
        <v/>
      </c>
      <c r="N293" s="10">
        <f t="shared" si="41"/>
        <v>0.013</v>
      </c>
      <c r="O293" s="7"/>
      <c r="P293" s="13" t="str">
        <f t="shared" si="5"/>
        <v>improved</v>
      </c>
      <c r="Q293" s="7" t="str">
        <f t="shared" si="18"/>
        <v/>
      </c>
      <c r="R293" s="14">
        <f t="shared" si="43"/>
        <v>0</v>
      </c>
      <c r="S293" s="13" t="str">
        <f t="shared" si="8"/>
        <v>out of limit</v>
      </c>
      <c r="T293" s="13" t="str">
        <f t="shared" si="9"/>
        <v>out of limit</v>
      </c>
    </row>
    <row r="294" ht="15.75" customHeight="1">
      <c r="A294" s="7" t="s">
        <v>67</v>
      </c>
      <c r="B294" s="7">
        <v>12000.0</v>
      </c>
      <c r="C294" s="9" t="s">
        <v>68</v>
      </c>
      <c r="D294" s="10">
        <v>12000.3</v>
      </c>
      <c r="E294" s="26">
        <v>12000.0</v>
      </c>
      <c r="F294" s="10" t="s">
        <v>68</v>
      </c>
      <c r="G294" s="10">
        <v>12000.9</v>
      </c>
      <c r="H294" s="10">
        <f t="shared" si="39"/>
        <v>-0.3</v>
      </c>
      <c r="I294" s="10">
        <f t="shared" si="2"/>
        <v>-0.9</v>
      </c>
      <c r="J294" s="7">
        <f>I294/ VLOOKUP(F294,Sheet3!B:C,2,false)</f>
        <v>-0.09</v>
      </c>
      <c r="K294" s="7" t="str">
        <f>VLOOKUP(F294,Sheet3!B:E,4,false)</f>
        <v>W</v>
      </c>
      <c r="L294" s="7" t="str">
        <f>IFERROR(__xludf.DUMMYFUNCTION("if(ISBLANK(D294),"""",SPARKLINE(H294:I294))"),"")</f>
        <v/>
      </c>
      <c r="M294" s="10">
        <f t="shared" si="40"/>
        <v>0.3</v>
      </c>
      <c r="N294" s="10">
        <f t="shared" si="41"/>
        <v>0.9</v>
      </c>
      <c r="O294" s="7"/>
      <c r="P294" s="13" t="str">
        <f t="shared" si="5"/>
        <v>degradation</v>
      </c>
      <c r="Q294" s="7" t="str">
        <f t="shared" si="18"/>
        <v>AC POWER @ UPF</v>
      </c>
      <c r="R294" s="14">
        <f t="shared" si="43"/>
        <v>9.6</v>
      </c>
      <c r="S294" s="13" t="str">
        <f t="shared" si="8"/>
        <v>within limit</v>
      </c>
      <c r="T294" s="13" t="str">
        <f t="shared" si="9"/>
        <v>within limit</v>
      </c>
    </row>
    <row r="295" ht="15.75" customHeight="1">
      <c r="A295" s="7" t="s">
        <v>69</v>
      </c>
      <c r="B295" s="33"/>
      <c r="C295" s="9"/>
      <c r="D295" s="10"/>
      <c r="E295" s="26">
        <v>2.5</v>
      </c>
      <c r="F295" s="10" t="s">
        <v>68</v>
      </c>
      <c r="G295" s="10">
        <v>2.4996</v>
      </c>
      <c r="H295" s="10" t="str">
        <f t="shared" si="39"/>
        <v/>
      </c>
      <c r="I295" s="10">
        <f t="shared" si="2"/>
        <v>0.0004</v>
      </c>
      <c r="J295" s="7">
        <f>I295/ VLOOKUP(F295,Sheet3!B:C,2,false)</f>
        <v>0.00004</v>
      </c>
      <c r="K295" s="7" t="str">
        <f>VLOOKUP(F295,Sheet3!B:E,4,false)</f>
        <v>W</v>
      </c>
      <c r="L295" s="7" t="str">
        <f t="shared" ref="L295:L297" si="45">if(ISBLANK(D295),"",SPARKLINE(H295:I295))</f>
        <v/>
      </c>
      <c r="M295" s="10" t="str">
        <f t="shared" si="40"/>
        <v/>
      </c>
      <c r="N295" s="10">
        <f t="shared" si="41"/>
        <v>0.0004</v>
      </c>
      <c r="O295" s="7"/>
      <c r="P295" s="13" t="str">
        <f t="shared" si="5"/>
        <v>improved</v>
      </c>
      <c r="Q295" s="7" t="str">
        <f t="shared" si="18"/>
        <v/>
      </c>
      <c r="R295" s="14">
        <f t="shared" si="43"/>
        <v>0</v>
      </c>
      <c r="S295" s="13" t="str">
        <f t="shared" si="8"/>
        <v>out of limit</v>
      </c>
      <c r="T295" s="13" t="str">
        <f t="shared" si="9"/>
        <v>out of limit</v>
      </c>
    </row>
    <row r="296" ht="15.75" customHeight="1">
      <c r="A296" s="7" t="s">
        <v>69</v>
      </c>
      <c r="B296" s="33"/>
      <c r="C296" s="9"/>
      <c r="D296" s="10"/>
      <c r="E296" s="26">
        <v>100.0</v>
      </c>
      <c r="F296" s="10" t="s">
        <v>68</v>
      </c>
      <c r="G296" s="10">
        <v>100.041</v>
      </c>
      <c r="H296" s="10" t="str">
        <f t="shared" si="39"/>
        <v/>
      </c>
      <c r="I296" s="10">
        <f t="shared" si="2"/>
        <v>-0.041</v>
      </c>
      <c r="J296" s="7">
        <f>I296/ VLOOKUP(F296,Sheet3!B:C,2,false)</f>
        <v>-0.0041</v>
      </c>
      <c r="K296" s="7" t="str">
        <f>VLOOKUP(F296,Sheet3!B:E,4,false)</f>
        <v>W</v>
      </c>
      <c r="L296" s="7" t="str">
        <f t="shared" si="45"/>
        <v/>
      </c>
      <c r="M296" s="10" t="str">
        <f t="shared" si="40"/>
        <v/>
      </c>
      <c r="N296" s="10">
        <f t="shared" si="41"/>
        <v>0.041</v>
      </c>
      <c r="O296" s="7"/>
      <c r="P296" s="13" t="str">
        <f t="shared" si="5"/>
        <v>improved</v>
      </c>
      <c r="Q296" s="7" t="str">
        <f t="shared" si="18"/>
        <v/>
      </c>
      <c r="R296" s="14">
        <f t="shared" si="43"/>
        <v>0</v>
      </c>
      <c r="S296" s="13" t="str">
        <f t="shared" si="8"/>
        <v>out of limit</v>
      </c>
      <c r="T296" s="13" t="str">
        <f t="shared" si="9"/>
        <v>out of limit</v>
      </c>
    </row>
    <row r="297" ht="15.75" customHeight="1">
      <c r="A297" s="7" t="s">
        <v>69</v>
      </c>
      <c r="B297" s="33"/>
      <c r="C297" s="9"/>
      <c r="D297" s="10"/>
      <c r="E297" s="26">
        <v>7.5</v>
      </c>
      <c r="F297" s="10" t="s">
        <v>68</v>
      </c>
      <c r="G297" s="12">
        <v>7.5027</v>
      </c>
      <c r="H297" s="10" t="str">
        <f t="shared" si="39"/>
        <v/>
      </c>
      <c r="I297" s="12">
        <f t="shared" si="2"/>
        <v>-0.0027</v>
      </c>
      <c r="J297" s="7">
        <f>I297/ VLOOKUP(F297,Sheet3!B:C,2,false)</f>
        <v>-0.00027</v>
      </c>
      <c r="K297" s="7" t="str">
        <f>VLOOKUP(F297,Sheet3!B:E,4,false)</f>
        <v>W</v>
      </c>
      <c r="L297" s="7" t="str">
        <f t="shared" si="45"/>
        <v/>
      </c>
      <c r="M297" s="10" t="str">
        <f t="shared" si="40"/>
        <v/>
      </c>
      <c r="N297" s="10">
        <f t="shared" si="41"/>
        <v>0.0027</v>
      </c>
      <c r="O297" s="7"/>
      <c r="P297" s="13" t="str">
        <f t="shared" si="5"/>
        <v>improved</v>
      </c>
      <c r="Q297" s="7" t="str">
        <f t="shared" si="18"/>
        <v/>
      </c>
      <c r="R297" s="14">
        <f t="shared" si="43"/>
        <v>0</v>
      </c>
      <c r="S297" s="13" t="str">
        <f t="shared" si="8"/>
        <v>out of limit</v>
      </c>
      <c r="T297" s="13" t="str">
        <f t="shared" si="9"/>
        <v>out of limit</v>
      </c>
    </row>
    <row r="298" ht="15.75" customHeight="1">
      <c r="A298" s="7" t="s">
        <v>69</v>
      </c>
      <c r="B298" s="32">
        <v>75.0</v>
      </c>
      <c r="C298" s="9" t="s">
        <v>68</v>
      </c>
      <c r="D298" s="10">
        <v>75.03</v>
      </c>
      <c r="E298" s="26">
        <v>75.0</v>
      </c>
      <c r="F298" s="10" t="s">
        <v>68</v>
      </c>
      <c r="G298" s="10">
        <v>75.008</v>
      </c>
      <c r="H298" s="10">
        <f t="shared" si="39"/>
        <v>-0.03</v>
      </c>
      <c r="I298" s="10">
        <f t="shared" si="2"/>
        <v>-0.008</v>
      </c>
      <c r="J298" s="7">
        <f>I298/ VLOOKUP(F298,Sheet3!B:C,2,false)</f>
        <v>-0.0008</v>
      </c>
      <c r="K298" s="7" t="str">
        <f>VLOOKUP(F298,Sheet3!B:E,4,false)</f>
        <v>W</v>
      </c>
      <c r="L298" s="7" t="str">
        <f>IFERROR(__xludf.DUMMYFUNCTION("if(ISBLANK(D298),"""",SPARKLINE(H298:I298))"),"")</f>
        <v/>
      </c>
      <c r="M298" s="10">
        <f t="shared" si="40"/>
        <v>0.03</v>
      </c>
      <c r="N298" s="10">
        <f t="shared" si="41"/>
        <v>0.008</v>
      </c>
      <c r="O298" s="7"/>
      <c r="P298" s="13" t="str">
        <f t="shared" si="5"/>
        <v>degradation</v>
      </c>
      <c r="Q298" s="7" t="str">
        <f t="shared" si="18"/>
        <v>AC POWER @ 0.5PF(Lead)</v>
      </c>
      <c r="R298" s="14">
        <f t="shared" si="43"/>
        <v>0.06</v>
      </c>
      <c r="S298" s="13" t="str">
        <f t="shared" si="8"/>
        <v>within limit</v>
      </c>
      <c r="T298" s="13" t="str">
        <f t="shared" si="9"/>
        <v>within limit</v>
      </c>
    </row>
    <row r="299" ht="15.75" customHeight="1">
      <c r="A299" s="7" t="s">
        <v>69</v>
      </c>
      <c r="B299" s="32">
        <v>375.0</v>
      </c>
      <c r="C299" s="9" t="s">
        <v>68</v>
      </c>
      <c r="D299" s="10">
        <v>375.27</v>
      </c>
      <c r="E299" s="26">
        <v>375.0</v>
      </c>
      <c r="F299" s="10" t="s">
        <v>68</v>
      </c>
      <c r="G299" s="10">
        <v>375.119</v>
      </c>
      <c r="H299" s="10">
        <f t="shared" si="39"/>
        <v>-0.27</v>
      </c>
      <c r="I299" s="10">
        <f t="shared" si="2"/>
        <v>-0.119</v>
      </c>
      <c r="J299" s="7">
        <f>I299/ VLOOKUP(F299,Sheet3!B:C,2,false)</f>
        <v>-0.0119</v>
      </c>
      <c r="K299" s="7" t="str">
        <f>VLOOKUP(F299,Sheet3!B:E,4,false)</f>
        <v>W</v>
      </c>
      <c r="L299" s="7" t="str">
        <f>IFERROR(__xludf.DUMMYFUNCTION("if(ISBLANK(D299),"""",SPARKLINE(H299:I299))"),"")</f>
        <v/>
      </c>
      <c r="M299" s="10">
        <f t="shared" si="40"/>
        <v>0.27</v>
      </c>
      <c r="N299" s="10">
        <f t="shared" si="41"/>
        <v>0.119</v>
      </c>
      <c r="O299" s="7"/>
      <c r="P299" s="13" t="str">
        <f t="shared" si="5"/>
        <v>degradation</v>
      </c>
      <c r="Q299" s="7" t="str">
        <f t="shared" si="18"/>
        <v>AC POWER @ 0.5PF(Lead)</v>
      </c>
      <c r="R299" s="14">
        <f t="shared" si="43"/>
        <v>0.3</v>
      </c>
      <c r="S299" s="13" t="str">
        <f t="shared" si="8"/>
        <v>within limit</v>
      </c>
      <c r="T299" s="13" t="str">
        <f t="shared" si="9"/>
        <v>within limit</v>
      </c>
    </row>
    <row r="300" ht="15.75" customHeight="1">
      <c r="A300" s="7" t="s">
        <v>69</v>
      </c>
      <c r="B300" s="7">
        <v>750.0</v>
      </c>
      <c r="C300" s="9" t="s">
        <v>68</v>
      </c>
      <c r="D300" s="10">
        <v>750.4</v>
      </c>
      <c r="E300" s="26">
        <v>750.0</v>
      </c>
      <c r="F300" s="10" t="s">
        <v>68</v>
      </c>
      <c r="G300" s="10">
        <v>750.028</v>
      </c>
      <c r="H300" s="10">
        <f t="shared" si="39"/>
        <v>-0.4</v>
      </c>
      <c r="I300" s="10">
        <f t="shared" si="2"/>
        <v>-0.028</v>
      </c>
      <c r="J300" s="7">
        <f>I300/ VLOOKUP(F300,Sheet3!B:C,2,false)</f>
        <v>-0.0028</v>
      </c>
      <c r="K300" s="7" t="str">
        <f>VLOOKUP(F300,Sheet3!B:E,4,false)</f>
        <v>W</v>
      </c>
      <c r="L300" s="7" t="str">
        <f>IFERROR(__xludf.DUMMYFUNCTION("if(ISBLANK(D300),"""",SPARKLINE(H300:I300))"),"")</f>
        <v/>
      </c>
      <c r="M300" s="10">
        <f t="shared" si="40"/>
        <v>0.4</v>
      </c>
      <c r="N300" s="10">
        <f t="shared" si="41"/>
        <v>0.028</v>
      </c>
      <c r="O300" s="7"/>
      <c r="P300" s="13" t="str">
        <f t="shared" si="5"/>
        <v>degradation</v>
      </c>
      <c r="Q300" s="7" t="str">
        <f t="shared" si="18"/>
        <v>AC POWER @ 0.5PF(Lead)</v>
      </c>
      <c r="R300" s="14">
        <f t="shared" si="43"/>
        <v>0.6</v>
      </c>
      <c r="S300" s="13" t="str">
        <f t="shared" si="8"/>
        <v>within limit</v>
      </c>
      <c r="T300" s="13" t="str">
        <f t="shared" si="9"/>
        <v>within limit</v>
      </c>
    </row>
    <row r="301" ht="15.75" customHeight="1">
      <c r="A301" s="7" t="s">
        <v>69</v>
      </c>
      <c r="B301" s="7">
        <v>1500.0</v>
      </c>
      <c r="C301" s="9" t="s">
        <v>68</v>
      </c>
      <c r="D301" s="10">
        <v>1501.1</v>
      </c>
      <c r="E301" s="26">
        <v>1500.0</v>
      </c>
      <c r="F301" s="10" t="s">
        <v>68</v>
      </c>
      <c r="G301" s="10">
        <v>1500.49</v>
      </c>
      <c r="H301" s="10">
        <f t="shared" si="39"/>
        <v>-1.1</v>
      </c>
      <c r="I301" s="10">
        <f t="shared" si="2"/>
        <v>-0.49</v>
      </c>
      <c r="J301" s="7">
        <f>I301/ VLOOKUP(F301,Sheet3!B:C,2,false)</f>
        <v>-0.049</v>
      </c>
      <c r="K301" s="7" t="str">
        <f>VLOOKUP(F301,Sheet3!B:E,4,false)</f>
        <v>W</v>
      </c>
      <c r="L301" s="7" t="str">
        <f>IFERROR(__xludf.DUMMYFUNCTION("if(ISBLANK(D301),"""",SPARKLINE(H301:I301))"),"")</f>
        <v/>
      </c>
      <c r="M301" s="10">
        <f t="shared" si="40"/>
        <v>1.1</v>
      </c>
      <c r="N301" s="10">
        <f t="shared" si="41"/>
        <v>0.49</v>
      </c>
      <c r="O301" s="7"/>
      <c r="P301" s="13" t="str">
        <f t="shared" si="5"/>
        <v>degradation</v>
      </c>
      <c r="Q301" s="7" t="str">
        <f t="shared" si="18"/>
        <v>AC POWER @ 0.5PF(Lead)</v>
      </c>
      <c r="R301" s="14">
        <f t="shared" si="43"/>
        <v>1.2</v>
      </c>
      <c r="S301" s="13" t="str">
        <f t="shared" si="8"/>
        <v>within limit</v>
      </c>
      <c r="T301" s="13" t="str">
        <f t="shared" si="9"/>
        <v>within limit</v>
      </c>
    </row>
    <row r="302" ht="15.75" customHeight="1">
      <c r="A302" s="7" t="s">
        <v>69</v>
      </c>
      <c r="B302" s="33"/>
      <c r="C302" s="9"/>
      <c r="D302" s="10"/>
      <c r="E302" s="26">
        <v>15.0</v>
      </c>
      <c r="F302" s="10" t="s">
        <v>68</v>
      </c>
      <c r="G302" s="10">
        <v>15.019</v>
      </c>
      <c r="H302" s="10" t="str">
        <f t="shared" si="39"/>
        <v/>
      </c>
      <c r="I302" s="10">
        <f t="shared" si="2"/>
        <v>-0.019</v>
      </c>
      <c r="J302" s="7">
        <f>I302/ VLOOKUP(F302,Sheet3!B:C,2,false)</f>
        <v>-0.0019</v>
      </c>
      <c r="K302" s="7" t="str">
        <f>VLOOKUP(F302,Sheet3!B:E,4,false)</f>
        <v>W</v>
      </c>
      <c r="L302" s="7" t="str">
        <f t="shared" ref="L302:L304" si="46">if(ISBLANK(D302),"",SPARKLINE(H302:I302))</f>
        <v/>
      </c>
      <c r="M302" s="10" t="str">
        <f t="shared" si="40"/>
        <v/>
      </c>
      <c r="N302" s="10">
        <f t="shared" si="41"/>
        <v>0.019</v>
      </c>
      <c r="O302" s="7"/>
      <c r="P302" s="13" t="str">
        <f t="shared" si="5"/>
        <v>improved</v>
      </c>
      <c r="Q302" s="7" t="str">
        <f t="shared" si="18"/>
        <v/>
      </c>
      <c r="R302" s="14">
        <f t="shared" si="43"/>
        <v>0</v>
      </c>
      <c r="S302" s="13" t="str">
        <f t="shared" si="8"/>
        <v>out of limit</v>
      </c>
      <c r="T302" s="13" t="str">
        <f t="shared" si="9"/>
        <v>out of limit</v>
      </c>
    </row>
    <row r="303" ht="15.75" customHeight="1">
      <c r="A303" s="7" t="s">
        <v>69</v>
      </c>
      <c r="B303" s="33"/>
      <c r="C303" s="9"/>
      <c r="D303" s="10"/>
      <c r="E303" s="26">
        <v>150.0</v>
      </c>
      <c r="F303" s="10" t="s">
        <v>68</v>
      </c>
      <c r="G303" s="10">
        <v>150.035</v>
      </c>
      <c r="H303" s="10" t="str">
        <f t="shared" si="39"/>
        <v/>
      </c>
      <c r="I303" s="10">
        <f t="shared" si="2"/>
        <v>-0.035</v>
      </c>
      <c r="J303" s="7">
        <f>I303/ VLOOKUP(F303,Sheet3!B:C,2,false)</f>
        <v>-0.0035</v>
      </c>
      <c r="K303" s="7" t="str">
        <f>VLOOKUP(F303,Sheet3!B:E,4,false)</f>
        <v>W</v>
      </c>
      <c r="L303" s="7" t="str">
        <f t="shared" si="46"/>
        <v/>
      </c>
      <c r="M303" s="10" t="str">
        <f t="shared" si="40"/>
        <v/>
      </c>
      <c r="N303" s="10">
        <f t="shared" si="41"/>
        <v>0.035</v>
      </c>
      <c r="O303" s="7"/>
      <c r="P303" s="13" t="str">
        <f t="shared" si="5"/>
        <v>improved</v>
      </c>
      <c r="Q303" s="7" t="str">
        <f t="shared" si="18"/>
        <v/>
      </c>
      <c r="R303" s="14">
        <f t="shared" si="43"/>
        <v>0</v>
      </c>
      <c r="S303" s="13" t="str">
        <f t="shared" si="8"/>
        <v>out of limit</v>
      </c>
      <c r="T303" s="13" t="str">
        <f t="shared" si="9"/>
        <v>out of limit</v>
      </c>
    </row>
    <row r="304" ht="15.75" customHeight="1">
      <c r="A304" s="7" t="s">
        <v>69</v>
      </c>
      <c r="B304" s="33"/>
      <c r="C304" s="9"/>
      <c r="D304" s="10"/>
      <c r="E304" s="26">
        <v>750.0</v>
      </c>
      <c r="F304" s="10" t="s">
        <v>68</v>
      </c>
      <c r="G304" s="10">
        <v>750.023</v>
      </c>
      <c r="H304" s="10" t="str">
        <f t="shared" si="39"/>
        <v/>
      </c>
      <c r="I304" s="10">
        <f t="shared" si="2"/>
        <v>-0.023</v>
      </c>
      <c r="J304" s="7">
        <f>I304/ VLOOKUP(F304,Sheet3!B:C,2,false)</f>
        <v>-0.0023</v>
      </c>
      <c r="K304" s="7" t="str">
        <f>VLOOKUP(F304,Sheet3!B:E,4,false)</f>
        <v>W</v>
      </c>
      <c r="L304" s="7" t="str">
        <f t="shared" si="46"/>
        <v/>
      </c>
      <c r="M304" s="10" t="str">
        <f t="shared" si="40"/>
        <v/>
      </c>
      <c r="N304" s="10">
        <f t="shared" si="41"/>
        <v>0.023</v>
      </c>
      <c r="O304" s="7"/>
      <c r="P304" s="13" t="str">
        <f t="shared" si="5"/>
        <v>improved</v>
      </c>
      <c r="Q304" s="7" t="str">
        <f t="shared" si="18"/>
        <v/>
      </c>
      <c r="R304" s="14">
        <f t="shared" si="43"/>
        <v>0</v>
      </c>
      <c r="S304" s="13" t="str">
        <f t="shared" si="8"/>
        <v>out of limit</v>
      </c>
      <c r="T304" s="13" t="str">
        <f t="shared" si="9"/>
        <v>out of limit</v>
      </c>
    </row>
    <row r="305" ht="15.75" customHeight="1">
      <c r="A305" s="7" t="s">
        <v>69</v>
      </c>
      <c r="B305" s="7">
        <v>1500.0</v>
      </c>
      <c r="C305" s="9" t="s">
        <v>68</v>
      </c>
      <c r="D305" s="10">
        <v>1501.36</v>
      </c>
      <c r="E305" s="26">
        <v>1500.0</v>
      </c>
      <c r="F305" s="10" t="s">
        <v>68</v>
      </c>
      <c r="G305" s="10">
        <v>1500.35</v>
      </c>
      <c r="H305" s="10">
        <f t="shared" si="39"/>
        <v>-1.36</v>
      </c>
      <c r="I305" s="10">
        <f t="shared" si="2"/>
        <v>-0.35</v>
      </c>
      <c r="J305" s="7">
        <f>I305/ VLOOKUP(F305,Sheet3!B:C,2,false)</f>
        <v>-0.035</v>
      </c>
      <c r="K305" s="7" t="str">
        <f>VLOOKUP(F305,Sheet3!B:E,4,false)</f>
        <v>W</v>
      </c>
      <c r="L305" s="7" t="str">
        <f>IFERROR(__xludf.DUMMYFUNCTION("if(ISBLANK(D305),"""",SPARKLINE(H305:I305))"),"")</f>
        <v/>
      </c>
      <c r="M305" s="10">
        <f t="shared" si="40"/>
        <v>1.36</v>
      </c>
      <c r="N305" s="10">
        <f t="shared" si="41"/>
        <v>0.35</v>
      </c>
      <c r="O305" s="7"/>
      <c r="P305" s="13" t="str">
        <f t="shared" si="5"/>
        <v>degradation</v>
      </c>
      <c r="Q305" s="7" t="str">
        <f t="shared" si="18"/>
        <v>AC POWER @ 0.5PF(Lead)</v>
      </c>
      <c r="R305" s="14">
        <f t="shared" si="43"/>
        <v>1.2</v>
      </c>
      <c r="S305" s="13" t="str">
        <f t="shared" si="8"/>
        <v>out of limit</v>
      </c>
      <c r="T305" s="13" t="str">
        <f t="shared" si="9"/>
        <v>within limit</v>
      </c>
    </row>
    <row r="306" ht="15.75" customHeight="1">
      <c r="A306" s="7" t="s">
        <v>69</v>
      </c>
      <c r="B306" s="7">
        <v>3000.0</v>
      </c>
      <c r="C306" s="9" t="s">
        <v>68</v>
      </c>
      <c r="D306" s="10">
        <v>3001.1</v>
      </c>
      <c r="E306" s="26">
        <v>3000.0</v>
      </c>
      <c r="F306" s="10" t="s">
        <v>68</v>
      </c>
      <c r="G306" s="10">
        <v>3000.49</v>
      </c>
      <c r="H306" s="10">
        <f t="shared" si="39"/>
        <v>-1.1</v>
      </c>
      <c r="I306" s="10">
        <f t="shared" si="2"/>
        <v>-0.49</v>
      </c>
      <c r="J306" s="7">
        <f>I306/ VLOOKUP(F306,Sheet3!B:C,2,false)</f>
        <v>-0.049</v>
      </c>
      <c r="K306" s="7" t="str">
        <f>VLOOKUP(F306,Sheet3!B:E,4,false)</f>
        <v>W</v>
      </c>
      <c r="L306" s="7" t="str">
        <f>IFERROR(__xludf.DUMMYFUNCTION("if(ISBLANK(D306),"""",SPARKLINE(H306:I306))"),"")</f>
        <v/>
      </c>
      <c r="M306" s="10">
        <f t="shared" si="40"/>
        <v>1.1</v>
      </c>
      <c r="N306" s="10">
        <f t="shared" si="41"/>
        <v>0.49</v>
      </c>
      <c r="O306" s="7"/>
      <c r="P306" s="13" t="str">
        <f t="shared" si="5"/>
        <v>degradation</v>
      </c>
      <c r="Q306" s="7" t="str">
        <f t="shared" si="18"/>
        <v>AC POWER @ 0.5PF(Lead)</v>
      </c>
      <c r="R306" s="14">
        <f t="shared" si="43"/>
        <v>2.4</v>
      </c>
      <c r="S306" s="13" t="str">
        <f t="shared" si="8"/>
        <v>within limit</v>
      </c>
      <c r="T306" s="13" t="str">
        <f t="shared" si="9"/>
        <v>within limit</v>
      </c>
    </row>
    <row r="307" ht="15.75" customHeight="1">
      <c r="A307" s="7" t="s">
        <v>69</v>
      </c>
      <c r="B307" s="33"/>
      <c r="C307" s="9"/>
      <c r="D307" s="10"/>
      <c r="E307" s="26">
        <v>30.0</v>
      </c>
      <c r="F307" s="10" t="s">
        <v>68</v>
      </c>
      <c r="G307" s="10">
        <v>30.019</v>
      </c>
      <c r="H307" s="10" t="str">
        <f t="shared" si="39"/>
        <v/>
      </c>
      <c r="I307" s="10">
        <f t="shared" si="2"/>
        <v>-0.019</v>
      </c>
      <c r="J307" s="7">
        <f>I307/ VLOOKUP(F307,Sheet3!B:C,2,false)</f>
        <v>-0.0019</v>
      </c>
      <c r="K307" s="7" t="str">
        <f>VLOOKUP(F307,Sheet3!B:E,4,false)</f>
        <v>W</v>
      </c>
      <c r="L307" s="7" t="str">
        <f>if(ISBLANK(D307),"",SPARKLINE(H307:I307))</f>
        <v/>
      </c>
      <c r="M307" s="10" t="str">
        <f t="shared" si="40"/>
        <v/>
      </c>
      <c r="N307" s="10">
        <f t="shared" si="41"/>
        <v>0.019</v>
      </c>
      <c r="O307" s="7"/>
      <c r="P307" s="13" t="str">
        <f t="shared" si="5"/>
        <v>improved</v>
      </c>
      <c r="Q307" s="7" t="str">
        <f t="shared" si="18"/>
        <v/>
      </c>
      <c r="R307" s="14">
        <f t="shared" si="43"/>
        <v>0</v>
      </c>
      <c r="S307" s="13" t="str">
        <f t="shared" si="8"/>
        <v>out of limit</v>
      </c>
      <c r="T307" s="13" t="str">
        <f t="shared" si="9"/>
        <v>out of limit</v>
      </c>
    </row>
    <row r="308" ht="15.75" customHeight="1">
      <c r="A308" s="7" t="s">
        <v>69</v>
      </c>
      <c r="B308" s="7">
        <v>6000.0</v>
      </c>
      <c r="C308" s="9" t="s">
        <v>68</v>
      </c>
      <c r="D308" s="10">
        <v>6002.5</v>
      </c>
      <c r="E308" s="26">
        <v>6000.0</v>
      </c>
      <c r="F308" s="10" t="s">
        <v>68</v>
      </c>
      <c r="G308" s="10">
        <v>6001.51</v>
      </c>
      <c r="H308" s="10">
        <f t="shared" si="39"/>
        <v>-2.5</v>
      </c>
      <c r="I308" s="10">
        <f t="shared" si="2"/>
        <v>-1.51</v>
      </c>
      <c r="J308" s="7">
        <f>I308/ VLOOKUP(F308,Sheet3!B:C,2,false)</f>
        <v>-0.151</v>
      </c>
      <c r="K308" s="7" t="str">
        <f>VLOOKUP(F308,Sheet3!B:E,4,false)</f>
        <v>W</v>
      </c>
      <c r="L308" s="7" t="str">
        <f>IFERROR(__xludf.DUMMYFUNCTION("if(ISBLANK(D308),"""",SPARKLINE(H308:I308))"),"")</f>
        <v/>
      </c>
      <c r="M308" s="10">
        <f t="shared" si="40"/>
        <v>2.5</v>
      </c>
      <c r="N308" s="10">
        <f t="shared" si="41"/>
        <v>1.51</v>
      </c>
      <c r="O308" s="7"/>
      <c r="P308" s="13" t="str">
        <f t="shared" si="5"/>
        <v>degradation</v>
      </c>
      <c r="Q308" s="7" t="str">
        <f t="shared" si="18"/>
        <v>AC POWER @ 0.5PF(Lead)</v>
      </c>
      <c r="R308" s="14">
        <f t="shared" si="43"/>
        <v>4.8</v>
      </c>
      <c r="S308" s="13" t="str">
        <f t="shared" si="8"/>
        <v>within limit</v>
      </c>
      <c r="T308" s="13" t="str">
        <f t="shared" si="9"/>
        <v>within limit</v>
      </c>
    </row>
    <row r="309" ht="15.75" customHeight="1">
      <c r="A309" s="7" t="s">
        <v>70</v>
      </c>
      <c r="B309" s="32"/>
      <c r="C309" s="9"/>
      <c r="D309" s="10"/>
      <c r="E309" s="26">
        <v>2.5</v>
      </c>
      <c r="F309" s="10" t="s">
        <v>68</v>
      </c>
      <c r="G309" s="10">
        <v>2.4998</v>
      </c>
      <c r="H309" s="10" t="str">
        <f t="shared" si="39"/>
        <v/>
      </c>
      <c r="I309" s="10">
        <f t="shared" si="2"/>
        <v>0.0002</v>
      </c>
      <c r="J309" s="7">
        <f>I309/ VLOOKUP(F309,Sheet3!B:C,2,false)</f>
        <v>0.00002</v>
      </c>
      <c r="K309" s="7" t="str">
        <f>VLOOKUP(F309,Sheet3!B:E,4,false)</f>
        <v>W</v>
      </c>
      <c r="L309" s="7" t="str">
        <f t="shared" ref="L309:L311" si="47">if(ISBLANK(D309),"",SPARKLINE(H309:I309))</f>
        <v/>
      </c>
      <c r="M309" s="10" t="str">
        <f t="shared" si="40"/>
        <v/>
      </c>
      <c r="N309" s="10">
        <f t="shared" si="41"/>
        <v>0.0002</v>
      </c>
      <c r="O309" s="7"/>
      <c r="P309" s="13" t="str">
        <f t="shared" si="5"/>
        <v>improved</v>
      </c>
      <c r="Q309" s="7" t="str">
        <f t="shared" si="18"/>
        <v/>
      </c>
      <c r="R309" s="14">
        <f t="shared" si="43"/>
        <v>0</v>
      </c>
      <c r="S309" s="13" t="str">
        <f t="shared" si="8"/>
        <v>out of limit</v>
      </c>
      <c r="T309" s="13" t="str">
        <f t="shared" si="9"/>
        <v>out of limit</v>
      </c>
    </row>
    <row r="310" ht="15.75" customHeight="1">
      <c r="A310" s="7" t="s">
        <v>70</v>
      </c>
      <c r="C310" s="9"/>
      <c r="D310" s="10"/>
      <c r="E310" s="26">
        <v>100.0</v>
      </c>
      <c r="F310" s="10" t="s">
        <v>68</v>
      </c>
      <c r="G310" s="10">
        <v>100.059</v>
      </c>
      <c r="H310" s="10" t="str">
        <f t="shared" si="39"/>
        <v/>
      </c>
      <c r="I310" s="10">
        <f t="shared" si="2"/>
        <v>-0.059</v>
      </c>
      <c r="J310" s="7">
        <f>I310/ VLOOKUP(F310,Sheet3!B:C,2,false)</f>
        <v>-0.0059</v>
      </c>
      <c r="K310" s="7" t="str">
        <f>VLOOKUP(F310,Sheet3!B:E,4,false)</f>
        <v>W</v>
      </c>
      <c r="L310" s="7" t="str">
        <f t="shared" si="47"/>
        <v/>
      </c>
      <c r="M310" s="10" t="str">
        <f t="shared" si="40"/>
        <v/>
      </c>
      <c r="N310" s="10">
        <f t="shared" si="41"/>
        <v>0.059</v>
      </c>
      <c r="O310" s="7"/>
      <c r="P310" s="13" t="str">
        <f t="shared" si="5"/>
        <v>improved</v>
      </c>
      <c r="Q310" s="7" t="str">
        <f t="shared" si="18"/>
        <v/>
      </c>
      <c r="R310" s="14">
        <f t="shared" si="43"/>
        <v>0</v>
      </c>
      <c r="S310" s="13" t="str">
        <f t="shared" si="8"/>
        <v>out of limit</v>
      </c>
      <c r="T310" s="13" t="str">
        <f t="shared" si="9"/>
        <v>out of limit</v>
      </c>
    </row>
    <row r="311" ht="15.75" customHeight="1">
      <c r="A311" s="7" t="s">
        <v>70</v>
      </c>
      <c r="C311" s="9"/>
      <c r="D311" s="10"/>
      <c r="E311" s="26">
        <v>7.5</v>
      </c>
      <c r="F311" s="10" t="s">
        <v>68</v>
      </c>
      <c r="G311" s="10">
        <v>7.4989</v>
      </c>
      <c r="H311" s="10" t="str">
        <f t="shared" si="39"/>
        <v/>
      </c>
      <c r="I311" s="10">
        <f t="shared" si="2"/>
        <v>0.0011</v>
      </c>
      <c r="J311" s="7">
        <f>I311/ VLOOKUP(F311,Sheet3!B:C,2,false)</f>
        <v>0.00011</v>
      </c>
      <c r="K311" s="7" t="str">
        <f>VLOOKUP(F311,Sheet3!B:E,4,false)</f>
        <v>W</v>
      </c>
      <c r="L311" s="7" t="str">
        <f t="shared" si="47"/>
        <v/>
      </c>
      <c r="M311" s="10" t="str">
        <f t="shared" si="40"/>
        <v/>
      </c>
      <c r="N311" s="10">
        <f t="shared" si="41"/>
        <v>0.0011</v>
      </c>
      <c r="O311" s="7"/>
      <c r="P311" s="13" t="str">
        <f t="shared" si="5"/>
        <v>improved</v>
      </c>
      <c r="Q311" s="7" t="str">
        <f t="shared" si="18"/>
        <v/>
      </c>
      <c r="R311" s="14">
        <f t="shared" si="43"/>
        <v>0</v>
      </c>
      <c r="S311" s="13" t="str">
        <f t="shared" si="8"/>
        <v>out of limit</v>
      </c>
      <c r="T311" s="13" t="str">
        <f t="shared" si="9"/>
        <v>out of limit</v>
      </c>
    </row>
    <row r="312" ht="15.75" customHeight="1">
      <c r="A312" s="7" t="s">
        <v>70</v>
      </c>
      <c r="B312" s="7">
        <v>75.0</v>
      </c>
      <c r="C312" s="9" t="s">
        <v>68</v>
      </c>
      <c r="D312" s="10">
        <v>75.01</v>
      </c>
      <c r="E312" s="26">
        <v>75.0</v>
      </c>
      <c r="F312" s="10" t="s">
        <v>68</v>
      </c>
      <c r="G312" s="10">
        <v>75.011</v>
      </c>
      <c r="H312" s="10">
        <f t="shared" si="39"/>
        <v>-0.01</v>
      </c>
      <c r="I312" s="10">
        <f t="shared" si="2"/>
        <v>-0.011</v>
      </c>
      <c r="J312" s="7">
        <f>I312/ VLOOKUP(F312,Sheet3!B:C,2,false)</f>
        <v>-0.0011</v>
      </c>
      <c r="K312" s="7" t="str">
        <f>VLOOKUP(F312,Sheet3!B:E,4,false)</f>
        <v>W</v>
      </c>
      <c r="L312" s="7" t="str">
        <f>IFERROR(__xludf.DUMMYFUNCTION("if(ISBLANK(D312),"""",SPARKLINE(H312:I312))"),"")</f>
        <v/>
      </c>
      <c r="M312" s="10">
        <f t="shared" si="40"/>
        <v>0.01</v>
      </c>
      <c r="N312" s="10">
        <f t="shared" si="41"/>
        <v>0.011</v>
      </c>
      <c r="O312" s="7"/>
      <c r="P312" s="13" t="str">
        <f t="shared" si="5"/>
        <v>degradation</v>
      </c>
      <c r="Q312" s="7" t="str">
        <f t="shared" si="18"/>
        <v>AC POWER @ 0.5PF(Lag)</v>
      </c>
      <c r="R312" s="14">
        <f t="shared" si="43"/>
        <v>0.06</v>
      </c>
      <c r="S312" s="13" t="str">
        <f t="shared" si="8"/>
        <v>within limit</v>
      </c>
      <c r="T312" s="13" t="str">
        <f t="shared" si="9"/>
        <v>within limit</v>
      </c>
    </row>
    <row r="313" ht="15.75" customHeight="1">
      <c r="A313" s="7" t="s">
        <v>70</v>
      </c>
      <c r="B313" s="32">
        <v>375.0</v>
      </c>
      <c r="C313" s="9" t="s">
        <v>68</v>
      </c>
      <c r="D313" s="10">
        <v>375.07</v>
      </c>
      <c r="E313" s="26">
        <v>375.0</v>
      </c>
      <c r="F313" s="10" t="s">
        <v>68</v>
      </c>
      <c r="G313" s="10">
        <v>375.067</v>
      </c>
      <c r="H313" s="10">
        <f t="shared" si="39"/>
        <v>-0.07</v>
      </c>
      <c r="I313" s="10">
        <f t="shared" si="2"/>
        <v>-0.067</v>
      </c>
      <c r="J313" s="7">
        <f>I313/ VLOOKUP(F313,Sheet3!B:C,2,false)</f>
        <v>-0.0067</v>
      </c>
      <c r="K313" s="7" t="str">
        <f>VLOOKUP(F313,Sheet3!B:E,4,false)</f>
        <v>W</v>
      </c>
      <c r="L313" s="7" t="str">
        <f>IFERROR(__xludf.DUMMYFUNCTION("if(ISBLANK(D313),"""",SPARKLINE(H313:I313))"),"")</f>
        <v/>
      </c>
      <c r="M313" s="10">
        <f t="shared" si="40"/>
        <v>0.07</v>
      </c>
      <c r="N313" s="10">
        <f t="shared" si="41"/>
        <v>0.067</v>
      </c>
      <c r="O313" s="7"/>
      <c r="P313" s="13" t="str">
        <f t="shared" si="5"/>
        <v>degradation</v>
      </c>
      <c r="Q313" s="7" t="str">
        <f t="shared" si="18"/>
        <v>AC POWER @ 0.5PF(Lag)</v>
      </c>
      <c r="R313" s="14">
        <f t="shared" si="43"/>
        <v>0.3</v>
      </c>
      <c r="S313" s="13" t="str">
        <f t="shared" si="8"/>
        <v>within limit</v>
      </c>
      <c r="T313" s="13" t="str">
        <f t="shared" si="9"/>
        <v>within limit</v>
      </c>
    </row>
    <row r="314" ht="15.75" customHeight="1">
      <c r="A314" s="7" t="s">
        <v>70</v>
      </c>
      <c r="B314" s="32">
        <v>750.0</v>
      </c>
      <c r="C314" s="9" t="s">
        <v>68</v>
      </c>
      <c r="D314" s="10">
        <v>749.7</v>
      </c>
      <c r="E314" s="26">
        <v>750.0</v>
      </c>
      <c r="F314" s="10" t="s">
        <v>68</v>
      </c>
      <c r="G314" s="10">
        <v>750.012</v>
      </c>
      <c r="H314" s="10">
        <f t="shared" si="39"/>
        <v>0.3</v>
      </c>
      <c r="I314" s="10">
        <f t="shared" si="2"/>
        <v>-0.012</v>
      </c>
      <c r="J314" s="7">
        <f>I314/ VLOOKUP(F314,Sheet3!B:C,2,false)</f>
        <v>-0.0012</v>
      </c>
      <c r="K314" s="7" t="str">
        <f>VLOOKUP(F314,Sheet3!B:E,4,false)</f>
        <v>W</v>
      </c>
      <c r="L314" s="7" t="str">
        <f>IFERROR(__xludf.DUMMYFUNCTION("if(ISBLANK(D314),"""",SPARKLINE(H314:I314))"),"")</f>
        <v/>
      </c>
      <c r="M314" s="10">
        <f t="shared" si="40"/>
        <v>0.3</v>
      </c>
      <c r="N314" s="10">
        <f t="shared" si="41"/>
        <v>0.012</v>
      </c>
      <c r="O314" s="7"/>
      <c r="P314" s="13" t="str">
        <f t="shared" si="5"/>
        <v>improved</v>
      </c>
      <c r="Q314" s="7" t="str">
        <f t="shared" si="18"/>
        <v/>
      </c>
      <c r="R314" s="14">
        <f t="shared" si="43"/>
        <v>0.6</v>
      </c>
      <c r="S314" s="13" t="str">
        <f t="shared" si="8"/>
        <v>within limit</v>
      </c>
      <c r="T314" s="13" t="str">
        <f t="shared" si="9"/>
        <v>within limit</v>
      </c>
    </row>
    <row r="315" ht="15.75" customHeight="1">
      <c r="A315" s="7" t="s">
        <v>70</v>
      </c>
      <c r="B315" s="7">
        <v>1500.0</v>
      </c>
      <c r="C315" s="9" t="s">
        <v>68</v>
      </c>
      <c r="D315" s="10">
        <v>1499.9</v>
      </c>
      <c r="E315" s="26">
        <v>1500.0</v>
      </c>
      <c r="F315" s="10" t="s">
        <v>68</v>
      </c>
      <c r="G315" s="37">
        <v>1500.2</v>
      </c>
      <c r="H315" s="10">
        <f t="shared" si="39"/>
        <v>0.1</v>
      </c>
      <c r="I315" s="37">
        <f t="shared" si="2"/>
        <v>-0.2</v>
      </c>
      <c r="J315" s="7">
        <f>I315/ VLOOKUP(F315,Sheet3!B:C,2,false)</f>
        <v>-0.02</v>
      </c>
      <c r="K315" s="7" t="str">
        <f>VLOOKUP(F315,Sheet3!B:E,4,false)</f>
        <v>W</v>
      </c>
      <c r="L315" s="7" t="str">
        <f>IFERROR(__xludf.DUMMYFUNCTION("if(ISBLANK(D315),"""",SPARKLINE(H315:I315))"),"")</f>
        <v/>
      </c>
      <c r="M315" s="10">
        <f t="shared" si="40"/>
        <v>0.1</v>
      </c>
      <c r="N315" s="10">
        <f t="shared" si="41"/>
        <v>0.2</v>
      </c>
      <c r="O315" s="7"/>
      <c r="P315" s="13" t="str">
        <f t="shared" si="5"/>
        <v>improved</v>
      </c>
      <c r="Q315" s="7" t="str">
        <f t="shared" si="18"/>
        <v/>
      </c>
      <c r="R315" s="14">
        <f t="shared" si="43"/>
        <v>1.2</v>
      </c>
      <c r="S315" s="13" t="str">
        <f t="shared" si="8"/>
        <v>within limit</v>
      </c>
      <c r="T315" s="13" t="str">
        <f t="shared" si="9"/>
        <v>within limit</v>
      </c>
    </row>
    <row r="316" ht="15.75" customHeight="1">
      <c r="A316" s="7" t="s">
        <v>70</v>
      </c>
      <c r="B316" s="33"/>
      <c r="C316" s="9"/>
      <c r="D316" s="10"/>
      <c r="E316" s="26">
        <v>15.0</v>
      </c>
      <c r="F316" s="10" t="s">
        <v>68</v>
      </c>
      <c r="G316" s="10">
        <v>15.006</v>
      </c>
      <c r="H316" s="10" t="str">
        <f t="shared" si="39"/>
        <v/>
      </c>
      <c r="I316" s="10">
        <f t="shared" si="2"/>
        <v>-0.006</v>
      </c>
      <c r="J316" s="7">
        <f>I316/ VLOOKUP(F316,Sheet3!B:C,2,false)</f>
        <v>-0.0006</v>
      </c>
      <c r="K316" s="7" t="str">
        <f>VLOOKUP(F316,Sheet3!B:E,4,false)</f>
        <v>W</v>
      </c>
      <c r="L316" s="7" t="str">
        <f t="shared" ref="L316:L318" si="48">if(ISBLANK(D316),"",SPARKLINE(H316:I316))</f>
        <v/>
      </c>
      <c r="M316" s="10" t="str">
        <f t="shared" si="40"/>
        <v/>
      </c>
      <c r="N316" s="10">
        <f t="shared" si="41"/>
        <v>0.006</v>
      </c>
      <c r="O316" s="7"/>
      <c r="P316" s="13" t="str">
        <f t="shared" si="5"/>
        <v>improved</v>
      </c>
      <c r="Q316" s="7" t="str">
        <f t="shared" si="18"/>
        <v/>
      </c>
      <c r="R316" s="14">
        <f t="shared" si="43"/>
        <v>0</v>
      </c>
      <c r="S316" s="13" t="str">
        <f t="shared" si="8"/>
        <v>out of limit</v>
      </c>
      <c r="T316" s="13" t="str">
        <f t="shared" si="9"/>
        <v>out of limit</v>
      </c>
    </row>
    <row r="317" ht="15.75" customHeight="1">
      <c r="A317" s="7" t="s">
        <v>70</v>
      </c>
      <c r="B317" s="33"/>
      <c r="C317" s="9"/>
      <c r="D317" s="10"/>
      <c r="E317" s="26">
        <v>150.0</v>
      </c>
      <c r="F317" s="10" t="s">
        <v>68</v>
      </c>
      <c r="G317" s="10">
        <v>150.036</v>
      </c>
      <c r="H317" s="10" t="str">
        <f t="shared" si="39"/>
        <v/>
      </c>
      <c r="I317" s="10">
        <f t="shared" si="2"/>
        <v>-0.036</v>
      </c>
      <c r="J317" s="7">
        <f>I317/ VLOOKUP(F317,Sheet3!B:C,2,false)</f>
        <v>-0.0036</v>
      </c>
      <c r="K317" s="7" t="str">
        <f>VLOOKUP(F317,Sheet3!B:E,4,false)</f>
        <v>W</v>
      </c>
      <c r="L317" s="7" t="str">
        <f t="shared" si="48"/>
        <v/>
      </c>
      <c r="M317" s="10" t="str">
        <f t="shared" si="40"/>
        <v/>
      </c>
      <c r="N317" s="10">
        <f t="shared" si="41"/>
        <v>0.036</v>
      </c>
      <c r="O317" s="7"/>
      <c r="P317" s="13" t="str">
        <f t="shared" si="5"/>
        <v>improved</v>
      </c>
      <c r="Q317" s="7" t="str">
        <f t="shared" si="18"/>
        <v/>
      </c>
      <c r="R317" s="14">
        <f t="shared" si="43"/>
        <v>0</v>
      </c>
      <c r="S317" s="13" t="str">
        <f t="shared" si="8"/>
        <v>out of limit</v>
      </c>
      <c r="T317" s="13" t="str">
        <f t="shared" si="9"/>
        <v>out of limit</v>
      </c>
    </row>
    <row r="318" ht="15.75" customHeight="1">
      <c r="A318" s="7" t="s">
        <v>70</v>
      </c>
      <c r="B318" s="33"/>
      <c r="C318" s="9"/>
      <c r="D318" s="10"/>
      <c r="E318" s="26">
        <v>750.0</v>
      </c>
      <c r="F318" s="10" t="s">
        <v>68</v>
      </c>
      <c r="G318" s="10">
        <v>750.048</v>
      </c>
      <c r="H318" s="10" t="str">
        <f t="shared" si="39"/>
        <v/>
      </c>
      <c r="I318" s="10">
        <f t="shared" si="2"/>
        <v>-0.048</v>
      </c>
      <c r="J318" s="7">
        <f>I318/ VLOOKUP(F318,Sheet3!B:C,2,false)</f>
        <v>-0.0048</v>
      </c>
      <c r="K318" s="7" t="str">
        <f>VLOOKUP(F318,Sheet3!B:E,4,false)</f>
        <v>W</v>
      </c>
      <c r="L318" s="7" t="str">
        <f t="shared" si="48"/>
        <v/>
      </c>
      <c r="M318" s="10" t="str">
        <f t="shared" si="40"/>
        <v/>
      </c>
      <c r="N318" s="10">
        <f t="shared" si="41"/>
        <v>0.048</v>
      </c>
      <c r="O318" s="7"/>
      <c r="P318" s="13" t="str">
        <f t="shared" si="5"/>
        <v>improved</v>
      </c>
      <c r="Q318" s="7" t="str">
        <f t="shared" si="18"/>
        <v/>
      </c>
      <c r="R318" s="14">
        <f t="shared" si="43"/>
        <v>0</v>
      </c>
      <c r="S318" s="13" t="str">
        <f t="shared" si="8"/>
        <v>out of limit</v>
      </c>
      <c r="T318" s="13" t="str">
        <f t="shared" si="9"/>
        <v>out of limit</v>
      </c>
    </row>
    <row r="319" ht="15.75" customHeight="1">
      <c r="A319" s="7" t="s">
        <v>70</v>
      </c>
      <c r="B319" s="32">
        <v>1500.0</v>
      </c>
      <c r="C319" s="9" t="s">
        <v>68</v>
      </c>
      <c r="D319" s="10">
        <v>1499.68</v>
      </c>
      <c r="E319" s="26">
        <v>1500.0</v>
      </c>
      <c r="F319" s="10" t="s">
        <v>68</v>
      </c>
      <c r="G319" s="10">
        <v>1500.24</v>
      </c>
      <c r="H319" s="10">
        <f t="shared" si="39"/>
        <v>0.32</v>
      </c>
      <c r="I319" s="10">
        <f t="shared" si="2"/>
        <v>-0.24</v>
      </c>
      <c r="J319" s="7">
        <f>I319/ VLOOKUP(F319,Sheet3!B:C,2,false)</f>
        <v>-0.024</v>
      </c>
      <c r="K319" s="7" t="str">
        <f>VLOOKUP(F319,Sheet3!B:E,4,false)</f>
        <v>W</v>
      </c>
      <c r="L319" s="7" t="str">
        <f>IFERROR(__xludf.DUMMYFUNCTION("if(ISBLANK(D319),"""",SPARKLINE(H319:I319))"),"")</f>
        <v/>
      </c>
      <c r="M319" s="10">
        <f t="shared" si="40"/>
        <v>0.32</v>
      </c>
      <c r="N319" s="10">
        <f t="shared" si="41"/>
        <v>0.24</v>
      </c>
      <c r="O319" s="7"/>
      <c r="P319" s="13" t="str">
        <f t="shared" si="5"/>
        <v>improved</v>
      </c>
      <c r="Q319" s="7" t="str">
        <f t="shared" si="18"/>
        <v/>
      </c>
      <c r="R319" s="14">
        <f t="shared" si="43"/>
        <v>1.2</v>
      </c>
      <c r="S319" s="13" t="str">
        <f t="shared" si="8"/>
        <v>within limit</v>
      </c>
      <c r="T319" s="13" t="str">
        <f t="shared" si="9"/>
        <v>within limit</v>
      </c>
    </row>
    <row r="320" ht="15.75" customHeight="1">
      <c r="A320" s="7" t="s">
        <v>70</v>
      </c>
      <c r="B320" s="32">
        <v>3000.0</v>
      </c>
      <c r="C320" s="9" t="s">
        <v>68</v>
      </c>
      <c r="D320" s="10">
        <v>3000.2</v>
      </c>
      <c r="E320" s="26">
        <v>3000.0</v>
      </c>
      <c r="F320" s="10" t="s">
        <v>68</v>
      </c>
      <c r="G320" s="37">
        <v>3000.3</v>
      </c>
      <c r="H320" s="10">
        <f t="shared" si="39"/>
        <v>-0.2</v>
      </c>
      <c r="I320" s="37">
        <f t="shared" si="2"/>
        <v>-0.3</v>
      </c>
      <c r="J320" s="7">
        <f>I320/ VLOOKUP(F320,Sheet3!B:C,2,false)</f>
        <v>-0.03</v>
      </c>
      <c r="K320" s="7" t="str">
        <f>VLOOKUP(F320,Sheet3!B:E,4,false)</f>
        <v>W</v>
      </c>
      <c r="L320" s="7" t="str">
        <f>IFERROR(__xludf.DUMMYFUNCTION("if(ISBLANK(D320),"""",SPARKLINE(H320:I320))"),"")</f>
        <v/>
      </c>
      <c r="M320" s="10">
        <f t="shared" si="40"/>
        <v>0.2</v>
      </c>
      <c r="N320" s="10">
        <f t="shared" si="41"/>
        <v>0.3</v>
      </c>
      <c r="O320" s="7"/>
      <c r="P320" s="13" t="str">
        <f t="shared" si="5"/>
        <v>degradation</v>
      </c>
      <c r="Q320" s="7" t="str">
        <f t="shared" si="18"/>
        <v>AC POWER @ 0.5PF(Lag)</v>
      </c>
      <c r="R320" s="14">
        <f t="shared" si="43"/>
        <v>2.4</v>
      </c>
      <c r="S320" s="13" t="str">
        <f t="shared" si="8"/>
        <v>within limit</v>
      </c>
      <c r="T320" s="13" t="str">
        <f t="shared" si="9"/>
        <v>within limit</v>
      </c>
    </row>
    <row r="321" ht="15.75" customHeight="1">
      <c r="A321" s="7" t="s">
        <v>70</v>
      </c>
      <c r="B321" s="33"/>
      <c r="C321" s="9"/>
      <c r="D321" s="10"/>
      <c r="E321" s="26">
        <v>30.0</v>
      </c>
      <c r="F321" s="10" t="s">
        <v>68</v>
      </c>
      <c r="G321" s="10">
        <v>30.011</v>
      </c>
      <c r="H321" s="10" t="str">
        <f t="shared" si="39"/>
        <v/>
      </c>
      <c r="I321" s="10">
        <f t="shared" si="2"/>
        <v>-0.011</v>
      </c>
      <c r="J321" s="7">
        <f>I321/ VLOOKUP(F321,Sheet3!B:C,2,false)</f>
        <v>-0.0011</v>
      </c>
      <c r="K321" s="7" t="str">
        <f>VLOOKUP(F321,Sheet3!B:E,4,false)</f>
        <v>W</v>
      </c>
      <c r="L321" s="7" t="str">
        <f>if(ISBLANK(D321),"",SPARKLINE(H321:I321))</f>
        <v/>
      </c>
      <c r="M321" s="10" t="str">
        <f t="shared" si="40"/>
        <v/>
      </c>
      <c r="N321" s="10">
        <f t="shared" si="41"/>
        <v>0.011</v>
      </c>
      <c r="O321" s="7"/>
      <c r="P321" s="13" t="str">
        <f t="shared" si="5"/>
        <v>improved</v>
      </c>
      <c r="Q321" s="7" t="str">
        <f t="shared" si="18"/>
        <v/>
      </c>
      <c r="R321" s="14">
        <f t="shared" si="43"/>
        <v>0</v>
      </c>
      <c r="S321" s="13" t="str">
        <f t="shared" si="8"/>
        <v>out of limit</v>
      </c>
      <c r="T321" s="13" t="str">
        <f t="shared" si="9"/>
        <v>out of limit</v>
      </c>
    </row>
    <row r="322" ht="15.75" customHeight="1">
      <c r="A322" s="7" t="s">
        <v>70</v>
      </c>
      <c r="B322" s="32">
        <v>6000.0</v>
      </c>
      <c r="C322" s="9" t="s">
        <v>68</v>
      </c>
      <c r="D322" s="10">
        <v>6000.1</v>
      </c>
      <c r="E322" s="26">
        <v>6000.0</v>
      </c>
      <c r="F322" s="10" t="s">
        <v>68</v>
      </c>
      <c r="G322" s="10">
        <v>6001.25</v>
      </c>
      <c r="H322" s="10">
        <f t="shared" si="39"/>
        <v>-0.1</v>
      </c>
      <c r="I322" s="10">
        <f t="shared" si="2"/>
        <v>-1.25</v>
      </c>
      <c r="J322" s="7">
        <f>I322/ VLOOKUP(F322,Sheet3!B:C,2,false)</f>
        <v>-0.125</v>
      </c>
      <c r="K322" s="7" t="str">
        <f>VLOOKUP(F322,Sheet3!B:E,4,false)</f>
        <v>W</v>
      </c>
      <c r="L322" s="7" t="str">
        <f>IFERROR(__xludf.DUMMYFUNCTION("if(ISBLANK(D322),"""",SPARKLINE(H322:I322))"),"")</f>
        <v/>
      </c>
      <c r="M322" s="10">
        <f t="shared" si="40"/>
        <v>0.1</v>
      </c>
      <c r="N322" s="10">
        <f t="shared" si="41"/>
        <v>1.25</v>
      </c>
      <c r="O322" s="7"/>
      <c r="P322" s="13" t="str">
        <f t="shared" si="5"/>
        <v>improved</v>
      </c>
      <c r="Q322" s="7" t="str">
        <f t="shared" si="18"/>
        <v/>
      </c>
      <c r="R322" s="14">
        <f t="shared" si="43"/>
        <v>4.8</v>
      </c>
      <c r="S322" s="13" t="str">
        <f t="shared" si="8"/>
        <v>within limit</v>
      </c>
      <c r="T322" s="13" t="str">
        <f t="shared" si="9"/>
        <v>within limit</v>
      </c>
    </row>
    <row r="323" ht="15.75" customHeight="1">
      <c r="A323" s="7" t="s">
        <v>71</v>
      </c>
      <c r="B323" s="7">
        <v>1.0</v>
      </c>
      <c r="C323" s="9" t="s">
        <v>21</v>
      </c>
      <c r="D323" s="10">
        <v>1.0294</v>
      </c>
      <c r="E323" s="26">
        <v>1.0</v>
      </c>
      <c r="F323" s="10" t="s">
        <v>21</v>
      </c>
      <c r="G323" s="10">
        <v>1.00059</v>
      </c>
      <c r="H323" s="10">
        <f t="shared" si="39"/>
        <v>-0.0294</v>
      </c>
      <c r="I323" s="10">
        <f t="shared" si="2"/>
        <v>-0.00059</v>
      </c>
      <c r="J323" s="7">
        <f>I323/ VLOOKUP(F323,Sheet3!B:C,2,false)</f>
        <v>-0.00000059</v>
      </c>
      <c r="K323" s="7" t="str">
        <f>VLOOKUP(F323,Sheet3!B:E,4,false)</f>
        <v>V</v>
      </c>
      <c r="L323" s="7" t="str">
        <f>IFERROR(__xludf.DUMMYFUNCTION("if(ISBLANK(D323),"""",SPARKLINE(H323:I323))"),"")</f>
        <v/>
      </c>
      <c r="M323" s="20">
        <f t="shared" si="40"/>
        <v>0.0294</v>
      </c>
      <c r="N323" s="10">
        <f t="shared" si="41"/>
        <v>0.00059</v>
      </c>
      <c r="O323" s="7"/>
      <c r="P323" s="13" t="str">
        <f t="shared" si="5"/>
        <v>degradation</v>
      </c>
      <c r="Q323" s="7" t="str">
        <f t="shared" si="18"/>
        <v>Amplitude Vertical (DCV)</v>
      </c>
      <c r="R323" s="14">
        <f t="shared" ref="R323:R331" si="49">2.5*B323/(10^6)</f>
        <v>0.0000025</v>
      </c>
      <c r="S323" s="13" t="str">
        <f t="shared" si="8"/>
        <v>out of limit</v>
      </c>
      <c r="T323" s="13" t="str">
        <f t="shared" si="9"/>
        <v>out of limit</v>
      </c>
    </row>
    <row r="324" ht="15.75" customHeight="1">
      <c r="A324" s="7" t="s">
        <v>71</v>
      </c>
      <c r="B324" s="7">
        <v>10.0</v>
      </c>
      <c r="C324" s="9" t="s">
        <v>21</v>
      </c>
      <c r="D324" s="10">
        <v>10.0349</v>
      </c>
      <c r="E324" s="26">
        <v>10.0</v>
      </c>
      <c r="F324" s="10" t="s">
        <v>21</v>
      </c>
      <c r="G324" s="10">
        <v>10.00048</v>
      </c>
      <c r="H324" s="10">
        <f t="shared" si="39"/>
        <v>-0.0349</v>
      </c>
      <c r="I324" s="10">
        <f t="shared" si="2"/>
        <v>-0.00048</v>
      </c>
      <c r="J324" s="7">
        <f>I324/ VLOOKUP(F324,Sheet3!B:C,2,false)</f>
        <v>-0.00000048</v>
      </c>
      <c r="K324" s="7" t="str">
        <f>VLOOKUP(F324,Sheet3!B:E,4,false)</f>
        <v>V</v>
      </c>
      <c r="L324" s="7" t="str">
        <f>IFERROR(__xludf.DUMMYFUNCTION("if(ISBLANK(D324),"""",SPARKLINE(H324:I324))"),"")</f>
        <v/>
      </c>
      <c r="M324" s="20">
        <f t="shared" si="40"/>
        <v>0.0349</v>
      </c>
      <c r="N324" s="10">
        <f t="shared" si="41"/>
        <v>0.00048</v>
      </c>
      <c r="O324" s="7"/>
      <c r="P324" s="13" t="str">
        <f t="shared" si="5"/>
        <v>degradation</v>
      </c>
      <c r="Q324" s="7" t="str">
        <f t="shared" si="18"/>
        <v>Amplitude Vertical (DCV)</v>
      </c>
      <c r="R324" s="14">
        <f t="shared" si="49"/>
        <v>0.000025</v>
      </c>
      <c r="S324" s="13" t="str">
        <f t="shared" si="8"/>
        <v>out of limit</v>
      </c>
      <c r="T324" s="13" t="str">
        <f t="shared" si="9"/>
        <v>out of limit</v>
      </c>
    </row>
    <row r="325" ht="15.75" customHeight="1">
      <c r="A325" s="7" t="s">
        <v>71</v>
      </c>
      <c r="C325" s="9"/>
      <c r="D325" s="10"/>
      <c r="E325" s="26">
        <v>100.0</v>
      </c>
      <c r="F325" s="10" t="s">
        <v>21</v>
      </c>
      <c r="G325" s="12">
        <v>100.0002</v>
      </c>
      <c r="H325" s="10" t="str">
        <f t="shared" si="39"/>
        <v/>
      </c>
      <c r="I325" s="12">
        <f t="shared" si="2"/>
        <v>-0.0002</v>
      </c>
      <c r="J325" s="7">
        <f>I325/ VLOOKUP(F325,Sheet3!B:C,2,false)</f>
        <v>-0.0000002</v>
      </c>
      <c r="K325" s="7" t="str">
        <f>VLOOKUP(F325,Sheet3!B:E,4,false)</f>
        <v>V</v>
      </c>
      <c r="L325" s="7" t="str">
        <f t="shared" ref="L325:L334" si="50">if(ISBLANK(D325),"",SPARKLINE(H325:I325))</f>
        <v/>
      </c>
      <c r="M325" s="10" t="str">
        <f t="shared" si="40"/>
        <v/>
      </c>
      <c r="N325" s="10">
        <f t="shared" si="41"/>
        <v>0.0002</v>
      </c>
      <c r="O325" s="7"/>
      <c r="P325" s="13" t="str">
        <f t="shared" si="5"/>
        <v>improved</v>
      </c>
      <c r="Q325" s="7" t="str">
        <f t="shared" si="18"/>
        <v/>
      </c>
      <c r="R325" s="14">
        <f t="shared" si="49"/>
        <v>0</v>
      </c>
      <c r="S325" s="13" t="str">
        <f t="shared" si="8"/>
        <v>out of limit</v>
      </c>
      <c r="T325" s="13" t="str">
        <f t="shared" si="9"/>
        <v>out of limit</v>
      </c>
    </row>
    <row r="326" ht="15.75" customHeight="1">
      <c r="A326" s="7" t="s">
        <v>71</v>
      </c>
      <c r="C326" s="28"/>
      <c r="D326" s="10"/>
      <c r="E326" s="26">
        <v>1.0</v>
      </c>
      <c r="F326" s="10" t="s">
        <v>24</v>
      </c>
      <c r="G326" s="10">
        <v>1.0000456</v>
      </c>
      <c r="H326" s="10" t="str">
        <f t="shared" si="39"/>
        <v/>
      </c>
      <c r="I326" s="10">
        <f t="shared" si="2"/>
        <v>-0.0000456</v>
      </c>
      <c r="J326" s="7">
        <f>I326/ VLOOKUP(F326,Sheet3!B:C,2,false)</f>
        <v>-0.0000456</v>
      </c>
      <c r="K326" s="7" t="str">
        <f>VLOOKUP(F326,Sheet3!B:E,4,false)</f>
        <v>V</v>
      </c>
      <c r="L326" s="7" t="str">
        <f t="shared" si="50"/>
        <v/>
      </c>
      <c r="M326" s="10" t="str">
        <f t="shared" si="40"/>
        <v/>
      </c>
      <c r="N326" s="10">
        <f t="shared" si="41"/>
        <v>0.0000456</v>
      </c>
      <c r="O326" s="7"/>
      <c r="P326" s="13" t="str">
        <f t="shared" si="5"/>
        <v>improved</v>
      </c>
      <c r="Q326" s="7" t="str">
        <f t="shared" si="18"/>
        <v/>
      </c>
      <c r="R326" s="14">
        <f t="shared" si="49"/>
        <v>0</v>
      </c>
      <c r="S326" s="13" t="str">
        <f t="shared" si="8"/>
        <v>out of limit</v>
      </c>
      <c r="T326" s="13" t="str">
        <f t="shared" si="9"/>
        <v>out of limit</v>
      </c>
    </row>
    <row r="327" ht="15.75" customHeight="1">
      <c r="A327" s="7" t="s">
        <v>71</v>
      </c>
      <c r="C327" s="28"/>
      <c r="D327" s="10"/>
      <c r="E327" s="26">
        <v>10.0</v>
      </c>
      <c r="F327" s="10" t="s">
        <v>24</v>
      </c>
      <c r="G327" s="10">
        <v>10.001516</v>
      </c>
      <c r="H327" s="10" t="str">
        <f t="shared" si="39"/>
        <v/>
      </c>
      <c r="I327" s="10">
        <f t="shared" si="2"/>
        <v>-0.001516</v>
      </c>
      <c r="J327" s="7">
        <f>I327/ VLOOKUP(F327,Sheet3!B:C,2,false)</f>
        <v>-0.001516</v>
      </c>
      <c r="K327" s="7" t="str">
        <f>VLOOKUP(F327,Sheet3!B:E,4,false)</f>
        <v>V</v>
      </c>
      <c r="L327" s="7" t="str">
        <f t="shared" si="50"/>
        <v/>
      </c>
      <c r="M327" s="23" t="str">
        <f t="shared" si="40"/>
        <v/>
      </c>
      <c r="N327" s="10">
        <f t="shared" si="41"/>
        <v>0.001516</v>
      </c>
      <c r="O327" s="7"/>
      <c r="P327" s="13" t="str">
        <f t="shared" si="5"/>
        <v>improved</v>
      </c>
      <c r="Q327" s="7" t="str">
        <f t="shared" si="18"/>
        <v/>
      </c>
      <c r="R327" s="14">
        <f t="shared" si="49"/>
        <v>0</v>
      </c>
      <c r="S327" s="13" t="str">
        <f t="shared" si="8"/>
        <v>out of limit</v>
      </c>
      <c r="T327" s="13" t="str">
        <f t="shared" si="9"/>
        <v>out of limit</v>
      </c>
    </row>
    <row r="328" ht="15.75" customHeight="1">
      <c r="A328" s="7" t="s">
        <v>71</v>
      </c>
      <c r="C328" s="28"/>
      <c r="D328" s="10"/>
      <c r="E328" s="26">
        <v>30.0</v>
      </c>
      <c r="F328" s="10" t="s">
        <v>24</v>
      </c>
      <c r="G328" s="10">
        <v>29.99949</v>
      </c>
      <c r="H328" s="10" t="str">
        <f t="shared" si="39"/>
        <v/>
      </c>
      <c r="I328" s="10">
        <f t="shared" si="2"/>
        <v>0.00051</v>
      </c>
      <c r="J328" s="7">
        <f>I328/ VLOOKUP(F328,Sheet3!B:C,2,false)</f>
        <v>0.00051</v>
      </c>
      <c r="K328" s="7" t="str">
        <f>VLOOKUP(F328,Sheet3!B:E,4,false)</f>
        <v>V</v>
      </c>
      <c r="L328" s="7" t="str">
        <f t="shared" si="50"/>
        <v/>
      </c>
      <c r="M328" s="20" t="str">
        <f t="shared" si="40"/>
        <v/>
      </c>
      <c r="N328" s="10">
        <f t="shared" si="41"/>
        <v>0.00051</v>
      </c>
      <c r="O328" s="7"/>
      <c r="P328" s="13" t="str">
        <f t="shared" si="5"/>
        <v>improved</v>
      </c>
      <c r="Q328" s="7" t="str">
        <f t="shared" si="18"/>
        <v/>
      </c>
      <c r="R328" s="14">
        <f t="shared" si="49"/>
        <v>0</v>
      </c>
      <c r="S328" s="13" t="str">
        <f t="shared" si="8"/>
        <v>out of limit</v>
      </c>
      <c r="T328" s="13" t="str">
        <f t="shared" si="9"/>
        <v>out of limit</v>
      </c>
    </row>
    <row r="329" ht="15.75" customHeight="1">
      <c r="A329" s="7" t="s">
        <v>72</v>
      </c>
      <c r="C329" s="9"/>
      <c r="D329" s="10"/>
      <c r="E329" s="26">
        <v>2.0</v>
      </c>
      <c r="F329" s="10" t="s">
        <v>21</v>
      </c>
      <c r="G329" s="10">
        <v>1.9985</v>
      </c>
      <c r="H329" s="10" t="str">
        <f t="shared" si="39"/>
        <v/>
      </c>
      <c r="I329" s="10">
        <f t="shared" si="2"/>
        <v>0.0015</v>
      </c>
      <c r="J329" s="7">
        <f>I329/ VLOOKUP(F329,Sheet3!B:C,2,false)</f>
        <v>0.0000015</v>
      </c>
      <c r="K329" s="7" t="str">
        <f>VLOOKUP(F329,Sheet3!B:E,4,false)</f>
        <v>V</v>
      </c>
      <c r="L329" s="7" t="str">
        <f t="shared" si="50"/>
        <v/>
      </c>
      <c r="M329" s="10" t="str">
        <f t="shared" si="40"/>
        <v/>
      </c>
      <c r="N329" s="10">
        <f t="shared" si="41"/>
        <v>0.0015</v>
      </c>
      <c r="O329" s="7"/>
      <c r="P329" s="13" t="str">
        <f t="shared" si="5"/>
        <v>improved</v>
      </c>
      <c r="Q329" s="7" t="str">
        <f t="shared" si="18"/>
        <v/>
      </c>
      <c r="R329" s="14">
        <f t="shared" si="49"/>
        <v>0</v>
      </c>
      <c r="S329" s="13" t="str">
        <f t="shared" si="8"/>
        <v>out of limit</v>
      </c>
      <c r="T329" s="13" t="str">
        <f t="shared" si="9"/>
        <v>out of limit</v>
      </c>
    </row>
    <row r="330" ht="15.75" customHeight="1">
      <c r="A330" s="7" t="s">
        <v>72</v>
      </c>
      <c r="C330" s="9"/>
      <c r="D330" s="10"/>
      <c r="E330" s="26">
        <v>10.0</v>
      </c>
      <c r="F330" s="10" t="s">
        <v>21</v>
      </c>
      <c r="G330" s="10">
        <v>9.9978</v>
      </c>
      <c r="H330" s="10" t="str">
        <f t="shared" si="39"/>
        <v/>
      </c>
      <c r="I330" s="10">
        <f t="shared" si="2"/>
        <v>0.0022</v>
      </c>
      <c r="J330" s="7">
        <f>I330/ VLOOKUP(F330,Sheet3!B:C,2,false)</f>
        <v>0.0000022</v>
      </c>
      <c r="K330" s="7" t="str">
        <f>VLOOKUP(F330,Sheet3!B:E,4,false)</f>
        <v>V</v>
      </c>
      <c r="L330" s="7" t="str">
        <f t="shared" si="50"/>
        <v/>
      </c>
      <c r="M330" s="20" t="str">
        <f t="shared" si="40"/>
        <v/>
      </c>
      <c r="N330" s="10">
        <f t="shared" si="41"/>
        <v>0.0022</v>
      </c>
      <c r="O330" s="7"/>
      <c r="P330" s="13" t="str">
        <f t="shared" si="5"/>
        <v>improved</v>
      </c>
      <c r="Q330" s="7" t="str">
        <f t="shared" si="18"/>
        <v/>
      </c>
      <c r="R330" s="14">
        <f t="shared" si="49"/>
        <v>0</v>
      </c>
      <c r="S330" s="13" t="str">
        <f t="shared" si="8"/>
        <v>out of limit</v>
      </c>
      <c r="T330" s="13" t="str">
        <f t="shared" si="9"/>
        <v>out of limit</v>
      </c>
    </row>
    <row r="331" ht="15.75" customHeight="1">
      <c r="A331" s="7" t="s">
        <v>72</v>
      </c>
      <c r="C331" s="9"/>
      <c r="D331" s="10"/>
      <c r="E331" s="26">
        <v>100.0</v>
      </c>
      <c r="F331" s="10" t="s">
        <v>21</v>
      </c>
      <c r="G331" s="10">
        <v>99.9753</v>
      </c>
      <c r="H331" s="10" t="str">
        <f t="shared" si="39"/>
        <v/>
      </c>
      <c r="I331" s="10">
        <f t="shared" si="2"/>
        <v>0.0247</v>
      </c>
      <c r="J331" s="7">
        <f>I331/ VLOOKUP(F331,Sheet3!B:C,2,false)</f>
        <v>0.0000247</v>
      </c>
      <c r="K331" s="7" t="str">
        <f>VLOOKUP(F331,Sheet3!B:E,4,false)</f>
        <v>V</v>
      </c>
      <c r="L331" s="7" t="str">
        <f t="shared" si="50"/>
        <v/>
      </c>
      <c r="M331" s="10" t="str">
        <f t="shared" si="40"/>
        <v/>
      </c>
      <c r="N331" s="10">
        <f t="shared" si="41"/>
        <v>0.0247</v>
      </c>
      <c r="O331" s="7"/>
      <c r="P331" s="13" t="str">
        <f t="shared" si="5"/>
        <v>improved</v>
      </c>
      <c r="Q331" s="7" t="str">
        <f t="shared" si="18"/>
        <v/>
      </c>
      <c r="R331" s="14">
        <f t="shared" si="49"/>
        <v>0</v>
      </c>
      <c r="S331" s="13" t="str">
        <f t="shared" si="8"/>
        <v>out of limit</v>
      </c>
      <c r="T331" s="13" t="str">
        <f t="shared" si="9"/>
        <v>out of limit</v>
      </c>
    </row>
    <row r="332" ht="15.75" customHeight="1">
      <c r="A332" s="7" t="s">
        <v>72</v>
      </c>
      <c r="B332" s="32"/>
      <c r="C332" s="9"/>
      <c r="D332" s="10"/>
      <c r="E332" s="26">
        <v>1.0</v>
      </c>
      <c r="F332" s="10" t="s">
        <v>24</v>
      </c>
      <c r="G332" s="10">
        <v>1.000039</v>
      </c>
      <c r="H332" s="10" t="str">
        <f t="shared" si="39"/>
        <v/>
      </c>
      <c r="I332" s="23">
        <f t="shared" si="2"/>
        <v>-0.000039</v>
      </c>
      <c r="J332" s="43">
        <f>I332/ VLOOKUP(F332,Sheet3!B:C,2,false)</f>
        <v>-0.000039</v>
      </c>
      <c r="K332" s="7" t="str">
        <f>VLOOKUP(F332,Sheet3!B:E,4,false)</f>
        <v>V</v>
      </c>
      <c r="L332" s="7" t="str">
        <f t="shared" si="50"/>
        <v/>
      </c>
      <c r="M332" s="10" t="str">
        <f t="shared" si="40"/>
        <v/>
      </c>
      <c r="N332" s="23">
        <f t="shared" si="41"/>
        <v>0.000039</v>
      </c>
      <c r="O332" s="7"/>
      <c r="P332" s="13" t="str">
        <f t="shared" si="5"/>
        <v>improved</v>
      </c>
      <c r="Q332" s="7" t="str">
        <f t="shared" si="18"/>
        <v/>
      </c>
      <c r="R332" s="42"/>
      <c r="S332" s="13" t="str">
        <f t="shared" si="8"/>
        <v>within limit</v>
      </c>
      <c r="T332" s="13" t="str">
        <f t="shared" si="9"/>
        <v>out of limit</v>
      </c>
    </row>
    <row r="333" ht="15.75" customHeight="1">
      <c r="A333" s="7" t="s">
        <v>72</v>
      </c>
      <c r="B333" s="32"/>
      <c r="C333" s="9"/>
      <c r="D333" s="10"/>
      <c r="E333" s="26">
        <v>10.0</v>
      </c>
      <c r="F333" s="10" t="s">
        <v>24</v>
      </c>
      <c r="G333" s="10">
        <v>10.00038</v>
      </c>
      <c r="H333" s="10" t="str">
        <f t="shared" si="39"/>
        <v/>
      </c>
      <c r="I333" s="12">
        <f t="shared" si="2"/>
        <v>-0.00038</v>
      </c>
      <c r="J333" s="7">
        <f>I333/ VLOOKUP(F333,Sheet3!B:C,2,false)</f>
        <v>-0.00038</v>
      </c>
      <c r="K333" s="7" t="str">
        <f>VLOOKUP(F333,Sheet3!B:E,4,false)</f>
        <v>V</v>
      </c>
      <c r="L333" s="7" t="str">
        <f t="shared" si="50"/>
        <v/>
      </c>
      <c r="M333" s="10" t="str">
        <f t="shared" si="40"/>
        <v/>
      </c>
      <c r="N333" s="10">
        <f t="shared" si="41"/>
        <v>0.00038</v>
      </c>
      <c r="O333" s="7"/>
      <c r="P333" s="13" t="str">
        <f t="shared" si="5"/>
        <v>improved</v>
      </c>
      <c r="Q333" s="7" t="str">
        <f t="shared" si="18"/>
        <v/>
      </c>
      <c r="R333" s="42"/>
      <c r="S333" s="13" t="str">
        <f t="shared" si="8"/>
        <v>within limit</v>
      </c>
      <c r="T333" s="13" t="str">
        <f t="shared" si="9"/>
        <v>out of limit</v>
      </c>
    </row>
    <row r="334" ht="15.75" customHeight="1">
      <c r="A334" s="7" t="s">
        <v>72</v>
      </c>
      <c r="B334" s="32"/>
      <c r="C334" s="9"/>
      <c r="D334" s="10"/>
      <c r="E334" s="26">
        <v>100.0</v>
      </c>
      <c r="F334" s="10" t="s">
        <v>24</v>
      </c>
      <c r="G334" s="10">
        <v>100.0051</v>
      </c>
      <c r="H334" s="10" t="str">
        <f t="shared" si="39"/>
        <v/>
      </c>
      <c r="I334" s="12">
        <f t="shared" si="2"/>
        <v>-0.0051</v>
      </c>
      <c r="J334" s="44">
        <f>I334/ VLOOKUP(F334,Sheet3!B:C,2,false)</f>
        <v>-0.0051</v>
      </c>
      <c r="K334" s="7" t="str">
        <f>VLOOKUP(F334,Sheet3!B:E,4,false)</f>
        <v>V</v>
      </c>
      <c r="L334" s="7" t="str">
        <f t="shared" si="50"/>
        <v/>
      </c>
      <c r="M334" s="10" t="str">
        <f t="shared" si="40"/>
        <v/>
      </c>
      <c r="N334" s="20">
        <f t="shared" si="41"/>
        <v>0.0051</v>
      </c>
      <c r="O334" s="7"/>
      <c r="P334" s="13" t="str">
        <f t="shared" si="5"/>
        <v>improved</v>
      </c>
      <c r="Q334" s="7" t="str">
        <f t="shared" si="18"/>
        <v/>
      </c>
      <c r="R334" s="42"/>
      <c r="S334" s="13" t="str">
        <f t="shared" si="8"/>
        <v>within limit</v>
      </c>
      <c r="T334" s="13" t="str">
        <f t="shared" si="9"/>
        <v>out of limit</v>
      </c>
    </row>
    <row r="335" ht="15.75" customHeight="1">
      <c r="A335" s="7" t="s">
        <v>73</v>
      </c>
      <c r="B335" s="32">
        <v>2.0</v>
      </c>
      <c r="C335" s="10" t="s">
        <v>74</v>
      </c>
      <c r="D335" s="10">
        <v>1.9999991</v>
      </c>
      <c r="E335" s="26">
        <v>2.0</v>
      </c>
      <c r="F335" s="10" t="s">
        <v>74</v>
      </c>
      <c r="G335" s="20">
        <v>2.0</v>
      </c>
      <c r="H335" s="10">
        <f t="shared" si="39"/>
        <v>0.0000009000000001</v>
      </c>
      <c r="I335" s="12">
        <f t="shared" si="2"/>
        <v>0</v>
      </c>
      <c r="J335" s="44">
        <f>I335/ VLOOKUP(F335,Sheet3!B:C,2,false)</f>
        <v>0</v>
      </c>
      <c r="K335" s="7" t="str">
        <f>VLOOKUP(F335,Sheet3!B:E,4,false)</f>
        <v>s</v>
      </c>
      <c r="L335" s="7" t="str">
        <f>IFERROR(__xludf.DUMMYFUNCTION("if(ISBLANK(D335),"""",SPARKLINE(H335:I335))"),"")</f>
        <v/>
      </c>
      <c r="M335" s="10">
        <f t="shared" si="40"/>
        <v>0.0000009000000001</v>
      </c>
      <c r="N335" s="23">
        <f t="shared" si="41"/>
        <v>0</v>
      </c>
      <c r="O335" s="7"/>
      <c r="P335" s="13" t="str">
        <f t="shared" si="5"/>
        <v>improved</v>
      </c>
      <c r="Q335" s="7" t="str">
        <f t="shared" si="18"/>
        <v/>
      </c>
      <c r="R335" s="42"/>
      <c r="S335" s="13" t="str">
        <f t="shared" si="8"/>
        <v>out of limit</v>
      </c>
      <c r="T335" s="13" t="str">
        <f t="shared" si="9"/>
        <v>within limit</v>
      </c>
    </row>
    <row r="336" ht="15.75" customHeight="1">
      <c r="A336" s="7" t="s">
        <v>73</v>
      </c>
      <c r="B336" s="32">
        <v>10.0</v>
      </c>
      <c r="C336" s="10" t="s">
        <v>74</v>
      </c>
      <c r="D336" s="10">
        <v>9.9999958</v>
      </c>
      <c r="E336" s="26">
        <v>10.0</v>
      </c>
      <c r="F336" s="10" t="s">
        <v>74</v>
      </c>
      <c r="G336" s="23">
        <v>10.0</v>
      </c>
      <c r="H336" s="10">
        <f t="shared" si="39"/>
        <v>0.000004199999999</v>
      </c>
      <c r="I336" s="12">
        <f t="shared" si="2"/>
        <v>0</v>
      </c>
      <c r="J336" s="44">
        <f>I336/ VLOOKUP(F336,Sheet3!B:C,2,false)</f>
        <v>0</v>
      </c>
      <c r="K336" s="7" t="str">
        <f>VLOOKUP(F336,Sheet3!B:E,4,false)</f>
        <v>s</v>
      </c>
      <c r="L336" s="7" t="str">
        <f>IFERROR(__xludf.DUMMYFUNCTION("if(ISBLANK(D336),"""",SPARKLINE(H336:I336))"),"")</f>
        <v/>
      </c>
      <c r="M336" s="10">
        <f t="shared" si="40"/>
        <v>0.000004199999999</v>
      </c>
      <c r="N336" s="10">
        <f t="shared" si="41"/>
        <v>0</v>
      </c>
      <c r="O336" s="7"/>
      <c r="P336" s="13" t="str">
        <f t="shared" si="5"/>
        <v>improved</v>
      </c>
      <c r="Q336" s="7" t="str">
        <f t="shared" si="18"/>
        <v/>
      </c>
      <c r="R336" s="42"/>
      <c r="S336" s="13" t="str">
        <f t="shared" si="8"/>
        <v>out of limit</v>
      </c>
      <c r="T336" s="13" t="str">
        <f t="shared" si="9"/>
        <v>within limit</v>
      </c>
    </row>
    <row r="337" ht="15.75" customHeight="1">
      <c r="A337" s="7" t="s">
        <v>73</v>
      </c>
      <c r="B337" s="32">
        <v>100.0</v>
      </c>
      <c r="C337" s="10" t="s">
        <v>74</v>
      </c>
      <c r="D337" s="10">
        <v>99.9999589</v>
      </c>
      <c r="E337" s="26">
        <v>100.0</v>
      </c>
      <c r="F337" s="10" t="s">
        <v>74</v>
      </c>
      <c r="G337" s="12">
        <v>100.0</v>
      </c>
      <c r="H337" s="10">
        <f t="shared" si="39"/>
        <v>0.0000411</v>
      </c>
      <c r="I337" s="20">
        <f t="shared" si="2"/>
        <v>0</v>
      </c>
      <c r="J337" s="44">
        <f>I337/ VLOOKUP(F337,Sheet3!B:C,2,false)</f>
        <v>0</v>
      </c>
      <c r="K337" s="7" t="str">
        <f>VLOOKUP(F337,Sheet3!B:E,4,false)</f>
        <v>s</v>
      </c>
      <c r="L337" s="7" t="str">
        <f>IFERROR(__xludf.DUMMYFUNCTION("if(ISBLANK(D337),"""",SPARKLINE(H337:I337))"),"")</f>
        <v/>
      </c>
      <c r="M337" s="10">
        <f t="shared" si="40"/>
        <v>0.0000411</v>
      </c>
      <c r="N337" s="12">
        <f t="shared" si="41"/>
        <v>0</v>
      </c>
      <c r="O337" s="7"/>
      <c r="P337" s="13" t="str">
        <f t="shared" si="5"/>
        <v>improved</v>
      </c>
      <c r="Q337" s="7" t="str">
        <f t="shared" si="18"/>
        <v/>
      </c>
      <c r="R337" s="14"/>
      <c r="S337" s="13" t="str">
        <f t="shared" si="8"/>
        <v>out of limit</v>
      </c>
      <c r="T337" s="13" t="str">
        <f t="shared" si="9"/>
        <v>within limit</v>
      </c>
    </row>
    <row r="338" ht="15.75" customHeight="1">
      <c r="A338" s="7" t="s">
        <v>73</v>
      </c>
      <c r="B338" s="7">
        <v>1.0</v>
      </c>
      <c r="C338" s="10" t="s">
        <v>75</v>
      </c>
      <c r="D338" s="10">
        <v>0.9999996</v>
      </c>
      <c r="E338" s="26">
        <v>1.0</v>
      </c>
      <c r="F338" s="10" t="s">
        <v>75</v>
      </c>
      <c r="G338" s="20">
        <v>1.0</v>
      </c>
      <c r="H338" s="10">
        <f t="shared" si="39"/>
        <v>0.0000004</v>
      </c>
      <c r="I338" s="20">
        <f t="shared" si="2"/>
        <v>0</v>
      </c>
      <c r="J338" s="44">
        <f>I338/ VLOOKUP(F338,Sheet3!B:C,2,false)</f>
        <v>0</v>
      </c>
      <c r="K338" s="7" t="str">
        <f>VLOOKUP(F338,Sheet3!B:E,4,false)</f>
        <v>s</v>
      </c>
      <c r="L338" s="7" t="str">
        <f>IFERROR(__xludf.DUMMYFUNCTION("if(ISBLANK(D338),"""",SPARKLINE(H338:I338))"),"")</f>
        <v/>
      </c>
      <c r="M338" s="10">
        <f t="shared" si="40"/>
        <v>0.0000004</v>
      </c>
      <c r="N338" s="12">
        <f t="shared" si="41"/>
        <v>0</v>
      </c>
      <c r="O338" s="7"/>
      <c r="P338" s="13" t="str">
        <f t="shared" si="5"/>
        <v>improved</v>
      </c>
      <c r="Q338" s="7" t="str">
        <f t="shared" si="18"/>
        <v/>
      </c>
      <c r="R338" s="14"/>
      <c r="S338" s="13" t="str">
        <f t="shared" si="8"/>
        <v>out of limit</v>
      </c>
      <c r="T338" s="13" t="str">
        <f t="shared" si="9"/>
        <v>within limit</v>
      </c>
    </row>
    <row r="339" ht="15.75" customHeight="1">
      <c r="A339" s="7" t="s">
        <v>73</v>
      </c>
      <c r="B339" s="7">
        <v>10.0</v>
      </c>
      <c r="C339" s="10" t="s">
        <v>75</v>
      </c>
      <c r="D339" s="20">
        <v>9.999996</v>
      </c>
      <c r="E339" s="26">
        <v>10.0</v>
      </c>
      <c r="F339" s="10" t="s">
        <v>75</v>
      </c>
      <c r="G339" s="23">
        <v>10.0</v>
      </c>
      <c r="H339" s="20">
        <f t="shared" si="39"/>
        <v>0.000004000000001</v>
      </c>
      <c r="I339" s="20">
        <f t="shared" si="2"/>
        <v>0</v>
      </c>
      <c r="J339" s="44">
        <f>I339/ VLOOKUP(F339,Sheet3!B:C,2,false)</f>
        <v>0</v>
      </c>
      <c r="K339" s="7" t="str">
        <f>VLOOKUP(F339,Sheet3!B:E,4,false)</f>
        <v>s</v>
      </c>
      <c r="L339" s="7" t="str">
        <f>IFERROR(__xludf.DUMMYFUNCTION("if(ISBLANK(D339),"""",SPARKLINE(H339:I339))"),"")</f>
        <v/>
      </c>
      <c r="M339" s="10">
        <f t="shared" si="40"/>
        <v>0.000004000000001</v>
      </c>
      <c r="N339" s="12">
        <f t="shared" si="41"/>
        <v>0</v>
      </c>
      <c r="O339" s="7"/>
      <c r="P339" s="13" t="str">
        <f t="shared" si="5"/>
        <v>improved</v>
      </c>
      <c r="Q339" s="7" t="str">
        <f t="shared" si="18"/>
        <v/>
      </c>
      <c r="R339" s="14"/>
      <c r="S339" s="13" t="str">
        <f t="shared" si="8"/>
        <v>out of limit</v>
      </c>
      <c r="T339" s="13" t="str">
        <f t="shared" si="9"/>
        <v>within limit</v>
      </c>
    </row>
    <row r="340" ht="15.75" customHeight="1">
      <c r="A340" s="7" t="s">
        <v>73</v>
      </c>
      <c r="B340" s="7">
        <v>100.0</v>
      </c>
      <c r="C340" s="10" t="s">
        <v>75</v>
      </c>
      <c r="D340" s="10">
        <v>99.9999594</v>
      </c>
      <c r="E340" s="26">
        <v>100.0</v>
      </c>
      <c r="F340" s="10" t="s">
        <v>75</v>
      </c>
      <c r="G340" s="12">
        <v>100.0</v>
      </c>
      <c r="H340" s="20">
        <f t="shared" si="39"/>
        <v>0.00004060000001</v>
      </c>
      <c r="I340" s="20">
        <f t="shared" si="2"/>
        <v>0</v>
      </c>
      <c r="J340" s="44">
        <f>I340/ VLOOKUP(F340,Sheet3!B:C,2,false)</f>
        <v>0</v>
      </c>
      <c r="K340" s="7" t="str">
        <f>VLOOKUP(F340,Sheet3!B:E,4,false)</f>
        <v>s</v>
      </c>
      <c r="L340" s="7" t="str">
        <f>IFERROR(__xludf.DUMMYFUNCTION("if(ISBLANK(D340),"""",SPARKLINE(H340:I340))"),"")</f>
        <v/>
      </c>
      <c r="M340" s="10">
        <f t="shared" si="40"/>
        <v>0.00004060000001</v>
      </c>
      <c r="N340" s="12">
        <f t="shared" si="41"/>
        <v>0</v>
      </c>
      <c r="O340" s="7"/>
      <c r="P340" s="13" t="str">
        <f t="shared" si="5"/>
        <v>improved</v>
      </c>
      <c r="Q340" s="7" t="str">
        <f t="shared" si="18"/>
        <v/>
      </c>
      <c r="R340" s="14"/>
      <c r="S340" s="13" t="str">
        <f t="shared" si="8"/>
        <v>out of limit</v>
      </c>
      <c r="T340" s="13" t="str">
        <f t="shared" si="9"/>
        <v>within limit</v>
      </c>
    </row>
    <row r="341" ht="15.75" customHeight="1">
      <c r="A341" s="7" t="s">
        <v>73</v>
      </c>
      <c r="B341" s="7">
        <v>1.0</v>
      </c>
      <c r="C341" s="10" t="s">
        <v>76</v>
      </c>
      <c r="D341" s="10">
        <v>0.9999996</v>
      </c>
      <c r="E341" s="26">
        <v>1.0</v>
      </c>
      <c r="F341" s="10" t="s">
        <v>76</v>
      </c>
      <c r="G341" s="10">
        <v>1.0000001</v>
      </c>
      <c r="H341" s="10">
        <f t="shared" si="39"/>
        <v>0.0000004</v>
      </c>
      <c r="I341" s="20">
        <f t="shared" si="2"/>
        <v>-0.0000001000000001</v>
      </c>
      <c r="J341" s="44">
        <f>I341/ VLOOKUP(F341,Sheet3!B:C,2,false)</f>
        <v>-0.0000000001000000001</v>
      </c>
      <c r="K341" s="7" t="str">
        <f>VLOOKUP(F341,Sheet3!B:E,4,false)</f>
        <v>s</v>
      </c>
      <c r="L341" s="7" t="str">
        <f>IFERROR(__xludf.DUMMYFUNCTION("if(ISBLANK(D341),"""",SPARKLINE(H341:I341))"),"")</f>
        <v/>
      </c>
      <c r="M341" s="10">
        <f t="shared" si="40"/>
        <v>0.0000004</v>
      </c>
      <c r="N341" s="12">
        <f t="shared" si="41"/>
        <v>0.0000001000000001</v>
      </c>
      <c r="O341" s="7"/>
      <c r="P341" s="13" t="str">
        <f t="shared" si="5"/>
        <v>improved</v>
      </c>
      <c r="Q341" s="7" t="str">
        <f t="shared" si="18"/>
        <v/>
      </c>
      <c r="R341" s="14"/>
      <c r="S341" s="13" t="str">
        <f t="shared" si="8"/>
        <v>out of limit</v>
      </c>
      <c r="T341" s="13" t="str">
        <f t="shared" si="9"/>
        <v>out of limit</v>
      </c>
    </row>
    <row r="342" ht="15.75" customHeight="1">
      <c r="A342" s="7" t="s">
        <v>73</v>
      </c>
      <c r="B342" s="7">
        <v>10.0</v>
      </c>
      <c r="C342" s="10" t="s">
        <v>76</v>
      </c>
      <c r="D342" s="10">
        <v>9.9999958</v>
      </c>
      <c r="E342" s="26">
        <v>10.0</v>
      </c>
      <c r="F342" s="10" t="s">
        <v>76</v>
      </c>
      <c r="G342" s="10">
        <v>10.000001</v>
      </c>
      <c r="H342" s="20">
        <f t="shared" si="39"/>
        <v>0.000004199999999</v>
      </c>
      <c r="I342" s="23">
        <f t="shared" si="2"/>
        <v>-0.0000009999999993</v>
      </c>
      <c r="J342" s="44">
        <f>I342/ VLOOKUP(F342,Sheet3!B:C,2,false)</f>
        <v>-0.0000000009999999993</v>
      </c>
      <c r="K342" s="7" t="str">
        <f>VLOOKUP(F342,Sheet3!B:E,4,false)</f>
        <v>s</v>
      </c>
      <c r="L342" s="7" t="str">
        <f>IFERROR(__xludf.DUMMYFUNCTION("if(ISBLANK(D342),"""",SPARKLINE(H342:I342))"),"")</f>
        <v/>
      </c>
      <c r="M342" s="10">
        <f t="shared" si="40"/>
        <v>0.000004199999999</v>
      </c>
      <c r="N342" s="12">
        <f t="shared" si="41"/>
        <v>0.0000009999999993</v>
      </c>
      <c r="O342" s="7"/>
      <c r="P342" s="13" t="str">
        <f t="shared" si="5"/>
        <v>improved</v>
      </c>
      <c r="Q342" s="7" t="str">
        <f t="shared" si="18"/>
        <v/>
      </c>
      <c r="R342" s="14"/>
      <c r="S342" s="13" t="str">
        <f t="shared" si="8"/>
        <v>out of limit</v>
      </c>
      <c r="T342" s="13" t="str">
        <f t="shared" si="9"/>
        <v>out of limit</v>
      </c>
    </row>
    <row r="343" ht="15.75" customHeight="1">
      <c r="A343" s="7" t="s">
        <v>73</v>
      </c>
      <c r="B343" s="7">
        <v>100.0</v>
      </c>
      <c r="C343" s="10" t="s">
        <v>76</v>
      </c>
      <c r="D343" s="10">
        <v>100.0000119</v>
      </c>
      <c r="E343" s="26">
        <v>100.0</v>
      </c>
      <c r="F343" s="10" t="s">
        <v>76</v>
      </c>
      <c r="G343" s="10">
        <v>100.00002</v>
      </c>
      <c r="H343" s="10">
        <f t="shared" si="39"/>
        <v>-0.0000119</v>
      </c>
      <c r="I343" s="12">
        <f t="shared" si="2"/>
        <v>-0.00002000000001</v>
      </c>
      <c r="J343" s="44">
        <f>I343/ VLOOKUP(F343,Sheet3!B:C,2,false)</f>
        <v>-0.00000002000000001</v>
      </c>
      <c r="K343" s="7" t="str">
        <f>VLOOKUP(F343,Sheet3!B:E,4,false)</f>
        <v>s</v>
      </c>
      <c r="L343" s="7" t="str">
        <f>IFERROR(__xludf.DUMMYFUNCTION("if(ISBLANK(D343),"""",SPARKLINE(H343:I343))"),"")</f>
        <v/>
      </c>
      <c r="M343" s="10">
        <f t="shared" si="40"/>
        <v>0.0000119</v>
      </c>
      <c r="N343" s="12">
        <f t="shared" si="41"/>
        <v>0.00002000000001</v>
      </c>
      <c r="O343" s="7"/>
      <c r="P343" s="13" t="str">
        <f t="shared" si="5"/>
        <v>degradation</v>
      </c>
      <c r="Q343" s="7" t="str">
        <f t="shared" si="18"/>
        <v>TIME </v>
      </c>
      <c r="R343" s="14"/>
      <c r="S343" s="13" t="str">
        <f t="shared" si="8"/>
        <v>out of limit</v>
      </c>
      <c r="T343" s="13" t="str">
        <f t="shared" si="9"/>
        <v>out of limit</v>
      </c>
    </row>
    <row r="344" ht="15.75" customHeight="1">
      <c r="A344" s="7" t="s">
        <v>73</v>
      </c>
      <c r="B344" s="7">
        <v>1000.0</v>
      </c>
      <c r="C344" s="10" t="s">
        <v>76</v>
      </c>
      <c r="D344" s="10">
        <v>1000.0019</v>
      </c>
      <c r="E344" s="26">
        <v>1000.0</v>
      </c>
      <c r="F344" s="10" t="s">
        <v>76</v>
      </c>
      <c r="G344" s="10">
        <v>999.99998</v>
      </c>
      <c r="H344" s="10">
        <f t="shared" si="39"/>
        <v>-0.0019</v>
      </c>
      <c r="I344" s="12">
        <f t="shared" si="2"/>
        <v>0.00001999999995</v>
      </c>
      <c r="J344" s="44">
        <f>I344/ VLOOKUP(F344,Sheet3!B:C,2,false)</f>
        <v>0.00000001999999995</v>
      </c>
      <c r="K344" s="7" t="str">
        <f>VLOOKUP(F344,Sheet3!B:E,4,false)</f>
        <v>s</v>
      </c>
      <c r="L344" s="7" t="str">
        <f>IFERROR(__xludf.DUMMYFUNCTION("if(ISBLANK(D344),"""",SPARKLINE(H344:I344))"),"")</f>
        <v/>
      </c>
      <c r="M344" s="10">
        <f t="shared" si="40"/>
        <v>0.0019</v>
      </c>
      <c r="N344" s="12">
        <f t="shared" si="41"/>
        <v>0.00001999999995</v>
      </c>
      <c r="O344" s="7"/>
      <c r="P344" s="13" t="str">
        <f t="shared" si="5"/>
        <v>degradation</v>
      </c>
      <c r="Q344" s="7" t="str">
        <f t="shared" si="18"/>
        <v>TIME </v>
      </c>
      <c r="R344" s="14"/>
      <c r="S344" s="13" t="str">
        <f t="shared" si="8"/>
        <v>out of limit</v>
      </c>
      <c r="T344" s="13" t="str">
        <f t="shared" si="9"/>
        <v>out of limit</v>
      </c>
    </row>
    <row r="345" ht="15.75" customHeight="1">
      <c r="A345" s="7" t="s">
        <v>77</v>
      </c>
      <c r="B345" s="7">
        <v>10.0</v>
      </c>
      <c r="C345" s="9" t="s">
        <v>43</v>
      </c>
      <c r="D345" s="10">
        <v>10.000004</v>
      </c>
      <c r="E345" s="26">
        <v>10.0</v>
      </c>
      <c r="F345" s="10" t="s">
        <v>43</v>
      </c>
      <c r="G345" s="10">
        <v>10.000001</v>
      </c>
      <c r="H345" s="23">
        <f t="shared" si="39"/>
        <v>-0.000004000000001</v>
      </c>
      <c r="I345" s="12">
        <f t="shared" si="2"/>
        <v>-0.0000009999999993</v>
      </c>
      <c r="J345" s="44">
        <f>I345/ VLOOKUP(F345,Sheet3!B:C,2,false)</f>
        <v>-0.0009999999993</v>
      </c>
      <c r="K345" s="7" t="str">
        <f>VLOOKUP(F345,Sheet3!B:E,4,false)</f>
        <v>Hz</v>
      </c>
      <c r="L345" s="7" t="str">
        <f>IFERROR(__xludf.DUMMYFUNCTION("if(ISBLANK(D345),"""",SPARKLINE(H345:I345))"),"")</f>
        <v/>
      </c>
      <c r="M345" s="45">
        <f t="shared" si="40"/>
        <v>0.000004000000001</v>
      </c>
      <c r="N345" s="12">
        <f t="shared" si="41"/>
        <v>0.0000009999999993</v>
      </c>
      <c r="O345" s="7"/>
      <c r="P345" s="13" t="str">
        <f t="shared" si="5"/>
        <v>improved</v>
      </c>
      <c r="Q345" s="7" t="str">
        <f t="shared" si="18"/>
        <v/>
      </c>
      <c r="R345" s="14">
        <f t="shared" ref="R345:R350" si="51">25*B345/(10^6)</f>
        <v>0.00025</v>
      </c>
      <c r="S345" s="13" t="str">
        <f t="shared" si="8"/>
        <v>within limit</v>
      </c>
      <c r="T345" s="13" t="str">
        <f t="shared" si="9"/>
        <v>within limit</v>
      </c>
    </row>
    <row r="346" ht="15.75" customHeight="1">
      <c r="A346" s="7" t="s">
        <v>77</v>
      </c>
      <c r="C346" s="9"/>
      <c r="D346" s="10"/>
      <c r="E346" s="26">
        <v>100.0</v>
      </c>
      <c r="F346" s="10" t="s">
        <v>43</v>
      </c>
      <c r="G346" s="10">
        <v>100.00001</v>
      </c>
      <c r="H346" s="10" t="str">
        <f t="shared" si="39"/>
        <v/>
      </c>
      <c r="I346" s="12">
        <f t="shared" si="2"/>
        <v>-0.00001</v>
      </c>
      <c r="J346" s="44">
        <f>I346/ VLOOKUP(F346,Sheet3!B:C,2,false)</f>
        <v>-0.01</v>
      </c>
      <c r="K346" s="7" t="str">
        <f>VLOOKUP(F346,Sheet3!B:E,4,false)</f>
        <v>Hz</v>
      </c>
      <c r="L346" s="7" t="str">
        <f t="shared" ref="L346:L350" si="52">if(ISBLANK(D346),"",SPARKLINE(H346:I346))</f>
        <v/>
      </c>
      <c r="M346" s="10" t="str">
        <f t="shared" si="40"/>
        <v/>
      </c>
      <c r="N346" s="12">
        <f t="shared" si="41"/>
        <v>0.00001</v>
      </c>
      <c r="O346" s="7"/>
      <c r="P346" s="13" t="str">
        <f t="shared" si="5"/>
        <v>improved</v>
      </c>
      <c r="Q346" s="7" t="str">
        <f t="shared" si="18"/>
        <v/>
      </c>
      <c r="R346" s="14">
        <f t="shared" si="51"/>
        <v>0</v>
      </c>
      <c r="S346" s="13" t="str">
        <f t="shared" si="8"/>
        <v>out of limit</v>
      </c>
      <c r="T346" s="13" t="str">
        <f t="shared" si="9"/>
        <v>out of limit</v>
      </c>
    </row>
    <row r="347" ht="15.75" customHeight="1">
      <c r="A347" s="7" t="s">
        <v>77</v>
      </c>
      <c r="C347" s="9"/>
      <c r="D347" s="10"/>
      <c r="E347" s="26">
        <v>1.0</v>
      </c>
      <c r="F347" s="10" t="s">
        <v>44</v>
      </c>
      <c r="G347" s="10">
        <v>1.0000001</v>
      </c>
      <c r="H347" s="10" t="str">
        <f t="shared" si="39"/>
        <v/>
      </c>
      <c r="I347" s="12">
        <f t="shared" si="2"/>
        <v>-0.0000001000000001</v>
      </c>
      <c r="J347" s="44">
        <f>I347/ VLOOKUP(F347,Sheet3!B:C,2,false)</f>
        <v>-0.1000000001</v>
      </c>
      <c r="K347" s="7" t="str">
        <f>VLOOKUP(F347,Sheet3!B:E,4,false)</f>
        <v>Hz</v>
      </c>
      <c r="L347" s="7" t="str">
        <f t="shared" si="52"/>
        <v/>
      </c>
      <c r="M347" s="10" t="str">
        <f t="shared" si="40"/>
        <v/>
      </c>
      <c r="N347" s="12">
        <f t="shared" si="41"/>
        <v>0.0000001000000001</v>
      </c>
      <c r="O347" s="7"/>
      <c r="P347" s="13" t="str">
        <f t="shared" si="5"/>
        <v>improved</v>
      </c>
      <c r="Q347" s="7" t="str">
        <f t="shared" si="18"/>
        <v/>
      </c>
      <c r="R347" s="14">
        <f t="shared" si="51"/>
        <v>0</v>
      </c>
      <c r="S347" s="13" t="str">
        <f t="shared" si="8"/>
        <v>out of limit</v>
      </c>
      <c r="T347" s="13" t="str">
        <f t="shared" si="9"/>
        <v>out of limit</v>
      </c>
    </row>
    <row r="348" ht="15.75" customHeight="1">
      <c r="A348" s="7" t="s">
        <v>77</v>
      </c>
      <c r="C348" s="9"/>
      <c r="D348" s="10"/>
      <c r="E348" s="26">
        <v>10.0</v>
      </c>
      <c r="F348" s="10" t="s">
        <v>44</v>
      </c>
      <c r="G348" s="10">
        <v>10.000001</v>
      </c>
      <c r="H348" s="10" t="str">
        <f t="shared" si="39"/>
        <v/>
      </c>
      <c r="I348" s="12">
        <f t="shared" si="2"/>
        <v>-0.0000009999999993</v>
      </c>
      <c r="J348" s="44">
        <f>I348/ VLOOKUP(F348,Sheet3!B:C,2,false)</f>
        <v>-0.9999999993</v>
      </c>
      <c r="K348" s="7" t="str">
        <f>VLOOKUP(F348,Sheet3!B:E,4,false)</f>
        <v>Hz</v>
      </c>
      <c r="L348" s="7" t="str">
        <f t="shared" si="52"/>
        <v/>
      </c>
      <c r="M348" s="10" t="str">
        <f t="shared" si="40"/>
        <v/>
      </c>
      <c r="N348" s="12">
        <f t="shared" si="41"/>
        <v>0.0000009999999993</v>
      </c>
      <c r="O348" s="7"/>
      <c r="P348" s="13" t="str">
        <f t="shared" si="5"/>
        <v>improved</v>
      </c>
      <c r="Q348" s="7" t="str">
        <f t="shared" si="18"/>
        <v/>
      </c>
      <c r="R348" s="14">
        <f t="shared" si="51"/>
        <v>0</v>
      </c>
      <c r="S348" s="13" t="str">
        <f t="shared" si="8"/>
        <v>out of limit</v>
      </c>
      <c r="T348" s="13" t="str">
        <f t="shared" si="9"/>
        <v>out of limit</v>
      </c>
    </row>
    <row r="349" ht="15.75" customHeight="1">
      <c r="A349" s="7" t="s">
        <v>77</v>
      </c>
      <c r="C349" s="9"/>
      <c r="D349" s="10"/>
      <c r="E349" s="26">
        <v>100.0</v>
      </c>
      <c r="F349" s="10" t="s">
        <v>44</v>
      </c>
      <c r="G349" s="10">
        <v>100.00001</v>
      </c>
      <c r="H349" s="10" t="str">
        <f t="shared" si="39"/>
        <v/>
      </c>
      <c r="I349" s="12">
        <f t="shared" si="2"/>
        <v>-0.00001</v>
      </c>
      <c r="J349" s="44">
        <f>I349/ VLOOKUP(F349,Sheet3!B:C,2,false)</f>
        <v>-10</v>
      </c>
      <c r="K349" s="7" t="str">
        <f>VLOOKUP(F349,Sheet3!B:E,4,false)</f>
        <v>Hz</v>
      </c>
      <c r="L349" s="7" t="str">
        <f t="shared" si="52"/>
        <v/>
      </c>
      <c r="M349" s="10" t="str">
        <f t="shared" si="40"/>
        <v/>
      </c>
      <c r="N349" s="12">
        <f t="shared" si="41"/>
        <v>0.00001</v>
      </c>
      <c r="O349" s="7"/>
      <c r="P349" s="13" t="str">
        <f t="shared" si="5"/>
        <v>improved</v>
      </c>
      <c r="Q349" s="7" t="str">
        <f t="shared" si="18"/>
        <v/>
      </c>
      <c r="R349" s="14">
        <f t="shared" si="51"/>
        <v>0</v>
      </c>
      <c r="S349" s="13" t="str">
        <f t="shared" si="8"/>
        <v>out of limit</v>
      </c>
      <c r="T349" s="13" t="str">
        <f t="shared" si="9"/>
        <v>out of limit</v>
      </c>
    </row>
    <row r="350" ht="15.75" customHeight="1">
      <c r="A350" s="7" t="s">
        <v>77</v>
      </c>
      <c r="C350" s="9"/>
      <c r="D350" s="10"/>
      <c r="E350" s="26">
        <v>600.0</v>
      </c>
      <c r="F350" s="10" t="s">
        <v>44</v>
      </c>
      <c r="G350" s="10">
        <v>600.00006</v>
      </c>
      <c r="H350" s="10" t="str">
        <f t="shared" si="39"/>
        <v/>
      </c>
      <c r="I350" s="12">
        <f t="shared" si="2"/>
        <v>-0.00005999999996</v>
      </c>
      <c r="J350" s="44">
        <f>I350/ VLOOKUP(F350,Sheet3!B:C,2,false)</f>
        <v>-59.99999996</v>
      </c>
      <c r="K350" s="7" t="str">
        <f>VLOOKUP(F350,Sheet3!B:E,4,false)</f>
        <v>Hz</v>
      </c>
      <c r="L350" s="7" t="str">
        <f t="shared" si="52"/>
        <v/>
      </c>
      <c r="M350" s="10" t="str">
        <f t="shared" si="40"/>
        <v/>
      </c>
      <c r="N350" s="12">
        <f t="shared" si="41"/>
        <v>0.00005999999996</v>
      </c>
      <c r="O350" s="7"/>
      <c r="P350" s="13" t="str">
        <f t="shared" si="5"/>
        <v>improved</v>
      </c>
      <c r="Q350" s="7" t="str">
        <f t="shared" si="18"/>
        <v/>
      </c>
      <c r="R350" s="14">
        <f t="shared" si="51"/>
        <v>0</v>
      </c>
      <c r="S350" s="13" t="str">
        <f t="shared" si="8"/>
        <v>out of limit</v>
      </c>
      <c r="T350" s="13" t="str">
        <f t="shared" si="9"/>
        <v>out of limit</v>
      </c>
    </row>
    <row r="351" ht="15.75" customHeight="1">
      <c r="C351" s="9"/>
      <c r="D351" s="10"/>
      <c r="E351" s="26"/>
      <c r="F351" s="10"/>
      <c r="G351" s="10"/>
      <c r="H351" s="10"/>
      <c r="I351" s="10"/>
      <c r="R351" s="42"/>
    </row>
    <row r="352" ht="15.75" customHeight="1">
      <c r="C352" s="9"/>
      <c r="D352" s="10"/>
      <c r="E352" s="26"/>
      <c r="F352" s="10"/>
      <c r="G352" s="10"/>
      <c r="H352" s="10"/>
      <c r="I352" s="10"/>
      <c r="R352" s="42"/>
    </row>
    <row r="353" ht="15.75" customHeight="1">
      <c r="C353" s="9"/>
      <c r="D353" s="10"/>
      <c r="E353" s="26"/>
      <c r="F353" s="10"/>
      <c r="G353" s="10"/>
      <c r="H353" s="10"/>
      <c r="I353" s="10"/>
      <c r="R353" s="42"/>
    </row>
    <row r="354" ht="15.75" customHeight="1">
      <c r="C354" s="9"/>
      <c r="D354" s="10"/>
      <c r="E354" s="10"/>
      <c r="F354" s="10"/>
      <c r="G354" s="10"/>
      <c r="H354" s="10"/>
      <c r="I354" s="10"/>
      <c r="R354" s="42"/>
    </row>
    <row r="355" ht="15.75" customHeight="1">
      <c r="C355" s="9"/>
      <c r="D355" s="10"/>
      <c r="E355" s="10"/>
      <c r="F355" s="10"/>
      <c r="G355" s="10"/>
      <c r="H355" s="10"/>
      <c r="I355" s="10"/>
      <c r="R355" s="42"/>
    </row>
    <row r="356" ht="15.75" customHeight="1">
      <c r="C356" s="9"/>
      <c r="D356" s="10"/>
      <c r="E356" s="10"/>
      <c r="F356" s="10"/>
      <c r="G356" s="10"/>
      <c r="H356" s="10"/>
      <c r="I356" s="10"/>
      <c r="R356" s="42"/>
    </row>
    <row r="357" ht="15.75" customHeight="1">
      <c r="C357" s="9"/>
      <c r="D357" s="10"/>
      <c r="E357" s="10"/>
      <c r="F357" s="10"/>
      <c r="G357" s="10"/>
      <c r="H357" s="10"/>
      <c r="I357" s="10"/>
      <c r="R357" s="42"/>
    </row>
    <row r="358" ht="15.75" customHeight="1">
      <c r="C358" s="9"/>
      <c r="D358" s="10"/>
      <c r="E358" s="10"/>
      <c r="F358" s="10"/>
      <c r="G358" s="10"/>
      <c r="H358" s="10"/>
      <c r="I358" s="10"/>
      <c r="R358" s="42"/>
    </row>
    <row r="359" ht="15.75" customHeight="1">
      <c r="C359" s="9"/>
      <c r="D359" s="10"/>
      <c r="E359" s="10"/>
      <c r="F359" s="10"/>
      <c r="G359" s="10"/>
      <c r="H359" s="10"/>
      <c r="I359" s="10"/>
      <c r="R359" s="42"/>
    </row>
    <row r="360" ht="15.75" customHeight="1">
      <c r="C360" s="9"/>
      <c r="D360" s="10"/>
      <c r="E360" s="10"/>
      <c r="F360" s="10"/>
      <c r="G360" s="10"/>
      <c r="H360" s="10"/>
      <c r="I360" s="10"/>
      <c r="R360" s="42"/>
    </row>
    <row r="361" ht="15.75" customHeight="1">
      <c r="C361" s="9"/>
      <c r="D361" s="10"/>
      <c r="E361" s="10"/>
      <c r="F361" s="10"/>
      <c r="G361" s="10"/>
      <c r="H361" s="10"/>
      <c r="I361" s="10"/>
      <c r="R361" s="42"/>
    </row>
    <row r="362" ht="15.75" customHeight="1">
      <c r="C362" s="9"/>
      <c r="D362" s="10"/>
      <c r="E362" s="10"/>
      <c r="F362" s="10"/>
      <c r="G362" s="10"/>
      <c r="H362" s="10"/>
      <c r="I362" s="10"/>
      <c r="R362" s="42"/>
    </row>
    <row r="363" ht="15.75" customHeight="1">
      <c r="C363" s="9"/>
      <c r="D363" s="10"/>
      <c r="E363" s="10"/>
      <c r="F363" s="10"/>
      <c r="G363" s="10"/>
      <c r="H363" s="10"/>
      <c r="I363" s="10"/>
      <c r="R363" s="42"/>
    </row>
    <row r="364" ht="15.75" customHeight="1">
      <c r="C364" s="9"/>
      <c r="D364" s="10"/>
      <c r="E364" s="10"/>
      <c r="F364" s="10"/>
      <c r="G364" s="10"/>
      <c r="H364" s="10"/>
      <c r="I364" s="10"/>
      <c r="R364" s="42"/>
    </row>
    <row r="365" ht="15.75" customHeight="1">
      <c r="C365" s="9"/>
      <c r="D365" s="10"/>
      <c r="E365" s="10"/>
      <c r="F365" s="10"/>
      <c r="G365" s="10"/>
      <c r="H365" s="10"/>
      <c r="I365" s="10"/>
      <c r="R365" s="42"/>
    </row>
    <row r="366" ht="15.75" customHeight="1">
      <c r="C366" s="9"/>
      <c r="D366" s="10"/>
      <c r="E366" s="10"/>
      <c r="F366" s="10"/>
      <c r="G366" s="10"/>
      <c r="H366" s="10"/>
      <c r="I366" s="10"/>
      <c r="R366" s="42"/>
    </row>
    <row r="367" ht="15.75" customHeight="1">
      <c r="C367" s="9"/>
      <c r="D367" s="10"/>
      <c r="E367" s="10"/>
      <c r="F367" s="10"/>
      <c r="G367" s="10"/>
      <c r="H367" s="10"/>
      <c r="I367" s="10"/>
      <c r="R367" s="42"/>
    </row>
    <row r="368" ht="15.75" customHeight="1">
      <c r="C368" s="9"/>
      <c r="D368" s="10"/>
      <c r="E368" s="10"/>
      <c r="F368" s="10"/>
      <c r="G368" s="10"/>
      <c r="H368" s="10"/>
      <c r="I368" s="10"/>
      <c r="R368" s="42"/>
    </row>
    <row r="369" ht="15.75" customHeight="1">
      <c r="C369" s="9"/>
      <c r="D369" s="10"/>
      <c r="E369" s="10"/>
      <c r="F369" s="10"/>
      <c r="G369" s="10"/>
      <c r="H369" s="10"/>
      <c r="I369" s="10"/>
      <c r="R369" s="42"/>
    </row>
    <row r="370" ht="15.75" customHeight="1">
      <c r="C370" s="9"/>
      <c r="D370" s="10"/>
      <c r="E370" s="10"/>
      <c r="F370" s="10"/>
      <c r="G370" s="10"/>
      <c r="H370" s="10"/>
      <c r="I370" s="10"/>
      <c r="R370" s="42"/>
    </row>
    <row r="371" ht="15.75" customHeight="1">
      <c r="C371" s="9"/>
      <c r="D371" s="10"/>
      <c r="E371" s="10"/>
      <c r="F371" s="10"/>
      <c r="G371" s="10"/>
      <c r="H371" s="10"/>
      <c r="I371" s="10"/>
      <c r="R371" s="42"/>
    </row>
    <row r="372" ht="15.75" customHeight="1">
      <c r="C372" s="9"/>
      <c r="D372" s="10"/>
      <c r="E372" s="10"/>
      <c r="F372" s="10"/>
      <c r="G372" s="10"/>
      <c r="H372" s="10"/>
      <c r="I372" s="10"/>
      <c r="R372" s="42"/>
    </row>
    <row r="373" ht="15.75" customHeight="1">
      <c r="C373" s="9"/>
      <c r="D373" s="10"/>
      <c r="E373" s="10"/>
      <c r="F373" s="10"/>
      <c r="G373" s="10"/>
      <c r="H373" s="10"/>
      <c r="I373" s="10"/>
      <c r="R373" s="42"/>
    </row>
    <row r="374" ht="15.75" customHeight="1">
      <c r="C374" s="9"/>
      <c r="D374" s="10"/>
      <c r="E374" s="10"/>
      <c r="F374" s="10"/>
      <c r="G374" s="10"/>
      <c r="H374" s="10"/>
      <c r="I374" s="10"/>
      <c r="R374" s="42"/>
    </row>
    <row r="375" ht="15.75" customHeight="1">
      <c r="C375" s="9"/>
      <c r="D375" s="10"/>
      <c r="E375" s="10"/>
      <c r="F375" s="10"/>
      <c r="G375" s="10"/>
      <c r="H375" s="10"/>
      <c r="I375" s="10"/>
      <c r="R375" s="42"/>
    </row>
    <row r="376" ht="15.75" customHeight="1">
      <c r="C376" s="9"/>
      <c r="D376" s="10"/>
      <c r="E376" s="10"/>
      <c r="F376" s="10"/>
      <c r="G376" s="10"/>
      <c r="H376" s="10"/>
      <c r="I376" s="10"/>
      <c r="R376" s="42"/>
    </row>
    <row r="377" ht="15.75" customHeight="1">
      <c r="C377" s="9"/>
      <c r="D377" s="10"/>
      <c r="E377" s="10"/>
      <c r="F377" s="10"/>
      <c r="G377" s="10"/>
      <c r="H377" s="10"/>
      <c r="I377" s="10"/>
      <c r="R377" s="42"/>
    </row>
    <row r="378" ht="15.75" customHeight="1">
      <c r="C378" s="9"/>
      <c r="D378" s="10"/>
      <c r="E378" s="10"/>
      <c r="F378" s="10"/>
      <c r="G378" s="10"/>
      <c r="H378" s="10"/>
      <c r="I378" s="10"/>
      <c r="R378" s="42"/>
    </row>
    <row r="379" ht="15.75" customHeight="1">
      <c r="C379" s="9"/>
      <c r="D379" s="10"/>
      <c r="E379" s="10"/>
      <c r="F379" s="10"/>
      <c r="G379" s="10"/>
      <c r="H379" s="10"/>
      <c r="I379" s="10"/>
      <c r="R379" s="42"/>
    </row>
    <row r="380" ht="15.75" customHeight="1">
      <c r="C380" s="9"/>
      <c r="D380" s="10"/>
      <c r="E380" s="10"/>
      <c r="F380" s="10"/>
      <c r="G380" s="10"/>
      <c r="H380" s="10"/>
      <c r="I380" s="10"/>
      <c r="R380" s="42"/>
    </row>
    <row r="381" ht="15.75" customHeight="1">
      <c r="C381" s="9"/>
      <c r="D381" s="10"/>
      <c r="E381" s="10"/>
      <c r="F381" s="10"/>
      <c r="G381" s="10"/>
      <c r="H381" s="10"/>
      <c r="I381" s="10"/>
      <c r="R381" s="42"/>
    </row>
    <row r="382" ht="15.75" customHeight="1">
      <c r="C382" s="9"/>
      <c r="D382" s="10"/>
      <c r="E382" s="10"/>
      <c r="F382" s="10"/>
      <c r="G382" s="10"/>
      <c r="H382" s="10"/>
      <c r="I382" s="10"/>
      <c r="R382" s="42"/>
    </row>
    <row r="383" ht="15.75" customHeight="1">
      <c r="C383" s="9"/>
      <c r="D383" s="10"/>
      <c r="E383" s="10"/>
      <c r="F383" s="10"/>
      <c r="G383" s="10"/>
      <c r="H383" s="10"/>
      <c r="I383" s="10"/>
      <c r="R383" s="42"/>
    </row>
    <row r="384" ht="15.75" customHeight="1">
      <c r="C384" s="9"/>
      <c r="D384" s="10"/>
      <c r="E384" s="10"/>
      <c r="F384" s="10"/>
      <c r="G384" s="10"/>
      <c r="H384" s="10"/>
      <c r="I384" s="10"/>
      <c r="R384" s="42"/>
    </row>
    <row r="385" ht="15.75" customHeight="1">
      <c r="C385" s="9"/>
      <c r="D385" s="10"/>
      <c r="E385" s="10"/>
      <c r="F385" s="10"/>
      <c r="G385" s="10"/>
      <c r="H385" s="10"/>
      <c r="I385" s="10"/>
      <c r="R385" s="42"/>
    </row>
    <row r="386" ht="15.75" customHeight="1">
      <c r="C386" s="9"/>
      <c r="D386" s="10"/>
      <c r="E386" s="10"/>
      <c r="F386" s="10"/>
      <c r="G386" s="10"/>
      <c r="H386" s="10"/>
      <c r="I386" s="10"/>
      <c r="R386" s="42"/>
    </row>
    <row r="387" ht="15.75" customHeight="1">
      <c r="C387" s="9"/>
      <c r="D387" s="10"/>
      <c r="E387" s="10"/>
      <c r="F387" s="10"/>
      <c r="G387" s="10"/>
      <c r="H387" s="10"/>
      <c r="I387" s="10"/>
      <c r="R387" s="42"/>
    </row>
    <row r="388" ht="15.75" customHeight="1">
      <c r="C388" s="9"/>
      <c r="D388" s="10"/>
      <c r="E388" s="10"/>
      <c r="F388" s="10"/>
      <c r="G388" s="10"/>
      <c r="H388" s="10"/>
      <c r="I388" s="10"/>
      <c r="R388" s="42"/>
    </row>
    <row r="389" ht="15.75" customHeight="1">
      <c r="C389" s="9"/>
      <c r="D389" s="10"/>
      <c r="E389" s="10"/>
      <c r="F389" s="10"/>
      <c r="G389" s="10"/>
      <c r="H389" s="10"/>
      <c r="I389" s="10"/>
      <c r="R389" s="42"/>
    </row>
    <row r="390" ht="15.75" customHeight="1">
      <c r="C390" s="9"/>
      <c r="D390" s="10"/>
      <c r="E390" s="10"/>
      <c r="F390" s="10"/>
      <c r="G390" s="10"/>
      <c r="H390" s="10"/>
      <c r="I390" s="10"/>
      <c r="R390" s="42"/>
    </row>
    <row r="391" ht="15.75" customHeight="1">
      <c r="C391" s="9"/>
      <c r="D391" s="10"/>
      <c r="E391" s="10"/>
      <c r="F391" s="10"/>
      <c r="G391" s="10"/>
      <c r="H391" s="10"/>
      <c r="I391" s="10"/>
      <c r="R391" s="42"/>
    </row>
    <row r="392" ht="15.75" customHeight="1">
      <c r="C392" s="9"/>
      <c r="D392" s="10"/>
      <c r="E392" s="10"/>
      <c r="F392" s="10"/>
      <c r="G392" s="10"/>
      <c r="H392" s="10"/>
      <c r="I392" s="10"/>
      <c r="R392" s="42"/>
    </row>
    <row r="393" ht="15.75" customHeight="1">
      <c r="C393" s="9"/>
      <c r="D393" s="10"/>
      <c r="E393" s="10"/>
      <c r="F393" s="10"/>
      <c r="G393" s="10"/>
      <c r="H393" s="10"/>
      <c r="I393" s="10"/>
      <c r="R393" s="42"/>
    </row>
    <row r="394" ht="15.75" customHeight="1">
      <c r="C394" s="9"/>
      <c r="D394" s="10"/>
      <c r="E394" s="10"/>
      <c r="F394" s="10"/>
      <c r="G394" s="10"/>
      <c r="H394" s="10"/>
      <c r="I394" s="10"/>
      <c r="R394" s="42"/>
    </row>
    <row r="395" ht="15.75" customHeight="1">
      <c r="C395" s="9"/>
      <c r="D395" s="10"/>
      <c r="E395" s="10"/>
      <c r="F395" s="10"/>
      <c r="G395" s="10"/>
      <c r="H395" s="10"/>
      <c r="I395" s="10"/>
      <c r="R395" s="42"/>
    </row>
    <row r="396" ht="15.75" customHeight="1">
      <c r="C396" s="9"/>
      <c r="D396" s="10"/>
      <c r="E396" s="10"/>
      <c r="F396" s="10"/>
      <c r="G396" s="10"/>
      <c r="H396" s="10"/>
      <c r="I396" s="10"/>
      <c r="R396" s="42"/>
    </row>
    <row r="397" ht="15.75" customHeight="1">
      <c r="C397" s="9"/>
      <c r="D397" s="10"/>
      <c r="E397" s="10"/>
      <c r="F397" s="10"/>
      <c r="G397" s="10"/>
      <c r="H397" s="10"/>
      <c r="I397" s="10"/>
      <c r="R397" s="42"/>
    </row>
    <row r="398" ht="15.75" customHeight="1">
      <c r="C398" s="9"/>
      <c r="D398" s="10"/>
      <c r="E398" s="10"/>
      <c r="F398" s="10"/>
      <c r="G398" s="10"/>
      <c r="H398" s="10"/>
      <c r="I398" s="10"/>
      <c r="R398" s="42"/>
    </row>
    <row r="399" ht="15.75" customHeight="1">
      <c r="C399" s="9"/>
      <c r="D399" s="10"/>
      <c r="E399" s="10"/>
      <c r="F399" s="10"/>
      <c r="G399" s="10"/>
      <c r="H399" s="10"/>
      <c r="I399" s="10"/>
      <c r="R399" s="42"/>
    </row>
    <row r="400" ht="15.75" customHeight="1">
      <c r="C400" s="9"/>
      <c r="D400" s="10"/>
      <c r="E400" s="10"/>
      <c r="F400" s="10"/>
      <c r="G400" s="10"/>
      <c r="H400" s="10"/>
      <c r="I400" s="10"/>
      <c r="R400" s="42"/>
    </row>
    <row r="401" ht="15.75" customHeight="1">
      <c r="C401" s="9"/>
      <c r="D401" s="10"/>
      <c r="E401" s="10"/>
      <c r="F401" s="10"/>
      <c r="G401" s="10"/>
      <c r="H401" s="10"/>
      <c r="I401" s="10"/>
      <c r="R401" s="42"/>
    </row>
    <row r="402" ht="15.75" customHeight="1">
      <c r="C402" s="9"/>
      <c r="D402" s="10"/>
      <c r="E402" s="10"/>
      <c r="F402" s="10"/>
      <c r="G402" s="10"/>
      <c r="H402" s="10"/>
      <c r="I402" s="10"/>
      <c r="R402" s="42"/>
    </row>
    <row r="403" ht="15.75" customHeight="1">
      <c r="C403" s="9"/>
      <c r="D403" s="10"/>
      <c r="E403" s="10"/>
      <c r="F403" s="10"/>
      <c r="G403" s="10"/>
      <c r="H403" s="10"/>
      <c r="I403" s="10"/>
      <c r="R403" s="42"/>
    </row>
    <row r="404" ht="15.75" customHeight="1">
      <c r="C404" s="9"/>
      <c r="D404" s="10"/>
      <c r="E404" s="10"/>
      <c r="F404" s="10"/>
      <c r="G404" s="10"/>
      <c r="H404" s="10"/>
      <c r="I404" s="10"/>
      <c r="R404" s="42"/>
    </row>
    <row r="405" ht="15.75" customHeight="1">
      <c r="C405" s="9"/>
      <c r="D405" s="10"/>
      <c r="E405" s="10"/>
      <c r="F405" s="10"/>
      <c r="G405" s="10"/>
      <c r="H405" s="10"/>
      <c r="I405" s="10"/>
      <c r="R405" s="42"/>
    </row>
    <row r="406" ht="15.75" customHeight="1">
      <c r="C406" s="9"/>
      <c r="D406" s="10"/>
      <c r="E406" s="10"/>
      <c r="F406" s="10"/>
      <c r="G406" s="10"/>
      <c r="H406" s="10"/>
      <c r="I406" s="10"/>
      <c r="R406" s="42"/>
    </row>
    <row r="407" ht="15.75" customHeight="1">
      <c r="C407" s="9"/>
      <c r="D407" s="10"/>
      <c r="E407" s="10"/>
      <c r="F407" s="10"/>
      <c r="G407" s="10"/>
      <c r="H407" s="10"/>
      <c r="I407" s="10"/>
      <c r="R407" s="42"/>
    </row>
    <row r="408" ht="15.75" customHeight="1">
      <c r="C408" s="9"/>
      <c r="D408" s="10"/>
      <c r="E408" s="10"/>
      <c r="F408" s="10"/>
      <c r="G408" s="10"/>
      <c r="H408" s="10"/>
      <c r="I408" s="10"/>
      <c r="R408" s="42"/>
    </row>
    <row r="409" ht="15.75" customHeight="1">
      <c r="C409" s="9"/>
      <c r="D409" s="10"/>
      <c r="E409" s="10"/>
      <c r="F409" s="10"/>
      <c r="G409" s="10"/>
      <c r="H409" s="10"/>
      <c r="I409" s="10"/>
      <c r="R409" s="42"/>
    </row>
    <row r="410" ht="15.75" customHeight="1">
      <c r="C410" s="9"/>
      <c r="D410" s="10"/>
      <c r="E410" s="10"/>
      <c r="F410" s="10"/>
      <c r="G410" s="10"/>
      <c r="H410" s="10"/>
      <c r="I410" s="10"/>
      <c r="R410" s="42"/>
    </row>
    <row r="411" ht="15.75" customHeight="1">
      <c r="C411" s="9"/>
      <c r="D411" s="10"/>
      <c r="E411" s="10"/>
      <c r="F411" s="10"/>
      <c r="G411" s="10"/>
      <c r="H411" s="10"/>
      <c r="I411" s="10"/>
      <c r="R411" s="42"/>
    </row>
    <row r="412" ht="15.75" customHeight="1">
      <c r="C412" s="9"/>
      <c r="D412" s="10"/>
      <c r="E412" s="10"/>
      <c r="F412" s="10"/>
      <c r="G412" s="10"/>
      <c r="H412" s="10"/>
      <c r="I412" s="10"/>
      <c r="R412" s="42"/>
    </row>
    <row r="413" ht="15.75" customHeight="1">
      <c r="C413" s="9"/>
      <c r="D413" s="10"/>
      <c r="E413" s="10"/>
      <c r="F413" s="10"/>
      <c r="G413" s="10"/>
      <c r="H413" s="10"/>
      <c r="I413" s="10"/>
      <c r="R413" s="42"/>
    </row>
    <row r="414" ht="15.75" customHeight="1">
      <c r="C414" s="9"/>
      <c r="D414" s="10"/>
      <c r="E414" s="10"/>
      <c r="F414" s="10"/>
      <c r="G414" s="10"/>
      <c r="H414" s="10"/>
      <c r="I414" s="10"/>
      <c r="R414" s="42"/>
    </row>
    <row r="415" ht="15.75" customHeight="1">
      <c r="C415" s="9"/>
      <c r="D415" s="10"/>
      <c r="E415" s="10"/>
      <c r="F415" s="10"/>
      <c r="G415" s="10"/>
      <c r="H415" s="10"/>
      <c r="I415" s="10"/>
      <c r="R415" s="42"/>
    </row>
    <row r="416" ht="15.75" customHeight="1">
      <c r="C416" s="9"/>
      <c r="D416" s="10"/>
      <c r="E416" s="10"/>
      <c r="F416" s="10"/>
      <c r="G416" s="10"/>
      <c r="H416" s="10"/>
      <c r="I416" s="10"/>
      <c r="R416" s="42"/>
    </row>
    <row r="417" ht="15.75" customHeight="1">
      <c r="C417" s="9"/>
      <c r="D417" s="10"/>
      <c r="E417" s="10"/>
      <c r="F417" s="10"/>
      <c r="G417" s="10"/>
      <c r="H417" s="10"/>
      <c r="I417" s="10"/>
      <c r="R417" s="42"/>
    </row>
    <row r="418" ht="15.75" customHeight="1">
      <c r="C418" s="9"/>
      <c r="D418" s="10"/>
      <c r="E418" s="10"/>
      <c r="F418" s="10"/>
      <c r="G418" s="10"/>
      <c r="H418" s="10"/>
      <c r="I418" s="10"/>
      <c r="R418" s="42"/>
    </row>
    <row r="419" ht="15.75" customHeight="1">
      <c r="C419" s="9"/>
      <c r="D419" s="10"/>
      <c r="E419" s="10"/>
      <c r="F419" s="10"/>
      <c r="G419" s="10"/>
      <c r="H419" s="10"/>
      <c r="I419" s="10"/>
      <c r="R419" s="42"/>
    </row>
    <row r="420" ht="15.75" customHeight="1">
      <c r="C420" s="9"/>
      <c r="D420" s="10"/>
      <c r="E420" s="10"/>
      <c r="F420" s="10"/>
      <c r="G420" s="10"/>
      <c r="H420" s="10"/>
      <c r="I420" s="10"/>
      <c r="R420" s="42"/>
    </row>
    <row r="421" ht="15.75" customHeight="1">
      <c r="C421" s="9"/>
      <c r="D421" s="10"/>
      <c r="E421" s="10"/>
      <c r="F421" s="10"/>
      <c r="G421" s="10"/>
      <c r="H421" s="10"/>
      <c r="I421" s="10"/>
      <c r="R421" s="42"/>
    </row>
    <row r="422" ht="15.75" customHeight="1">
      <c r="C422" s="9"/>
      <c r="D422" s="10"/>
      <c r="E422" s="10"/>
      <c r="F422" s="10"/>
      <c r="G422" s="10"/>
      <c r="H422" s="10"/>
      <c r="I422" s="10"/>
      <c r="R422" s="42"/>
    </row>
    <row r="423" ht="15.75" customHeight="1">
      <c r="C423" s="9"/>
      <c r="D423" s="10"/>
      <c r="E423" s="10"/>
      <c r="F423" s="10"/>
      <c r="G423" s="10"/>
      <c r="H423" s="10"/>
      <c r="I423" s="10"/>
      <c r="R423" s="42"/>
    </row>
    <row r="424" ht="15.75" customHeight="1">
      <c r="C424" s="9"/>
      <c r="D424" s="10"/>
      <c r="E424" s="10"/>
      <c r="F424" s="10"/>
      <c r="G424" s="10"/>
      <c r="H424" s="10"/>
      <c r="I424" s="10"/>
      <c r="R424" s="42"/>
    </row>
    <row r="425" ht="15.75" customHeight="1">
      <c r="C425" s="9"/>
      <c r="D425" s="10"/>
      <c r="E425" s="10"/>
      <c r="F425" s="10"/>
      <c r="G425" s="10"/>
      <c r="H425" s="10"/>
      <c r="I425" s="10"/>
      <c r="R425" s="42"/>
    </row>
    <row r="426" ht="15.75" customHeight="1">
      <c r="C426" s="9"/>
      <c r="D426" s="10"/>
      <c r="E426" s="10"/>
      <c r="F426" s="10"/>
      <c r="G426" s="10"/>
      <c r="H426" s="10"/>
      <c r="I426" s="10"/>
      <c r="R426" s="42"/>
    </row>
    <row r="427" ht="15.75" customHeight="1">
      <c r="C427" s="9"/>
      <c r="D427" s="10"/>
      <c r="E427" s="10"/>
      <c r="F427" s="10"/>
      <c r="G427" s="10"/>
      <c r="H427" s="10"/>
      <c r="I427" s="10"/>
      <c r="R427" s="42"/>
    </row>
    <row r="428" ht="15.75" customHeight="1">
      <c r="C428" s="9"/>
      <c r="D428" s="10"/>
      <c r="E428" s="10"/>
      <c r="F428" s="10"/>
      <c r="G428" s="10"/>
      <c r="H428" s="10"/>
      <c r="I428" s="10"/>
      <c r="R428" s="42"/>
    </row>
    <row r="429" ht="15.75" customHeight="1">
      <c r="C429" s="9"/>
      <c r="D429" s="10"/>
      <c r="E429" s="10"/>
      <c r="F429" s="10"/>
      <c r="G429" s="10"/>
      <c r="H429" s="10"/>
      <c r="I429" s="10"/>
      <c r="R429" s="42"/>
    </row>
    <row r="430" ht="15.75" customHeight="1">
      <c r="C430" s="9"/>
      <c r="D430" s="10"/>
      <c r="E430" s="10"/>
      <c r="F430" s="10"/>
      <c r="G430" s="10"/>
      <c r="H430" s="10"/>
      <c r="I430" s="10"/>
      <c r="R430" s="42"/>
    </row>
    <row r="431" ht="15.75" customHeight="1">
      <c r="C431" s="9"/>
      <c r="D431" s="10"/>
      <c r="E431" s="10"/>
      <c r="F431" s="10"/>
      <c r="G431" s="10"/>
      <c r="H431" s="10"/>
      <c r="I431" s="10"/>
      <c r="R431" s="42"/>
    </row>
    <row r="432" ht="15.75" customHeight="1">
      <c r="C432" s="9"/>
      <c r="D432" s="10"/>
      <c r="E432" s="10"/>
      <c r="F432" s="10"/>
      <c r="G432" s="10"/>
      <c r="H432" s="10"/>
      <c r="I432" s="10"/>
      <c r="R432" s="42"/>
    </row>
    <row r="433" ht="15.75" customHeight="1">
      <c r="C433" s="9"/>
      <c r="D433" s="10"/>
      <c r="E433" s="10"/>
      <c r="F433" s="10"/>
      <c r="G433" s="10"/>
      <c r="H433" s="10"/>
      <c r="I433" s="10"/>
      <c r="R433" s="42"/>
    </row>
    <row r="434" ht="15.75" customHeight="1">
      <c r="C434" s="9"/>
      <c r="D434" s="10"/>
      <c r="E434" s="10"/>
      <c r="F434" s="10"/>
      <c r="G434" s="10"/>
      <c r="H434" s="10"/>
      <c r="I434" s="10"/>
      <c r="R434" s="42"/>
    </row>
    <row r="435" ht="15.75" customHeight="1">
      <c r="C435" s="9"/>
      <c r="D435" s="10"/>
      <c r="E435" s="10"/>
      <c r="F435" s="10"/>
      <c r="G435" s="10"/>
      <c r="H435" s="10"/>
      <c r="I435" s="10"/>
      <c r="R435" s="42"/>
    </row>
    <row r="436" ht="15.75" customHeight="1">
      <c r="C436" s="9"/>
      <c r="D436" s="10"/>
      <c r="E436" s="10"/>
      <c r="F436" s="10"/>
      <c r="G436" s="10"/>
      <c r="H436" s="10"/>
      <c r="I436" s="10"/>
      <c r="R436" s="42"/>
    </row>
    <row r="437" ht="15.75" customHeight="1">
      <c r="C437" s="9"/>
      <c r="D437" s="10"/>
      <c r="E437" s="10"/>
      <c r="F437" s="10"/>
      <c r="G437" s="10"/>
      <c r="H437" s="10"/>
      <c r="I437" s="10"/>
      <c r="R437" s="42"/>
    </row>
    <row r="438" ht="15.75" customHeight="1">
      <c r="C438" s="9"/>
      <c r="D438" s="10"/>
      <c r="E438" s="10"/>
      <c r="F438" s="10"/>
      <c r="G438" s="10"/>
      <c r="H438" s="10"/>
      <c r="I438" s="10"/>
      <c r="R438" s="42"/>
    </row>
    <row r="439" ht="15.75" customHeight="1">
      <c r="C439" s="9"/>
      <c r="D439" s="10"/>
      <c r="E439" s="10"/>
      <c r="F439" s="10"/>
      <c r="G439" s="10"/>
      <c r="H439" s="10"/>
      <c r="I439" s="10"/>
      <c r="R439" s="42"/>
    </row>
    <row r="440" ht="15.75" customHeight="1">
      <c r="C440" s="9"/>
      <c r="D440" s="10"/>
      <c r="E440" s="10"/>
      <c r="F440" s="10"/>
      <c r="G440" s="10"/>
      <c r="H440" s="10"/>
      <c r="I440" s="10"/>
      <c r="R440" s="42"/>
    </row>
    <row r="441" ht="15.75" customHeight="1">
      <c r="C441" s="9"/>
      <c r="D441" s="10"/>
      <c r="E441" s="10"/>
      <c r="F441" s="10"/>
      <c r="G441" s="10"/>
      <c r="H441" s="10"/>
      <c r="I441" s="10"/>
      <c r="R441" s="42"/>
    </row>
    <row r="442" ht="15.75" customHeight="1">
      <c r="C442" s="9"/>
      <c r="D442" s="10"/>
      <c r="E442" s="10"/>
      <c r="F442" s="10"/>
      <c r="G442" s="10"/>
      <c r="H442" s="10"/>
      <c r="I442" s="10"/>
      <c r="R442" s="42"/>
    </row>
    <row r="443" ht="15.75" customHeight="1">
      <c r="C443" s="9"/>
      <c r="D443" s="10"/>
      <c r="E443" s="10"/>
      <c r="F443" s="10"/>
      <c r="G443" s="10"/>
      <c r="H443" s="10"/>
      <c r="I443" s="10"/>
      <c r="R443" s="42"/>
    </row>
    <row r="444" ht="15.75" customHeight="1">
      <c r="C444" s="9"/>
      <c r="D444" s="10"/>
      <c r="E444" s="10"/>
      <c r="F444" s="10"/>
      <c r="G444" s="10"/>
      <c r="H444" s="10"/>
      <c r="I444" s="10"/>
      <c r="R444" s="42"/>
    </row>
    <row r="445" ht="15.75" customHeight="1">
      <c r="C445" s="9"/>
      <c r="D445" s="10"/>
      <c r="E445" s="10"/>
      <c r="F445" s="10"/>
      <c r="G445" s="10"/>
      <c r="H445" s="10"/>
      <c r="I445" s="10"/>
      <c r="R445" s="42"/>
    </row>
    <row r="446" ht="15.75" customHeight="1">
      <c r="C446" s="9"/>
      <c r="D446" s="10"/>
      <c r="E446" s="10"/>
      <c r="F446" s="10"/>
      <c r="G446" s="10"/>
      <c r="H446" s="10"/>
      <c r="I446" s="10"/>
      <c r="R446" s="42"/>
    </row>
    <row r="447" ht="15.75" customHeight="1">
      <c r="C447" s="9"/>
      <c r="D447" s="10"/>
      <c r="E447" s="10"/>
      <c r="F447" s="10"/>
      <c r="G447" s="10"/>
      <c r="H447" s="10"/>
      <c r="I447" s="10"/>
      <c r="R447" s="42"/>
    </row>
    <row r="448" ht="15.75" customHeight="1">
      <c r="C448" s="9"/>
      <c r="D448" s="10"/>
      <c r="E448" s="10"/>
      <c r="F448" s="10"/>
      <c r="G448" s="10"/>
      <c r="H448" s="10"/>
      <c r="I448" s="10"/>
      <c r="R448" s="42"/>
    </row>
    <row r="449" ht="15.75" customHeight="1">
      <c r="C449" s="9"/>
      <c r="D449" s="10"/>
      <c r="E449" s="10"/>
      <c r="F449" s="10"/>
      <c r="G449" s="10"/>
      <c r="H449" s="10"/>
      <c r="I449" s="10"/>
      <c r="R449" s="42"/>
    </row>
    <row r="450" ht="15.75" customHeight="1">
      <c r="C450" s="9"/>
      <c r="D450" s="10"/>
      <c r="E450" s="10"/>
      <c r="F450" s="10"/>
      <c r="G450" s="10"/>
      <c r="H450" s="10"/>
      <c r="I450" s="10"/>
      <c r="R450" s="42"/>
    </row>
    <row r="451" ht="15.75" customHeight="1">
      <c r="C451" s="9"/>
      <c r="D451" s="10"/>
      <c r="E451" s="10"/>
      <c r="F451" s="10"/>
      <c r="G451" s="10"/>
      <c r="H451" s="10"/>
      <c r="I451" s="10"/>
      <c r="R451" s="42"/>
    </row>
    <row r="452" ht="15.75" customHeight="1">
      <c r="C452" s="9"/>
      <c r="D452" s="10"/>
      <c r="E452" s="10"/>
      <c r="F452" s="10"/>
      <c r="G452" s="10"/>
      <c r="H452" s="10"/>
      <c r="I452" s="10"/>
      <c r="R452" s="42"/>
    </row>
    <row r="453" ht="15.75" customHeight="1">
      <c r="C453" s="9"/>
      <c r="D453" s="10"/>
      <c r="E453" s="10"/>
      <c r="F453" s="10"/>
      <c r="G453" s="10"/>
      <c r="H453" s="10"/>
      <c r="I453" s="10"/>
      <c r="R453" s="42"/>
    </row>
    <row r="454" ht="15.75" customHeight="1">
      <c r="C454" s="9"/>
      <c r="D454" s="10"/>
      <c r="E454" s="10"/>
      <c r="F454" s="10"/>
      <c r="G454" s="10"/>
      <c r="H454" s="10"/>
      <c r="I454" s="10"/>
      <c r="R454" s="42"/>
    </row>
    <row r="455" ht="15.75" customHeight="1">
      <c r="C455" s="9"/>
      <c r="D455" s="10"/>
      <c r="E455" s="10"/>
      <c r="F455" s="10"/>
      <c r="G455" s="10"/>
      <c r="H455" s="10"/>
      <c r="I455" s="10"/>
      <c r="R455" s="42"/>
    </row>
    <row r="456" ht="15.75" customHeight="1">
      <c r="C456" s="9"/>
      <c r="D456" s="10"/>
      <c r="E456" s="10"/>
      <c r="F456" s="10"/>
      <c r="G456" s="10"/>
      <c r="H456" s="10"/>
      <c r="I456" s="10"/>
      <c r="R456" s="42"/>
    </row>
    <row r="457" ht="15.75" customHeight="1">
      <c r="C457" s="9"/>
      <c r="D457" s="10"/>
      <c r="E457" s="10"/>
      <c r="F457" s="10"/>
      <c r="G457" s="10"/>
      <c r="H457" s="10"/>
      <c r="I457" s="10"/>
      <c r="R457" s="42"/>
    </row>
    <row r="458" ht="15.75" customHeight="1">
      <c r="C458" s="9"/>
      <c r="D458" s="10"/>
      <c r="E458" s="10"/>
      <c r="F458" s="10"/>
      <c r="G458" s="10"/>
      <c r="H458" s="10"/>
      <c r="I458" s="10"/>
      <c r="R458" s="42"/>
    </row>
    <row r="459" ht="15.75" customHeight="1">
      <c r="C459" s="9"/>
      <c r="D459" s="10"/>
      <c r="E459" s="10"/>
      <c r="F459" s="10"/>
      <c r="G459" s="10"/>
      <c r="H459" s="10"/>
      <c r="I459" s="10"/>
      <c r="R459" s="42"/>
    </row>
    <row r="460" ht="15.75" customHeight="1">
      <c r="C460" s="9"/>
      <c r="D460" s="10"/>
      <c r="E460" s="10"/>
      <c r="F460" s="10"/>
      <c r="G460" s="10"/>
      <c r="H460" s="10"/>
      <c r="I460" s="10"/>
      <c r="R460" s="42"/>
    </row>
    <row r="461" ht="15.75" customHeight="1">
      <c r="C461" s="9"/>
      <c r="D461" s="10"/>
      <c r="E461" s="10"/>
      <c r="F461" s="10"/>
      <c r="G461" s="10"/>
      <c r="H461" s="10"/>
      <c r="I461" s="10"/>
      <c r="R461" s="42"/>
    </row>
    <row r="462" ht="15.75" customHeight="1">
      <c r="C462" s="9"/>
      <c r="D462" s="10"/>
      <c r="E462" s="10"/>
      <c r="F462" s="10"/>
      <c r="G462" s="10"/>
      <c r="H462" s="10"/>
      <c r="I462" s="10"/>
      <c r="R462" s="42"/>
    </row>
    <row r="463" ht="15.75" customHeight="1">
      <c r="C463" s="9"/>
      <c r="D463" s="10"/>
      <c r="E463" s="10"/>
      <c r="F463" s="10"/>
      <c r="G463" s="10"/>
      <c r="H463" s="10"/>
      <c r="I463" s="10"/>
      <c r="R463" s="42"/>
    </row>
    <row r="464" ht="15.75" customHeight="1">
      <c r="C464" s="9"/>
      <c r="D464" s="10"/>
      <c r="E464" s="10"/>
      <c r="F464" s="10"/>
      <c r="G464" s="10"/>
      <c r="H464" s="10"/>
      <c r="I464" s="10"/>
      <c r="R464" s="42"/>
    </row>
    <row r="465" ht="15.75" customHeight="1">
      <c r="C465" s="9"/>
      <c r="D465" s="10"/>
      <c r="E465" s="10"/>
      <c r="F465" s="10"/>
      <c r="G465" s="10"/>
      <c r="H465" s="10"/>
      <c r="I465" s="10"/>
      <c r="R465" s="42"/>
    </row>
    <row r="466" ht="15.75" customHeight="1">
      <c r="C466" s="9"/>
      <c r="D466" s="10"/>
      <c r="E466" s="10"/>
      <c r="F466" s="10"/>
      <c r="G466" s="10"/>
      <c r="H466" s="10"/>
      <c r="I466" s="10"/>
      <c r="R466" s="42"/>
    </row>
    <row r="467" ht="15.75" customHeight="1">
      <c r="C467" s="9"/>
      <c r="D467" s="10"/>
      <c r="E467" s="10"/>
      <c r="F467" s="10"/>
      <c r="G467" s="10"/>
      <c r="H467" s="10"/>
      <c r="I467" s="10"/>
      <c r="R467" s="42"/>
    </row>
    <row r="468" ht="15.75" customHeight="1">
      <c r="C468" s="9"/>
      <c r="D468" s="10"/>
      <c r="E468" s="10"/>
      <c r="F468" s="10"/>
      <c r="G468" s="10"/>
      <c r="H468" s="10"/>
      <c r="I468" s="10"/>
      <c r="R468" s="42"/>
    </row>
    <row r="469" ht="15.75" customHeight="1">
      <c r="C469" s="9"/>
      <c r="D469" s="10"/>
      <c r="E469" s="10"/>
      <c r="F469" s="10"/>
      <c r="G469" s="10"/>
      <c r="H469" s="10"/>
      <c r="I469" s="10"/>
      <c r="R469" s="42"/>
    </row>
    <row r="470" ht="15.75" customHeight="1">
      <c r="C470" s="9"/>
      <c r="D470" s="10"/>
      <c r="E470" s="10"/>
      <c r="F470" s="10"/>
      <c r="G470" s="10"/>
      <c r="H470" s="10"/>
      <c r="I470" s="10"/>
      <c r="R470" s="42"/>
    </row>
    <row r="471" ht="15.75" customHeight="1">
      <c r="C471" s="9"/>
      <c r="D471" s="10"/>
      <c r="E471" s="10"/>
      <c r="F471" s="10"/>
      <c r="G471" s="10"/>
      <c r="H471" s="10"/>
      <c r="I471" s="10"/>
      <c r="R471" s="42"/>
    </row>
    <row r="472" ht="15.75" customHeight="1">
      <c r="C472" s="9"/>
      <c r="D472" s="10"/>
      <c r="E472" s="10"/>
      <c r="F472" s="10"/>
      <c r="G472" s="10"/>
      <c r="H472" s="10"/>
      <c r="I472" s="10"/>
      <c r="R472" s="42"/>
    </row>
    <row r="473" ht="15.75" customHeight="1">
      <c r="C473" s="9"/>
      <c r="D473" s="10"/>
      <c r="E473" s="10"/>
      <c r="F473" s="10"/>
      <c r="G473" s="10"/>
      <c r="H473" s="10"/>
      <c r="I473" s="10"/>
      <c r="R473" s="42"/>
    </row>
    <row r="474" ht="15.75" customHeight="1">
      <c r="C474" s="9"/>
      <c r="D474" s="10"/>
      <c r="E474" s="10"/>
      <c r="F474" s="10"/>
      <c r="G474" s="10"/>
      <c r="H474" s="10"/>
      <c r="I474" s="10"/>
      <c r="R474" s="42"/>
    </row>
    <row r="475" ht="15.75" customHeight="1">
      <c r="C475" s="9"/>
      <c r="D475" s="10"/>
      <c r="E475" s="10"/>
      <c r="F475" s="10"/>
      <c r="G475" s="10"/>
      <c r="H475" s="10"/>
      <c r="I475" s="10"/>
      <c r="R475" s="42"/>
    </row>
    <row r="476" ht="15.75" customHeight="1">
      <c r="C476" s="9"/>
      <c r="D476" s="10"/>
      <c r="E476" s="10"/>
      <c r="F476" s="10"/>
      <c r="G476" s="10"/>
      <c r="H476" s="10"/>
      <c r="I476" s="10"/>
      <c r="R476" s="42"/>
    </row>
    <row r="477" ht="15.75" customHeight="1">
      <c r="C477" s="9"/>
      <c r="D477" s="10"/>
      <c r="E477" s="10"/>
      <c r="F477" s="10"/>
      <c r="G477" s="10"/>
      <c r="H477" s="10"/>
      <c r="I477" s="10"/>
      <c r="R477" s="42"/>
    </row>
    <row r="478" ht="15.75" customHeight="1">
      <c r="C478" s="9"/>
      <c r="D478" s="10"/>
      <c r="E478" s="10"/>
      <c r="F478" s="10"/>
      <c r="G478" s="10"/>
      <c r="H478" s="10"/>
      <c r="I478" s="10"/>
      <c r="R478" s="42"/>
    </row>
    <row r="479" ht="15.75" customHeight="1">
      <c r="C479" s="9"/>
      <c r="D479" s="10"/>
      <c r="E479" s="10"/>
      <c r="F479" s="10"/>
      <c r="G479" s="10"/>
      <c r="H479" s="10"/>
      <c r="I479" s="10"/>
      <c r="R479" s="42"/>
    </row>
    <row r="480" ht="15.75" customHeight="1">
      <c r="C480" s="9"/>
      <c r="D480" s="10"/>
      <c r="E480" s="10"/>
      <c r="F480" s="10"/>
      <c r="G480" s="10"/>
      <c r="H480" s="10"/>
      <c r="I480" s="10"/>
      <c r="R480" s="42"/>
    </row>
    <row r="481" ht="15.75" customHeight="1">
      <c r="C481" s="9"/>
      <c r="D481" s="10"/>
      <c r="E481" s="10"/>
      <c r="F481" s="10"/>
      <c r="G481" s="10"/>
      <c r="H481" s="10"/>
      <c r="I481" s="10"/>
      <c r="R481" s="42"/>
    </row>
    <row r="482" ht="15.75" customHeight="1">
      <c r="C482" s="9"/>
      <c r="D482" s="10"/>
      <c r="E482" s="10"/>
      <c r="F482" s="10"/>
      <c r="G482" s="10"/>
      <c r="H482" s="10"/>
      <c r="I482" s="10"/>
      <c r="R482" s="42"/>
    </row>
    <row r="483" ht="15.75" customHeight="1">
      <c r="C483" s="9"/>
      <c r="D483" s="10"/>
      <c r="E483" s="10"/>
      <c r="F483" s="10"/>
      <c r="G483" s="10"/>
      <c r="H483" s="10"/>
      <c r="I483" s="10"/>
      <c r="R483" s="42"/>
    </row>
    <row r="484" ht="15.75" customHeight="1">
      <c r="C484" s="9"/>
      <c r="D484" s="10"/>
      <c r="E484" s="10"/>
      <c r="F484" s="10"/>
      <c r="G484" s="10"/>
      <c r="H484" s="10"/>
      <c r="I484" s="10"/>
      <c r="R484" s="42"/>
    </row>
    <row r="485" ht="15.75" customHeight="1">
      <c r="C485" s="9"/>
      <c r="D485" s="10"/>
      <c r="E485" s="10"/>
      <c r="F485" s="10"/>
      <c r="G485" s="10"/>
      <c r="H485" s="10"/>
      <c r="I485" s="10"/>
      <c r="R485" s="42"/>
    </row>
    <row r="486" ht="15.75" customHeight="1">
      <c r="C486" s="9"/>
      <c r="D486" s="10"/>
      <c r="E486" s="10"/>
      <c r="F486" s="10"/>
      <c r="G486" s="10"/>
      <c r="H486" s="10"/>
      <c r="I486" s="10"/>
      <c r="R486" s="42"/>
    </row>
    <row r="487" ht="15.75" customHeight="1">
      <c r="C487" s="9"/>
      <c r="D487" s="10"/>
      <c r="E487" s="10"/>
      <c r="F487" s="10"/>
      <c r="G487" s="10"/>
      <c r="H487" s="10"/>
      <c r="I487" s="10"/>
      <c r="R487" s="42"/>
    </row>
    <row r="488" ht="15.75" customHeight="1">
      <c r="C488" s="9"/>
      <c r="D488" s="10"/>
      <c r="E488" s="10"/>
      <c r="F488" s="10"/>
      <c r="G488" s="10"/>
      <c r="H488" s="10"/>
      <c r="I488" s="10"/>
      <c r="R488" s="42"/>
    </row>
    <row r="489" ht="15.75" customHeight="1">
      <c r="C489" s="9"/>
      <c r="D489" s="10"/>
      <c r="E489" s="10"/>
      <c r="F489" s="10"/>
      <c r="G489" s="10"/>
      <c r="H489" s="10"/>
      <c r="I489" s="10"/>
      <c r="R489" s="42"/>
    </row>
    <row r="490" ht="15.75" customHeight="1">
      <c r="C490" s="9"/>
      <c r="D490" s="10"/>
      <c r="E490" s="10"/>
      <c r="F490" s="10"/>
      <c r="G490" s="10"/>
      <c r="H490" s="10"/>
      <c r="I490" s="10"/>
      <c r="R490" s="42"/>
    </row>
    <row r="491" ht="15.75" customHeight="1">
      <c r="C491" s="9"/>
      <c r="D491" s="10"/>
      <c r="E491" s="10"/>
      <c r="F491" s="10"/>
      <c r="G491" s="10"/>
      <c r="H491" s="10"/>
      <c r="I491" s="10"/>
      <c r="R491" s="42"/>
    </row>
    <row r="492" ht="15.75" customHeight="1">
      <c r="C492" s="9"/>
      <c r="D492" s="10"/>
      <c r="E492" s="10"/>
      <c r="F492" s="10"/>
      <c r="G492" s="10"/>
      <c r="H492" s="10"/>
      <c r="I492" s="10"/>
      <c r="R492" s="42"/>
    </row>
    <row r="493" ht="15.75" customHeight="1">
      <c r="C493" s="9"/>
      <c r="D493" s="10"/>
      <c r="E493" s="10"/>
      <c r="F493" s="10"/>
      <c r="G493" s="10"/>
      <c r="H493" s="10"/>
      <c r="I493" s="10"/>
      <c r="R493" s="42"/>
    </row>
    <row r="494" ht="15.75" customHeight="1">
      <c r="C494" s="9"/>
      <c r="D494" s="10"/>
      <c r="E494" s="10"/>
      <c r="F494" s="10"/>
      <c r="G494" s="10"/>
      <c r="H494" s="10"/>
      <c r="I494" s="10"/>
      <c r="R494" s="42"/>
    </row>
    <row r="495" ht="15.75" customHeight="1">
      <c r="C495" s="9"/>
      <c r="D495" s="10"/>
      <c r="E495" s="10"/>
      <c r="F495" s="10"/>
      <c r="G495" s="10"/>
      <c r="H495" s="10"/>
      <c r="I495" s="10"/>
      <c r="R495" s="42"/>
    </row>
    <row r="496" ht="15.75" customHeight="1">
      <c r="C496" s="9"/>
      <c r="D496" s="10"/>
      <c r="E496" s="10"/>
      <c r="F496" s="10"/>
      <c r="G496" s="10"/>
      <c r="H496" s="10"/>
      <c r="I496" s="10"/>
      <c r="R496" s="42"/>
    </row>
    <row r="497" ht="15.75" customHeight="1">
      <c r="C497" s="9"/>
      <c r="D497" s="10"/>
      <c r="E497" s="10"/>
      <c r="F497" s="10"/>
      <c r="G497" s="10"/>
      <c r="H497" s="10"/>
      <c r="I497" s="10"/>
      <c r="R497" s="42"/>
    </row>
    <row r="498" ht="15.75" customHeight="1">
      <c r="C498" s="9"/>
      <c r="D498" s="10"/>
      <c r="E498" s="10"/>
      <c r="F498" s="10"/>
      <c r="G498" s="10"/>
      <c r="H498" s="10"/>
      <c r="I498" s="10"/>
      <c r="R498" s="42"/>
    </row>
    <row r="499" ht="15.75" customHeight="1">
      <c r="C499" s="9"/>
      <c r="D499" s="10"/>
      <c r="E499" s="10"/>
      <c r="F499" s="10"/>
      <c r="G499" s="10"/>
      <c r="H499" s="10"/>
      <c r="I499" s="10"/>
      <c r="R499" s="42"/>
    </row>
    <row r="500" ht="15.75" customHeight="1">
      <c r="C500" s="9"/>
      <c r="D500" s="10"/>
      <c r="E500" s="10"/>
      <c r="F500" s="10"/>
      <c r="G500" s="10"/>
      <c r="H500" s="10"/>
      <c r="I500" s="10"/>
      <c r="R500" s="42"/>
    </row>
    <row r="501" ht="15.75" customHeight="1">
      <c r="C501" s="9"/>
      <c r="D501" s="10"/>
      <c r="E501" s="10"/>
      <c r="F501" s="10"/>
      <c r="G501" s="10"/>
      <c r="H501" s="10"/>
      <c r="I501" s="10"/>
      <c r="R501" s="42"/>
    </row>
    <row r="502" ht="15.75" customHeight="1">
      <c r="C502" s="9"/>
      <c r="D502" s="10"/>
      <c r="E502" s="10"/>
      <c r="F502" s="10"/>
      <c r="G502" s="10"/>
      <c r="H502" s="10"/>
      <c r="I502" s="10"/>
      <c r="R502" s="42"/>
    </row>
    <row r="503" ht="15.75" customHeight="1">
      <c r="C503" s="9"/>
      <c r="D503" s="10"/>
      <c r="E503" s="10"/>
      <c r="F503" s="10"/>
      <c r="G503" s="10"/>
      <c r="H503" s="10"/>
      <c r="I503" s="10"/>
      <c r="R503" s="42"/>
    </row>
    <row r="504" ht="15.75" customHeight="1">
      <c r="C504" s="9"/>
      <c r="D504" s="10"/>
      <c r="E504" s="10"/>
      <c r="F504" s="10"/>
      <c r="G504" s="10"/>
      <c r="H504" s="10"/>
      <c r="I504" s="10"/>
      <c r="R504" s="42"/>
    </row>
    <row r="505" ht="15.75" customHeight="1">
      <c r="C505" s="9"/>
      <c r="D505" s="10"/>
      <c r="E505" s="10"/>
      <c r="F505" s="10"/>
      <c r="G505" s="10"/>
      <c r="H505" s="10"/>
      <c r="I505" s="10"/>
      <c r="R505" s="42"/>
    </row>
    <row r="506" ht="15.75" customHeight="1">
      <c r="C506" s="9"/>
      <c r="D506" s="10"/>
      <c r="E506" s="10"/>
      <c r="F506" s="10"/>
      <c r="G506" s="10"/>
      <c r="H506" s="10"/>
      <c r="I506" s="10"/>
      <c r="R506" s="42"/>
    </row>
    <row r="507" ht="15.75" customHeight="1">
      <c r="C507" s="9"/>
      <c r="D507" s="10"/>
      <c r="E507" s="10"/>
      <c r="F507" s="10"/>
      <c r="G507" s="10"/>
      <c r="H507" s="10"/>
      <c r="I507" s="10"/>
      <c r="R507" s="42"/>
    </row>
    <row r="508" ht="15.75" customHeight="1">
      <c r="C508" s="9"/>
      <c r="D508" s="10"/>
      <c r="E508" s="10"/>
      <c r="F508" s="10"/>
      <c r="G508" s="10"/>
      <c r="H508" s="10"/>
      <c r="I508" s="10"/>
      <c r="R508" s="42"/>
    </row>
    <row r="509" ht="15.75" customHeight="1">
      <c r="C509" s="9"/>
      <c r="D509" s="10"/>
      <c r="E509" s="10"/>
      <c r="F509" s="10"/>
      <c r="G509" s="10"/>
      <c r="H509" s="10"/>
      <c r="I509" s="10"/>
      <c r="R509" s="42"/>
    </row>
    <row r="510" ht="15.75" customHeight="1">
      <c r="C510" s="9"/>
      <c r="D510" s="10"/>
      <c r="E510" s="10"/>
      <c r="F510" s="10"/>
      <c r="G510" s="10"/>
      <c r="H510" s="10"/>
      <c r="I510" s="10"/>
      <c r="R510" s="42"/>
    </row>
    <row r="511" ht="15.75" customHeight="1">
      <c r="C511" s="9"/>
      <c r="D511" s="10"/>
      <c r="E511" s="10"/>
      <c r="F511" s="10"/>
      <c r="G511" s="10"/>
      <c r="H511" s="10"/>
      <c r="I511" s="10"/>
      <c r="R511" s="42"/>
    </row>
    <row r="512" ht="15.75" customHeight="1">
      <c r="C512" s="9"/>
      <c r="D512" s="10"/>
      <c r="E512" s="10"/>
      <c r="F512" s="10"/>
      <c r="G512" s="10"/>
      <c r="H512" s="10"/>
      <c r="I512" s="10"/>
      <c r="R512" s="42"/>
    </row>
    <row r="513" ht="15.75" customHeight="1">
      <c r="C513" s="9"/>
      <c r="D513" s="10"/>
      <c r="E513" s="10"/>
      <c r="F513" s="10"/>
      <c r="G513" s="10"/>
      <c r="H513" s="10"/>
      <c r="I513" s="10"/>
      <c r="R513" s="42"/>
    </row>
    <row r="514" ht="15.75" customHeight="1">
      <c r="C514" s="9"/>
      <c r="D514" s="10"/>
      <c r="E514" s="10"/>
      <c r="F514" s="10"/>
      <c r="G514" s="10"/>
      <c r="H514" s="10"/>
      <c r="I514" s="10"/>
      <c r="R514" s="42"/>
    </row>
    <row r="515" ht="15.75" customHeight="1">
      <c r="C515" s="9"/>
      <c r="D515" s="10"/>
      <c r="E515" s="10"/>
      <c r="F515" s="10"/>
      <c r="G515" s="10"/>
      <c r="H515" s="10"/>
      <c r="I515" s="10"/>
      <c r="R515" s="42"/>
    </row>
    <row r="516" ht="15.75" customHeight="1">
      <c r="C516" s="9"/>
      <c r="D516" s="10"/>
      <c r="E516" s="10"/>
      <c r="F516" s="10"/>
      <c r="G516" s="10"/>
      <c r="H516" s="10"/>
      <c r="I516" s="10"/>
      <c r="R516" s="42"/>
    </row>
    <row r="517" ht="15.75" customHeight="1">
      <c r="C517" s="9"/>
      <c r="D517" s="10"/>
      <c r="E517" s="10"/>
      <c r="F517" s="10"/>
      <c r="G517" s="10"/>
      <c r="H517" s="10"/>
      <c r="I517" s="10"/>
      <c r="R517" s="42"/>
    </row>
    <row r="518" ht="15.75" customHeight="1">
      <c r="C518" s="9"/>
      <c r="D518" s="10"/>
      <c r="E518" s="10"/>
      <c r="F518" s="10"/>
      <c r="G518" s="10"/>
      <c r="H518" s="10"/>
      <c r="I518" s="10"/>
      <c r="R518" s="42"/>
    </row>
    <row r="519" ht="15.75" customHeight="1">
      <c r="C519" s="9"/>
      <c r="D519" s="10"/>
      <c r="E519" s="10"/>
      <c r="F519" s="10"/>
      <c r="G519" s="10"/>
      <c r="H519" s="10"/>
      <c r="I519" s="10"/>
      <c r="R519" s="42"/>
    </row>
    <row r="520" ht="15.75" customHeight="1">
      <c r="C520" s="9"/>
      <c r="D520" s="10"/>
      <c r="E520" s="10"/>
      <c r="F520" s="10"/>
      <c r="G520" s="10"/>
      <c r="H520" s="10"/>
      <c r="I520" s="10"/>
      <c r="R520" s="42"/>
    </row>
    <row r="521" ht="15.75" customHeight="1">
      <c r="C521" s="9"/>
      <c r="D521" s="10"/>
      <c r="E521" s="10"/>
      <c r="F521" s="10"/>
      <c r="G521" s="10"/>
      <c r="H521" s="10"/>
      <c r="I521" s="10"/>
      <c r="R521" s="42"/>
    </row>
    <row r="522" ht="15.75" customHeight="1">
      <c r="C522" s="9"/>
      <c r="D522" s="10"/>
      <c r="E522" s="10"/>
      <c r="F522" s="10"/>
      <c r="G522" s="10"/>
      <c r="H522" s="10"/>
      <c r="I522" s="10"/>
      <c r="R522" s="42"/>
    </row>
    <row r="523" ht="15.75" customHeight="1">
      <c r="C523" s="9"/>
      <c r="D523" s="10"/>
      <c r="E523" s="10"/>
      <c r="F523" s="10"/>
      <c r="G523" s="10"/>
      <c r="H523" s="10"/>
      <c r="I523" s="10"/>
      <c r="R523" s="42"/>
    </row>
    <row r="524" ht="15.75" customHeight="1">
      <c r="C524" s="9"/>
      <c r="D524" s="10"/>
      <c r="E524" s="10"/>
      <c r="F524" s="10"/>
      <c r="G524" s="10"/>
      <c r="H524" s="10"/>
      <c r="I524" s="10"/>
      <c r="R524" s="42"/>
    </row>
    <row r="525" ht="15.75" customHeight="1">
      <c r="C525" s="9"/>
      <c r="D525" s="10"/>
      <c r="E525" s="10"/>
      <c r="F525" s="10"/>
      <c r="G525" s="10"/>
      <c r="H525" s="10"/>
      <c r="I525" s="10"/>
      <c r="R525" s="42"/>
    </row>
    <row r="526" ht="15.75" customHeight="1">
      <c r="C526" s="9"/>
      <c r="D526" s="10"/>
      <c r="E526" s="10"/>
      <c r="F526" s="10"/>
      <c r="G526" s="10"/>
      <c r="H526" s="10"/>
      <c r="I526" s="10"/>
      <c r="R526" s="42"/>
    </row>
    <row r="527" ht="15.75" customHeight="1">
      <c r="C527" s="9"/>
      <c r="D527" s="10"/>
      <c r="E527" s="10"/>
      <c r="F527" s="10"/>
      <c r="G527" s="10"/>
      <c r="H527" s="10"/>
      <c r="I527" s="10"/>
      <c r="R527" s="42"/>
    </row>
    <row r="528" ht="15.75" customHeight="1">
      <c r="C528" s="9"/>
      <c r="D528" s="10"/>
      <c r="E528" s="10"/>
      <c r="F528" s="10"/>
      <c r="G528" s="10"/>
      <c r="H528" s="10"/>
      <c r="I528" s="10"/>
      <c r="R528" s="42"/>
    </row>
    <row r="529" ht="15.75" customHeight="1">
      <c r="C529" s="9"/>
      <c r="D529" s="10"/>
      <c r="E529" s="10"/>
      <c r="F529" s="10"/>
      <c r="G529" s="10"/>
      <c r="H529" s="10"/>
      <c r="I529" s="10"/>
      <c r="R529" s="42"/>
    </row>
    <row r="530" ht="15.75" customHeight="1">
      <c r="C530" s="9"/>
      <c r="D530" s="10"/>
      <c r="E530" s="10"/>
      <c r="F530" s="10"/>
      <c r="G530" s="10"/>
      <c r="H530" s="10"/>
      <c r="I530" s="10"/>
      <c r="R530" s="42"/>
    </row>
    <row r="531" ht="15.75" customHeight="1">
      <c r="C531" s="9"/>
      <c r="D531" s="10"/>
      <c r="E531" s="10"/>
      <c r="F531" s="10"/>
      <c r="G531" s="10"/>
      <c r="H531" s="10"/>
      <c r="I531" s="10"/>
      <c r="R531" s="42"/>
    </row>
    <row r="532" ht="15.75" customHeight="1">
      <c r="C532" s="9"/>
      <c r="D532" s="10"/>
      <c r="E532" s="10"/>
      <c r="F532" s="10"/>
      <c r="G532" s="10"/>
      <c r="H532" s="10"/>
      <c r="I532" s="10"/>
      <c r="R532" s="42"/>
    </row>
    <row r="533" ht="15.75" customHeight="1">
      <c r="C533" s="9"/>
      <c r="D533" s="10"/>
      <c r="E533" s="10"/>
      <c r="F533" s="10"/>
      <c r="G533" s="10"/>
      <c r="H533" s="10"/>
      <c r="I533" s="10"/>
      <c r="R533" s="42"/>
    </row>
    <row r="534" ht="15.75" customHeight="1">
      <c r="C534" s="9"/>
      <c r="D534" s="10"/>
      <c r="E534" s="10"/>
      <c r="F534" s="10"/>
      <c r="G534" s="10"/>
      <c r="H534" s="10"/>
      <c r="I534" s="10"/>
      <c r="R534" s="42"/>
    </row>
    <row r="535" ht="15.75" customHeight="1">
      <c r="C535" s="9"/>
      <c r="D535" s="10"/>
      <c r="E535" s="10"/>
      <c r="F535" s="10"/>
      <c r="G535" s="10"/>
      <c r="H535" s="10"/>
      <c r="I535" s="10"/>
      <c r="R535" s="42"/>
    </row>
    <row r="536" ht="15.75" customHeight="1">
      <c r="C536" s="9"/>
      <c r="D536" s="10"/>
      <c r="E536" s="10"/>
      <c r="F536" s="10"/>
      <c r="G536" s="10"/>
      <c r="H536" s="10"/>
      <c r="I536" s="10"/>
      <c r="R536" s="42"/>
    </row>
    <row r="537" ht="15.75" customHeight="1">
      <c r="C537" s="9"/>
      <c r="D537" s="10"/>
      <c r="E537" s="10"/>
      <c r="F537" s="10"/>
      <c r="G537" s="10"/>
      <c r="H537" s="10"/>
      <c r="I537" s="10"/>
      <c r="R537" s="42"/>
    </row>
    <row r="538" ht="15.75" customHeight="1">
      <c r="C538" s="9"/>
      <c r="D538" s="10"/>
      <c r="E538" s="10"/>
      <c r="F538" s="10"/>
      <c r="G538" s="10"/>
      <c r="H538" s="10"/>
      <c r="I538" s="10"/>
      <c r="R538" s="42"/>
    </row>
    <row r="539" ht="15.75" customHeight="1">
      <c r="C539" s="9"/>
      <c r="D539" s="10"/>
      <c r="E539" s="10"/>
      <c r="F539" s="10"/>
      <c r="G539" s="10"/>
      <c r="H539" s="10"/>
      <c r="I539" s="10"/>
      <c r="R539" s="42"/>
    </row>
    <row r="540" ht="15.75" customHeight="1">
      <c r="C540" s="9"/>
      <c r="D540" s="10"/>
      <c r="E540" s="10"/>
      <c r="F540" s="10"/>
      <c r="G540" s="10"/>
      <c r="H540" s="10"/>
      <c r="I540" s="10"/>
      <c r="R540" s="42"/>
    </row>
    <row r="541" ht="15.75" customHeight="1">
      <c r="C541" s="9"/>
      <c r="D541" s="10"/>
      <c r="E541" s="10"/>
      <c r="F541" s="10"/>
      <c r="G541" s="10"/>
      <c r="H541" s="10"/>
      <c r="I541" s="10"/>
      <c r="R541" s="42"/>
    </row>
    <row r="542" ht="15.75" customHeight="1">
      <c r="C542" s="9"/>
      <c r="D542" s="10"/>
      <c r="E542" s="10"/>
      <c r="F542" s="10"/>
      <c r="G542" s="10"/>
      <c r="H542" s="10"/>
      <c r="I542" s="10"/>
      <c r="R542" s="42"/>
    </row>
    <row r="543" ht="15.75" customHeight="1">
      <c r="C543" s="9"/>
      <c r="D543" s="10"/>
      <c r="E543" s="10"/>
      <c r="F543" s="10"/>
      <c r="G543" s="10"/>
      <c r="H543" s="10"/>
      <c r="I543" s="10"/>
      <c r="R543" s="42"/>
    </row>
    <row r="544" ht="15.75" customHeight="1">
      <c r="C544" s="9"/>
      <c r="D544" s="10"/>
      <c r="E544" s="10"/>
      <c r="F544" s="10"/>
      <c r="G544" s="10"/>
      <c r="H544" s="10"/>
      <c r="I544" s="10"/>
      <c r="R544" s="42"/>
    </row>
    <row r="545" ht="15.75" customHeight="1">
      <c r="C545" s="9"/>
      <c r="D545" s="10"/>
      <c r="E545" s="10"/>
      <c r="F545" s="10"/>
      <c r="G545" s="10"/>
      <c r="H545" s="10"/>
      <c r="I545" s="10"/>
      <c r="R545" s="42"/>
    </row>
    <row r="546" ht="15.75" customHeight="1">
      <c r="C546" s="9"/>
      <c r="D546" s="10"/>
      <c r="E546" s="10"/>
      <c r="F546" s="10"/>
      <c r="G546" s="10"/>
      <c r="H546" s="10"/>
      <c r="I546" s="10"/>
      <c r="R546" s="42"/>
    </row>
    <row r="547" ht="15.75" customHeight="1">
      <c r="C547" s="9"/>
      <c r="D547" s="10"/>
      <c r="E547" s="10"/>
      <c r="F547" s="10"/>
      <c r="G547" s="10"/>
      <c r="H547" s="10"/>
      <c r="I547" s="10"/>
      <c r="R547" s="42"/>
    </row>
    <row r="548" ht="15.75" customHeight="1">
      <c r="C548" s="9"/>
      <c r="D548" s="10"/>
      <c r="E548" s="10"/>
      <c r="F548" s="10"/>
      <c r="G548" s="10"/>
      <c r="H548" s="10"/>
      <c r="I548" s="10"/>
      <c r="R548" s="42"/>
    </row>
    <row r="549" ht="15.75" customHeight="1">
      <c r="C549" s="9"/>
      <c r="D549" s="10"/>
      <c r="E549" s="10"/>
      <c r="F549" s="10"/>
      <c r="G549" s="10"/>
      <c r="H549" s="10"/>
      <c r="I549" s="10"/>
      <c r="R549" s="42"/>
    </row>
    <row r="550" ht="15.75" customHeight="1">
      <c r="C550" s="9"/>
      <c r="D550" s="10"/>
      <c r="E550" s="10"/>
      <c r="F550" s="10"/>
      <c r="G550" s="10"/>
      <c r="H550" s="10"/>
      <c r="I550" s="10"/>
      <c r="R550" s="42"/>
    </row>
    <row r="551" ht="15.75" customHeight="1">
      <c r="R551" s="42"/>
    </row>
    <row r="552" ht="15.75" customHeight="1">
      <c r="R552" s="42"/>
    </row>
    <row r="553" ht="15.75" customHeight="1">
      <c r="R553" s="42"/>
    </row>
    <row r="554" ht="15.75" customHeight="1">
      <c r="R554" s="42"/>
    </row>
    <row r="555" ht="15.75" customHeight="1">
      <c r="R555" s="42"/>
    </row>
    <row r="556" ht="15.75" customHeight="1">
      <c r="R556" s="42"/>
    </row>
    <row r="557" ht="15.75" customHeight="1">
      <c r="R557" s="42"/>
    </row>
    <row r="558" ht="15.75" customHeight="1">
      <c r="R558" s="42"/>
    </row>
    <row r="559" ht="15.75" customHeight="1">
      <c r="R559" s="42"/>
    </row>
    <row r="560" ht="15.75" customHeight="1">
      <c r="R560" s="42"/>
    </row>
    <row r="561" ht="15.75" customHeight="1">
      <c r="R561" s="42"/>
    </row>
    <row r="562" ht="15.75" customHeight="1">
      <c r="R562" s="42"/>
    </row>
    <row r="563" ht="15.75" customHeight="1">
      <c r="R563" s="42"/>
    </row>
    <row r="564" ht="15.75" customHeight="1">
      <c r="R564" s="42"/>
    </row>
    <row r="565" ht="15.75" customHeight="1">
      <c r="R565" s="42"/>
    </row>
    <row r="566" ht="15.75" customHeight="1">
      <c r="R566" s="42"/>
    </row>
    <row r="567" ht="15.75" customHeight="1">
      <c r="R567" s="42"/>
    </row>
    <row r="568" ht="15.75" customHeight="1">
      <c r="R568" s="42"/>
    </row>
    <row r="569" ht="15.75" customHeight="1">
      <c r="R569" s="42"/>
    </row>
    <row r="570" ht="15.75" customHeight="1">
      <c r="R570" s="42"/>
    </row>
    <row r="571" ht="15.75" customHeight="1">
      <c r="R571" s="42"/>
    </row>
    <row r="572" ht="15.75" customHeight="1">
      <c r="R572" s="42"/>
    </row>
    <row r="573" ht="15.75" customHeight="1">
      <c r="R573" s="42"/>
    </row>
    <row r="574" ht="15.75" customHeight="1">
      <c r="R574" s="42"/>
    </row>
    <row r="575" ht="15.75" customHeight="1">
      <c r="R575" s="42"/>
    </row>
    <row r="576" ht="15.75" customHeight="1">
      <c r="R576" s="42"/>
    </row>
    <row r="577" ht="15.75" customHeight="1">
      <c r="R577" s="42"/>
    </row>
    <row r="578" ht="15.75" customHeight="1">
      <c r="R578" s="42"/>
    </row>
    <row r="579" ht="15.75" customHeight="1">
      <c r="R579" s="42"/>
    </row>
    <row r="580" ht="15.75" customHeight="1">
      <c r="R580" s="42"/>
    </row>
    <row r="581" ht="15.75" customHeight="1">
      <c r="R581" s="42"/>
    </row>
    <row r="582" ht="15.75" customHeight="1">
      <c r="R582" s="42"/>
    </row>
    <row r="583" ht="15.75" customHeight="1">
      <c r="R583" s="42"/>
    </row>
    <row r="584" ht="15.75" customHeight="1">
      <c r="R584" s="42"/>
    </row>
    <row r="585" ht="15.75" customHeight="1">
      <c r="R585" s="42"/>
    </row>
    <row r="586" ht="15.75" customHeight="1">
      <c r="R586" s="42"/>
    </row>
    <row r="587" ht="15.75" customHeight="1">
      <c r="R587" s="42"/>
    </row>
    <row r="588" ht="15.75" customHeight="1">
      <c r="R588" s="42"/>
    </row>
    <row r="589" ht="15.75" customHeight="1">
      <c r="R589" s="42"/>
    </row>
    <row r="590" ht="15.75" customHeight="1">
      <c r="R590" s="42"/>
    </row>
    <row r="591" ht="15.75" customHeight="1">
      <c r="R591" s="42"/>
    </row>
    <row r="592" ht="15.75" customHeight="1">
      <c r="R592" s="42"/>
    </row>
    <row r="593" ht="15.75" customHeight="1">
      <c r="R593" s="42"/>
    </row>
    <row r="594" ht="15.75" customHeight="1">
      <c r="R594" s="42"/>
    </row>
    <row r="595" ht="15.75" customHeight="1">
      <c r="R595" s="42"/>
    </row>
    <row r="596" ht="15.75" customHeight="1">
      <c r="R596" s="42"/>
    </row>
    <row r="597" ht="15.75" customHeight="1">
      <c r="R597" s="42"/>
    </row>
    <row r="598" ht="15.75" customHeight="1">
      <c r="R598" s="42"/>
    </row>
    <row r="599" ht="15.75" customHeight="1">
      <c r="R599" s="42"/>
    </row>
    <row r="600" ht="15.75" customHeight="1">
      <c r="R600" s="42"/>
    </row>
    <row r="601" ht="15.75" customHeight="1">
      <c r="R601" s="42"/>
    </row>
    <row r="602" ht="15.75" customHeight="1">
      <c r="R602" s="42"/>
    </row>
    <row r="603" ht="15.75" customHeight="1">
      <c r="R603" s="42"/>
    </row>
    <row r="604" ht="15.75" customHeight="1">
      <c r="R604" s="42"/>
    </row>
    <row r="605" ht="15.75" customHeight="1">
      <c r="R605" s="42"/>
    </row>
    <row r="606" ht="15.75" customHeight="1">
      <c r="R606" s="42"/>
    </row>
    <row r="607" ht="15.75" customHeight="1">
      <c r="R607" s="42"/>
    </row>
    <row r="608" ht="15.75" customHeight="1">
      <c r="R608" s="42"/>
    </row>
    <row r="609" ht="15.75" customHeight="1">
      <c r="R609" s="42"/>
    </row>
    <row r="610" ht="15.75" customHeight="1">
      <c r="R610" s="42"/>
    </row>
    <row r="611" ht="15.75" customHeight="1">
      <c r="R611" s="42"/>
    </row>
    <row r="612" ht="15.75" customHeight="1">
      <c r="R612" s="42"/>
    </row>
    <row r="613" ht="15.75" customHeight="1">
      <c r="R613" s="42"/>
    </row>
    <row r="614" ht="15.75" customHeight="1">
      <c r="R614" s="42"/>
    </row>
    <row r="615" ht="15.75" customHeight="1">
      <c r="R615" s="42"/>
    </row>
    <row r="616" ht="15.75" customHeight="1">
      <c r="R616" s="42"/>
    </row>
    <row r="617" ht="15.75" customHeight="1">
      <c r="R617" s="42"/>
    </row>
    <row r="618" ht="15.75" customHeight="1">
      <c r="R618" s="42"/>
    </row>
    <row r="619" ht="15.75" customHeight="1">
      <c r="R619" s="42"/>
    </row>
    <row r="620" ht="15.75" customHeight="1">
      <c r="R620" s="42"/>
    </row>
    <row r="621" ht="15.75" customHeight="1">
      <c r="R621" s="42"/>
    </row>
    <row r="622" ht="15.75" customHeight="1">
      <c r="R622" s="42"/>
    </row>
    <row r="623" ht="15.75" customHeight="1">
      <c r="R623" s="42"/>
    </row>
    <row r="624" ht="15.75" customHeight="1">
      <c r="R624" s="42"/>
    </row>
    <row r="625" ht="15.75" customHeight="1">
      <c r="R625" s="42"/>
    </row>
    <row r="626" ht="15.75" customHeight="1">
      <c r="R626" s="42"/>
    </row>
    <row r="627" ht="15.75" customHeight="1">
      <c r="R627" s="42"/>
    </row>
    <row r="628" ht="15.75" customHeight="1">
      <c r="R628" s="42"/>
    </row>
    <row r="629" ht="15.75" customHeight="1">
      <c r="R629" s="42"/>
    </row>
    <row r="630" ht="15.75" customHeight="1">
      <c r="R630" s="42"/>
    </row>
    <row r="631" ht="15.75" customHeight="1">
      <c r="R631" s="42"/>
    </row>
    <row r="632" ht="15.75" customHeight="1">
      <c r="R632" s="42"/>
    </row>
    <row r="633" ht="15.75" customHeight="1">
      <c r="R633" s="42"/>
    </row>
    <row r="634" ht="15.75" customHeight="1">
      <c r="R634" s="42"/>
    </row>
    <row r="635" ht="15.75" customHeight="1">
      <c r="R635" s="42"/>
    </row>
    <row r="636" ht="15.75" customHeight="1">
      <c r="R636" s="42"/>
    </row>
    <row r="637" ht="15.75" customHeight="1">
      <c r="R637" s="42"/>
    </row>
    <row r="638" ht="15.75" customHeight="1">
      <c r="R638" s="42"/>
    </row>
    <row r="639" ht="15.75" customHeight="1">
      <c r="R639" s="42"/>
    </row>
    <row r="640" ht="15.75" customHeight="1">
      <c r="R640" s="42"/>
    </row>
    <row r="641" ht="15.75" customHeight="1">
      <c r="R641" s="42"/>
    </row>
    <row r="642" ht="15.75" customHeight="1">
      <c r="R642" s="42"/>
    </row>
    <row r="643" ht="15.75" customHeight="1">
      <c r="R643" s="42"/>
    </row>
    <row r="644" ht="15.75" customHeight="1">
      <c r="R644" s="42"/>
    </row>
    <row r="645" ht="15.75" customHeight="1">
      <c r="R645" s="42"/>
    </row>
    <row r="646" ht="15.75" customHeight="1">
      <c r="R646" s="42"/>
    </row>
    <row r="647" ht="15.75" customHeight="1">
      <c r="R647" s="42"/>
    </row>
    <row r="648" ht="15.75" customHeight="1">
      <c r="R648" s="42"/>
    </row>
    <row r="649" ht="15.75" customHeight="1">
      <c r="R649" s="42"/>
    </row>
    <row r="650" ht="15.75" customHeight="1">
      <c r="R650" s="42"/>
    </row>
    <row r="651" ht="15.75" customHeight="1">
      <c r="R651" s="42"/>
    </row>
    <row r="652" ht="15.75" customHeight="1">
      <c r="R652" s="42"/>
    </row>
    <row r="653" ht="15.75" customHeight="1">
      <c r="R653" s="42"/>
    </row>
    <row r="654" ht="15.75" customHeight="1">
      <c r="R654" s="42"/>
    </row>
    <row r="655" ht="15.75" customHeight="1">
      <c r="R655" s="42"/>
    </row>
    <row r="656" ht="15.75" customHeight="1">
      <c r="R656" s="42"/>
    </row>
    <row r="657" ht="15.75" customHeight="1">
      <c r="R657" s="42"/>
    </row>
    <row r="658" ht="15.75" customHeight="1">
      <c r="R658" s="42"/>
    </row>
    <row r="659" ht="15.75" customHeight="1">
      <c r="R659" s="42"/>
    </row>
    <row r="660" ht="15.75" customHeight="1">
      <c r="R660" s="42"/>
    </row>
    <row r="661" ht="15.75" customHeight="1">
      <c r="R661" s="42"/>
    </row>
    <row r="662" ht="15.75" customHeight="1">
      <c r="R662" s="42"/>
    </row>
    <row r="663" ht="15.75" customHeight="1">
      <c r="R663" s="42"/>
    </row>
    <row r="664" ht="15.75" customHeight="1">
      <c r="R664" s="42"/>
    </row>
    <row r="665" ht="15.75" customHeight="1">
      <c r="R665" s="42"/>
    </row>
    <row r="666" ht="15.75" customHeight="1">
      <c r="R666" s="42"/>
    </row>
    <row r="667" ht="15.75" customHeight="1">
      <c r="R667" s="42"/>
    </row>
    <row r="668" ht="15.75" customHeight="1">
      <c r="R668" s="42"/>
    </row>
    <row r="669" ht="15.75" customHeight="1">
      <c r="R669" s="42"/>
    </row>
    <row r="670" ht="15.75" customHeight="1">
      <c r="R670" s="42"/>
    </row>
    <row r="671" ht="15.75" customHeight="1">
      <c r="R671" s="42"/>
    </row>
    <row r="672" ht="15.75" customHeight="1">
      <c r="R672" s="42"/>
    </row>
    <row r="673" ht="15.75" customHeight="1">
      <c r="R673" s="42"/>
    </row>
    <row r="674" ht="15.75" customHeight="1">
      <c r="R674" s="42"/>
    </row>
    <row r="675" ht="15.75" customHeight="1">
      <c r="R675" s="42"/>
    </row>
    <row r="676" ht="15.75" customHeight="1">
      <c r="R676" s="42"/>
    </row>
    <row r="677" ht="15.75" customHeight="1">
      <c r="R677" s="42"/>
    </row>
    <row r="678" ht="15.75" customHeight="1">
      <c r="R678" s="42"/>
    </row>
    <row r="679" ht="15.75" customHeight="1">
      <c r="R679" s="42"/>
    </row>
    <row r="680" ht="15.75" customHeight="1">
      <c r="R680" s="42"/>
    </row>
    <row r="681" ht="15.75" customHeight="1">
      <c r="R681" s="42"/>
    </row>
    <row r="682" ht="15.75" customHeight="1">
      <c r="R682" s="42"/>
    </row>
    <row r="683" ht="15.75" customHeight="1">
      <c r="R683" s="42"/>
    </row>
    <row r="684" ht="15.75" customHeight="1">
      <c r="R684" s="42"/>
    </row>
    <row r="685" ht="15.75" customHeight="1">
      <c r="R685" s="42"/>
    </row>
    <row r="686" ht="15.75" customHeight="1">
      <c r="R686" s="42"/>
    </row>
    <row r="687" ht="15.75" customHeight="1">
      <c r="R687" s="42"/>
    </row>
    <row r="688" ht="15.75" customHeight="1">
      <c r="R688" s="42"/>
    </row>
    <row r="689" ht="15.75" customHeight="1">
      <c r="R689" s="42"/>
    </row>
    <row r="690" ht="15.75" customHeight="1">
      <c r="R690" s="42"/>
    </row>
    <row r="691" ht="15.75" customHeight="1">
      <c r="R691" s="42"/>
    </row>
    <row r="692" ht="15.75" customHeight="1">
      <c r="R692" s="42"/>
    </row>
    <row r="693" ht="15.75" customHeight="1">
      <c r="R693" s="42"/>
    </row>
    <row r="694" ht="15.75" customHeight="1">
      <c r="R694" s="42"/>
    </row>
    <row r="695" ht="15.75" customHeight="1">
      <c r="R695" s="42"/>
    </row>
    <row r="696" ht="15.75" customHeight="1">
      <c r="R696" s="42"/>
    </row>
    <row r="697" ht="15.75" customHeight="1">
      <c r="R697" s="42"/>
    </row>
    <row r="698" ht="15.75" customHeight="1">
      <c r="R698" s="42"/>
    </row>
    <row r="699" ht="15.75" customHeight="1">
      <c r="R699" s="42"/>
    </row>
    <row r="700" ht="15.75" customHeight="1">
      <c r="R700" s="42"/>
    </row>
    <row r="701" ht="15.75" customHeight="1">
      <c r="R701" s="42"/>
    </row>
    <row r="702" ht="15.75" customHeight="1">
      <c r="R702" s="42"/>
    </row>
    <row r="703" ht="15.75" customHeight="1">
      <c r="R703" s="42"/>
    </row>
    <row r="704" ht="15.75" customHeight="1">
      <c r="R704" s="42"/>
    </row>
    <row r="705" ht="15.75" customHeight="1">
      <c r="R705" s="42"/>
    </row>
    <row r="706" ht="15.75" customHeight="1">
      <c r="R706" s="42"/>
    </row>
    <row r="707" ht="15.75" customHeight="1">
      <c r="R707" s="42"/>
    </row>
    <row r="708" ht="15.75" customHeight="1">
      <c r="R708" s="42"/>
    </row>
    <row r="709" ht="15.75" customHeight="1">
      <c r="R709" s="42"/>
    </row>
    <row r="710" ht="15.75" customHeight="1">
      <c r="R710" s="42"/>
    </row>
    <row r="711" ht="15.75" customHeight="1">
      <c r="R711" s="42"/>
    </row>
    <row r="712" ht="15.75" customHeight="1">
      <c r="R712" s="42"/>
    </row>
    <row r="713" ht="15.75" customHeight="1">
      <c r="R713" s="42"/>
    </row>
    <row r="714" ht="15.75" customHeight="1">
      <c r="R714" s="42"/>
    </row>
    <row r="715" ht="15.75" customHeight="1">
      <c r="R715" s="42"/>
    </row>
    <row r="716" ht="15.75" customHeight="1">
      <c r="R716" s="42"/>
    </row>
    <row r="717" ht="15.75" customHeight="1">
      <c r="R717" s="42"/>
    </row>
    <row r="718" ht="15.75" customHeight="1">
      <c r="R718" s="42"/>
    </row>
    <row r="719" ht="15.75" customHeight="1">
      <c r="R719" s="42"/>
    </row>
    <row r="720" ht="15.75" customHeight="1">
      <c r="R720" s="42"/>
    </row>
    <row r="721" ht="15.75" customHeight="1">
      <c r="R721" s="42"/>
    </row>
    <row r="722" ht="15.75" customHeight="1">
      <c r="R722" s="42"/>
    </row>
    <row r="723" ht="15.75" customHeight="1">
      <c r="R723" s="42"/>
    </row>
    <row r="724" ht="15.75" customHeight="1">
      <c r="R724" s="42"/>
    </row>
    <row r="725" ht="15.75" customHeight="1">
      <c r="R725" s="42"/>
    </row>
    <row r="726" ht="15.75" customHeight="1">
      <c r="R726" s="42"/>
    </row>
    <row r="727" ht="15.75" customHeight="1">
      <c r="R727" s="42"/>
    </row>
    <row r="728" ht="15.75" customHeight="1">
      <c r="R728" s="42"/>
    </row>
    <row r="729" ht="15.75" customHeight="1">
      <c r="R729" s="42"/>
    </row>
    <row r="730" ht="15.75" customHeight="1">
      <c r="R730" s="42"/>
    </row>
    <row r="731" ht="15.75" customHeight="1">
      <c r="R731" s="42"/>
    </row>
    <row r="732" ht="15.75" customHeight="1">
      <c r="R732" s="42"/>
    </row>
    <row r="733" ht="15.75" customHeight="1">
      <c r="R733" s="42"/>
    </row>
    <row r="734" ht="15.75" customHeight="1">
      <c r="R734" s="42"/>
    </row>
    <row r="735" ht="15.75" customHeight="1">
      <c r="R735" s="42"/>
    </row>
    <row r="736" ht="15.75" customHeight="1">
      <c r="R736" s="42"/>
    </row>
    <row r="737" ht="15.75" customHeight="1">
      <c r="R737" s="42"/>
    </row>
    <row r="738" ht="15.75" customHeight="1">
      <c r="R738" s="42"/>
    </row>
    <row r="739" ht="15.75" customHeight="1">
      <c r="R739" s="42"/>
    </row>
    <row r="740" ht="15.75" customHeight="1">
      <c r="R740" s="42"/>
    </row>
    <row r="741" ht="15.75" customHeight="1">
      <c r="R741" s="42"/>
    </row>
    <row r="742" ht="15.75" customHeight="1">
      <c r="R742" s="42"/>
    </row>
    <row r="743" ht="15.75" customHeight="1">
      <c r="R743" s="42"/>
    </row>
    <row r="744" ht="15.75" customHeight="1">
      <c r="R744" s="42"/>
    </row>
    <row r="745" ht="15.75" customHeight="1">
      <c r="R745" s="42"/>
    </row>
    <row r="746" ht="15.75" customHeight="1">
      <c r="R746" s="42"/>
    </row>
    <row r="747" ht="15.75" customHeight="1">
      <c r="R747" s="42"/>
    </row>
    <row r="748" ht="15.75" customHeight="1">
      <c r="R748" s="42"/>
    </row>
    <row r="749" ht="15.75" customHeight="1">
      <c r="R749" s="42"/>
    </row>
    <row r="750" ht="15.75" customHeight="1">
      <c r="R750" s="42"/>
    </row>
    <row r="751" ht="15.75" customHeight="1">
      <c r="R751" s="42"/>
    </row>
    <row r="752" ht="15.75" customHeight="1">
      <c r="R752" s="42"/>
    </row>
    <row r="753" ht="15.75" customHeight="1">
      <c r="R753" s="42"/>
    </row>
    <row r="754" ht="15.75" customHeight="1">
      <c r="R754" s="42"/>
    </row>
    <row r="755" ht="15.75" customHeight="1">
      <c r="R755" s="42"/>
    </row>
    <row r="756" ht="15.75" customHeight="1">
      <c r="R756" s="42"/>
    </row>
    <row r="757" ht="15.75" customHeight="1">
      <c r="R757" s="42"/>
    </row>
    <row r="758" ht="15.75" customHeight="1">
      <c r="R758" s="42"/>
    </row>
    <row r="759" ht="15.75" customHeight="1">
      <c r="R759" s="42"/>
    </row>
    <row r="760" ht="15.75" customHeight="1">
      <c r="R760" s="42"/>
    </row>
    <row r="761" ht="15.75" customHeight="1">
      <c r="R761" s="42"/>
    </row>
    <row r="762" ht="15.75" customHeight="1">
      <c r="R762" s="42"/>
    </row>
    <row r="763" ht="15.75" customHeight="1">
      <c r="R763" s="42"/>
    </row>
    <row r="764" ht="15.75" customHeight="1">
      <c r="R764" s="42"/>
    </row>
    <row r="765" ht="15.75" customHeight="1">
      <c r="R765" s="42"/>
    </row>
    <row r="766" ht="15.75" customHeight="1">
      <c r="R766" s="42"/>
    </row>
    <row r="767" ht="15.75" customHeight="1">
      <c r="R767" s="42"/>
    </row>
    <row r="768" ht="15.75" customHeight="1">
      <c r="R768" s="42"/>
    </row>
    <row r="769" ht="15.75" customHeight="1">
      <c r="R769" s="42"/>
    </row>
    <row r="770" ht="15.75" customHeight="1">
      <c r="R770" s="42"/>
    </row>
    <row r="771" ht="15.75" customHeight="1">
      <c r="R771" s="42"/>
    </row>
    <row r="772" ht="15.75" customHeight="1">
      <c r="R772" s="42"/>
    </row>
    <row r="773" ht="15.75" customHeight="1">
      <c r="R773" s="42"/>
    </row>
    <row r="774" ht="15.75" customHeight="1">
      <c r="R774" s="42"/>
    </row>
    <row r="775" ht="15.75" customHeight="1">
      <c r="R775" s="42"/>
    </row>
    <row r="776" ht="15.75" customHeight="1">
      <c r="R776" s="42"/>
    </row>
    <row r="777" ht="15.75" customHeight="1">
      <c r="R777" s="42"/>
    </row>
    <row r="778" ht="15.75" customHeight="1">
      <c r="R778" s="42"/>
    </row>
    <row r="779" ht="15.75" customHeight="1">
      <c r="R779" s="42"/>
    </row>
    <row r="780" ht="15.75" customHeight="1">
      <c r="R780" s="42"/>
    </row>
    <row r="781" ht="15.75" customHeight="1">
      <c r="R781" s="42"/>
    </row>
    <row r="782" ht="15.75" customHeight="1">
      <c r="R782" s="42"/>
    </row>
    <row r="783" ht="15.75" customHeight="1">
      <c r="R783" s="42"/>
    </row>
    <row r="784" ht="15.75" customHeight="1">
      <c r="R784" s="42"/>
    </row>
    <row r="785" ht="15.75" customHeight="1">
      <c r="R785" s="42"/>
    </row>
    <row r="786" ht="15.75" customHeight="1">
      <c r="R786" s="42"/>
    </row>
    <row r="787" ht="15.75" customHeight="1">
      <c r="R787" s="42"/>
    </row>
    <row r="788" ht="15.75" customHeight="1">
      <c r="R788" s="42"/>
    </row>
    <row r="789" ht="15.75" customHeight="1">
      <c r="R789" s="42"/>
    </row>
    <row r="790" ht="15.75" customHeight="1">
      <c r="R790" s="42"/>
    </row>
    <row r="791" ht="15.75" customHeight="1">
      <c r="R791" s="42"/>
    </row>
    <row r="792" ht="15.75" customHeight="1">
      <c r="R792" s="42"/>
    </row>
    <row r="793" ht="15.75" customHeight="1">
      <c r="R793" s="42"/>
    </row>
    <row r="794" ht="15.75" customHeight="1">
      <c r="R794" s="42"/>
    </row>
    <row r="795" ht="15.75" customHeight="1">
      <c r="R795" s="42"/>
    </row>
    <row r="796" ht="15.75" customHeight="1">
      <c r="R796" s="42"/>
    </row>
    <row r="797" ht="15.75" customHeight="1">
      <c r="R797" s="42"/>
    </row>
    <row r="798" ht="15.75" customHeight="1">
      <c r="R798" s="42"/>
    </row>
    <row r="799" ht="15.75" customHeight="1">
      <c r="R799" s="42"/>
    </row>
    <row r="800" ht="15.75" customHeight="1">
      <c r="R800" s="42"/>
    </row>
    <row r="801" ht="15.75" customHeight="1">
      <c r="R801" s="42"/>
    </row>
    <row r="802" ht="15.75" customHeight="1">
      <c r="R802" s="42"/>
    </row>
    <row r="803" ht="15.75" customHeight="1">
      <c r="R803" s="42"/>
    </row>
    <row r="804" ht="15.75" customHeight="1">
      <c r="R804" s="42"/>
    </row>
    <row r="805" ht="15.75" customHeight="1">
      <c r="R805" s="42"/>
    </row>
    <row r="806" ht="15.75" customHeight="1">
      <c r="R806" s="42"/>
    </row>
    <row r="807" ht="15.75" customHeight="1">
      <c r="R807" s="42"/>
    </row>
    <row r="808" ht="15.75" customHeight="1">
      <c r="R808" s="42"/>
    </row>
    <row r="809" ht="15.75" customHeight="1">
      <c r="R809" s="42"/>
    </row>
    <row r="810" ht="15.75" customHeight="1">
      <c r="R810" s="42"/>
    </row>
    <row r="811" ht="15.75" customHeight="1">
      <c r="R811" s="42"/>
    </row>
    <row r="812" ht="15.75" customHeight="1">
      <c r="R812" s="42"/>
    </row>
    <row r="813" ht="15.75" customHeight="1">
      <c r="R813" s="42"/>
    </row>
    <row r="814" ht="15.75" customHeight="1">
      <c r="R814" s="42"/>
    </row>
    <row r="815" ht="15.75" customHeight="1">
      <c r="R815" s="42"/>
    </row>
    <row r="816" ht="15.75" customHeight="1">
      <c r="R816" s="42"/>
    </row>
    <row r="817" ht="15.75" customHeight="1">
      <c r="R817" s="42"/>
    </row>
    <row r="818" ht="15.75" customHeight="1">
      <c r="R818" s="42"/>
    </row>
    <row r="819" ht="15.75" customHeight="1">
      <c r="R819" s="42"/>
    </row>
    <row r="820" ht="15.75" customHeight="1">
      <c r="R820" s="42"/>
    </row>
    <row r="821" ht="15.75" customHeight="1">
      <c r="R821" s="42"/>
    </row>
    <row r="822" ht="15.75" customHeight="1">
      <c r="R822" s="42"/>
    </row>
    <row r="823" ht="15.75" customHeight="1">
      <c r="R823" s="42"/>
    </row>
    <row r="824" ht="15.75" customHeight="1">
      <c r="R824" s="42"/>
    </row>
    <row r="825" ht="15.75" customHeight="1">
      <c r="R825" s="42"/>
    </row>
    <row r="826" ht="15.75" customHeight="1">
      <c r="R826" s="42"/>
    </row>
    <row r="827" ht="15.75" customHeight="1">
      <c r="R827" s="42"/>
    </row>
    <row r="828" ht="15.75" customHeight="1">
      <c r="R828" s="42"/>
    </row>
    <row r="829" ht="15.75" customHeight="1">
      <c r="R829" s="42"/>
    </row>
    <row r="830" ht="15.75" customHeight="1">
      <c r="R830" s="42"/>
    </row>
    <row r="831" ht="15.75" customHeight="1">
      <c r="R831" s="42"/>
    </row>
    <row r="832" ht="15.75" customHeight="1">
      <c r="R832" s="42"/>
    </row>
    <row r="833" ht="15.75" customHeight="1">
      <c r="R833" s="42"/>
    </row>
    <row r="834" ht="15.75" customHeight="1">
      <c r="R834" s="42"/>
    </row>
    <row r="835" ht="15.75" customHeight="1">
      <c r="R835" s="42"/>
    </row>
    <row r="836" ht="15.75" customHeight="1">
      <c r="R836" s="42"/>
    </row>
    <row r="837" ht="15.75" customHeight="1">
      <c r="R837" s="42"/>
    </row>
    <row r="838" ht="15.75" customHeight="1">
      <c r="R838" s="42"/>
    </row>
    <row r="839" ht="15.75" customHeight="1">
      <c r="R839" s="42"/>
    </row>
    <row r="840" ht="15.75" customHeight="1">
      <c r="R840" s="42"/>
    </row>
    <row r="841" ht="15.75" customHeight="1">
      <c r="R841" s="42"/>
    </row>
    <row r="842" ht="15.75" customHeight="1">
      <c r="R842" s="42"/>
    </row>
    <row r="843" ht="15.75" customHeight="1">
      <c r="R843" s="42"/>
    </row>
    <row r="844" ht="15.75" customHeight="1">
      <c r="R844" s="42"/>
    </row>
    <row r="845" ht="15.75" customHeight="1">
      <c r="R845" s="42"/>
    </row>
    <row r="846" ht="15.75" customHeight="1">
      <c r="R846" s="42"/>
    </row>
    <row r="847" ht="15.75" customHeight="1">
      <c r="R847" s="42"/>
    </row>
    <row r="848" ht="15.75" customHeight="1">
      <c r="R848" s="42"/>
    </row>
    <row r="849" ht="15.75" customHeight="1">
      <c r="R849" s="42"/>
    </row>
    <row r="850" ht="15.75" customHeight="1">
      <c r="R850" s="42"/>
    </row>
    <row r="851" ht="15.75" customHeight="1">
      <c r="R851" s="42"/>
    </row>
    <row r="852" ht="15.75" customHeight="1">
      <c r="R852" s="42"/>
    </row>
    <row r="853" ht="15.75" customHeight="1">
      <c r="R853" s="42"/>
    </row>
    <row r="854" ht="15.75" customHeight="1">
      <c r="R854" s="42"/>
    </row>
    <row r="855" ht="15.75" customHeight="1">
      <c r="R855" s="42"/>
    </row>
    <row r="856" ht="15.75" customHeight="1">
      <c r="R856" s="42"/>
    </row>
    <row r="857" ht="15.75" customHeight="1">
      <c r="R857" s="42"/>
    </row>
    <row r="858" ht="15.75" customHeight="1">
      <c r="R858" s="42"/>
    </row>
    <row r="859" ht="15.75" customHeight="1">
      <c r="R859" s="42"/>
    </row>
    <row r="860" ht="15.75" customHeight="1">
      <c r="R860" s="42"/>
    </row>
    <row r="861" ht="15.75" customHeight="1">
      <c r="R861" s="42"/>
    </row>
    <row r="862" ht="15.75" customHeight="1">
      <c r="R862" s="42"/>
    </row>
    <row r="863" ht="15.75" customHeight="1">
      <c r="R863" s="42"/>
    </row>
    <row r="864" ht="15.75" customHeight="1">
      <c r="R864" s="42"/>
    </row>
    <row r="865" ht="15.75" customHeight="1">
      <c r="R865" s="42"/>
    </row>
    <row r="866" ht="15.75" customHeight="1">
      <c r="R866" s="42"/>
    </row>
    <row r="867" ht="15.75" customHeight="1">
      <c r="R867" s="42"/>
    </row>
    <row r="868" ht="15.75" customHeight="1">
      <c r="R868" s="42"/>
    </row>
    <row r="869" ht="15.75" customHeight="1">
      <c r="R869" s="42"/>
    </row>
    <row r="870" ht="15.75" customHeight="1">
      <c r="R870" s="42"/>
    </row>
    <row r="871" ht="15.75" customHeight="1">
      <c r="R871" s="42"/>
    </row>
    <row r="872" ht="15.75" customHeight="1">
      <c r="R872" s="42"/>
    </row>
    <row r="873" ht="15.75" customHeight="1">
      <c r="R873" s="42"/>
    </row>
    <row r="874" ht="15.75" customHeight="1">
      <c r="R874" s="42"/>
    </row>
    <row r="875" ht="15.75" customHeight="1">
      <c r="R875" s="42"/>
    </row>
    <row r="876" ht="15.75" customHeight="1">
      <c r="R876" s="42"/>
    </row>
    <row r="877" ht="15.75" customHeight="1">
      <c r="R877" s="42"/>
    </row>
    <row r="878" ht="15.75" customHeight="1">
      <c r="R878" s="42"/>
    </row>
    <row r="879" ht="15.75" customHeight="1">
      <c r="R879" s="42"/>
    </row>
    <row r="880" ht="15.75" customHeight="1">
      <c r="R880" s="42"/>
    </row>
    <row r="881" ht="15.75" customHeight="1">
      <c r="R881" s="42"/>
    </row>
    <row r="882" ht="15.75" customHeight="1">
      <c r="R882" s="42"/>
    </row>
    <row r="883" ht="15.75" customHeight="1">
      <c r="R883" s="42"/>
    </row>
    <row r="884" ht="15.75" customHeight="1">
      <c r="R884" s="42"/>
    </row>
    <row r="885" ht="15.75" customHeight="1">
      <c r="R885" s="42"/>
    </row>
    <row r="886" ht="15.75" customHeight="1">
      <c r="R886" s="42"/>
    </row>
    <row r="887" ht="15.75" customHeight="1">
      <c r="R887" s="42"/>
    </row>
    <row r="888" ht="15.75" customHeight="1">
      <c r="R888" s="42"/>
    </row>
    <row r="889" ht="15.75" customHeight="1">
      <c r="R889" s="42"/>
    </row>
    <row r="890" ht="15.75" customHeight="1">
      <c r="R890" s="42"/>
    </row>
    <row r="891" ht="15.75" customHeight="1">
      <c r="R891" s="42"/>
    </row>
    <row r="892" ht="15.75" customHeight="1">
      <c r="R892" s="42"/>
    </row>
    <row r="893" ht="15.75" customHeight="1">
      <c r="R893" s="42"/>
    </row>
    <row r="894" ht="15.75" customHeight="1">
      <c r="R894" s="42"/>
    </row>
    <row r="895" ht="15.75" customHeight="1">
      <c r="R895" s="42"/>
    </row>
    <row r="896" ht="15.75" customHeight="1">
      <c r="R896" s="42"/>
    </row>
    <row r="897" ht="15.75" customHeight="1">
      <c r="R897" s="42"/>
    </row>
    <row r="898" ht="15.75" customHeight="1">
      <c r="R898" s="42"/>
    </row>
    <row r="899" ht="15.75" customHeight="1">
      <c r="R899" s="42"/>
    </row>
    <row r="900" ht="15.75" customHeight="1">
      <c r="R900" s="42"/>
    </row>
    <row r="901" ht="15.75" customHeight="1">
      <c r="R901" s="42"/>
    </row>
    <row r="902" ht="15.75" customHeight="1">
      <c r="R902" s="42"/>
    </row>
    <row r="903" ht="15.75" customHeight="1">
      <c r="R903" s="42"/>
    </row>
    <row r="904" ht="15.75" customHeight="1">
      <c r="R904" s="42"/>
    </row>
    <row r="905" ht="15.75" customHeight="1">
      <c r="R905" s="42"/>
    </row>
    <row r="906" ht="15.75" customHeight="1">
      <c r="R906" s="42"/>
    </row>
    <row r="907" ht="15.75" customHeight="1">
      <c r="R907" s="42"/>
    </row>
    <row r="908" ht="15.75" customHeight="1">
      <c r="R908" s="42"/>
    </row>
    <row r="909" ht="15.75" customHeight="1">
      <c r="R909" s="42"/>
    </row>
    <row r="910" ht="15.75" customHeight="1">
      <c r="R910" s="42"/>
    </row>
    <row r="911" ht="15.75" customHeight="1">
      <c r="R911" s="42"/>
    </row>
    <row r="912" ht="15.75" customHeight="1">
      <c r="R912" s="42"/>
    </row>
    <row r="913" ht="15.75" customHeight="1">
      <c r="R913" s="42"/>
    </row>
    <row r="914" ht="15.75" customHeight="1">
      <c r="R914" s="42"/>
    </row>
    <row r="915" ht="15.75" customHeight="1">
      <c r="R915" s="42"/>
    </row>
    <row r="916" ht="15.75" customHeight="1">
      <c r="R916" s="42"/>
    </row>
    <row r="917" ht="15.75" customHeight="1">
      <c r="R917" s="42"/>
    </row>
    <row r="918" ht="15.75" customHeight="1">
      <c r="R918" s="42"/>
    </row>
    <row r="919" ht="15.75" customHeight="1">
      <c r="R919" s="42"/>
    </row>
    <row r="920" ht="15.75" customHeight="1">
      <c r="R920" s="42"/>
    </row>
    <row r="921" ht="15.75" customHeight="1">
      <c r="R921" s="42"/>
    </row>
    <row r="922" ht="15.75" customHeight="1">
      <c r="R922" s="42"/>
    </row>
    <row r="923" ht="15.75" customHeight="1">
      <c r="R923" s="42"/>
    </row>
    <row r="924" ht="15.75" customHeight="1">
      <c r="R924" s="42"/>
    </row>
    <row r="925" ht="15.75" customHeight="1">
      <c r="R925" s="42"/>
    </row>
    <row r="926" ht="15.75" customHeight="1">
      <c r="R926" s="42"/>
    </row>
    <row r="927" ht="15.75" customHeight="1">
      <c r="R927" s="42"/>
    </row>
    <row r="928" ht="15.75" customHeight="1">
      <c r="R928" s="42"/>
    </row>
    <row r="929" ht="15.75" customHeight="1">
      <c r="R929" s="42"/>
    </row>
    <row r="930" ht="15.75" customHeight="1">
      <c r="R930" s="42"/>
    </row>
    <row r="931" ht="15.75" customHeight="1">
      <c r="R931" s="42"/>
    </row>
    <row r="932" ht="15.75" customHeight="1">
      <c r="R932" s="42"/>
    </row>
    <row r="933" ht="15.75" customHeight="1">
      <c r="R933" s="42"/>
    </row>
    <row r="934" ht="15.75" customHeight="1">
      <c r="R934" s="42"/>
    </row>
    <row r="935" ht="15.75" customHeight="1">
      <c r="R935" s="42"/>
    </row>
    <row r="936" ht="15.75" customHeight="1">
      <c r="R936" s="42"/>
    </row>
    <row r="937" ht="15.75" customHeight="1">
      <c r="R937" s="42"/>
    </row>
    <row r="938" ht="15.75" customHeight="1">
      <c r="R938" s="42"/>
    </row>
    <row r="939" ht="15.75" customHeight="1">
      <c r="R939" s="42"/>
    </row>
    <row r="940" ht="15.75" customHeight="1">
      <c r="R940" s="42"/>
    </row>
    <row r="941" ht="15.75" customHeight="1">
      <c r="R941" s="42"/>
    </row>
    <row r="942" ht="15.75" customHeight="1">
      <c r="R942" s="42"/>
    </row>
    <row r="943" ht="15.75" customHeight="1">
      <c r="R943" s="42"/>
    </row>
    <row r="944" ht="15.75" customHeight="1">
      <c r="R944" s="42"/>
    </row>
    <row r="945" ht="15.75" customHeight="1">
      <c r="R945" s="42"/>
    </row>
    <row r="946" ht="15.75" customHeight="1">
      <c r="R946" s="42"/>
    </row>
    <row r="947" ht="15.75" customHeight="1">
      <c r="R947" s="42"/>
    </row>
    <row r="948" ht="15.75" customHeight="1">
      <c r="R948" s="42"/>
    </row>
    <row r="949" ht="15.75" customHeight="1">
      <c r="R949" s="42"/>
    </row>
    <row r="950" ht="15.75" customHeight="1">
      <c r="R950" s="42"/>
    </row>
    <row r="951" ht="15.75" customHeight="1">
      <c r="R951" s="42"/>
    </row>
    <row r="952" ht="15.75" customHeight="1">
      <c r="R952" s="42"/>
    </row>
    <row r="953" ht="15.75" customHeight="1">
      <c r="R953" s="42"/>
    </row>
    <row r="954" ht="15.75" customHeight="1">
      <c r="R954" s="42"/>
    </row>
    <row r="955" ht="15.75" customHeight="1">
      <c r="R955" s="42"/>
    </row>
    <row r="956" ht="15.75" customHeight="1">
      <c r="R956" s="42"/>
    </row>
    <row r="957" ht="15.75" customHeight="1">
      <c r="R957" s="42"/>
    </row>
    <row r="958" ht="15.75" customHeight="1">
      <c r="R958" s="42"/>
    </row>
    <row r="959" ht="15.75" customHeight="1">
      <c r="R959" s="42"/>
    </row>
    <row r="960" ht="15.75" customHeight="1">
      <c r="R960" s="42"/>
    </row>
    <row r="961" ht="15.75" customHeight="1">
      <c r="R961" s="42"/>
    </row>
    <row r="962" ht="15.75" customHeight="1">
      <c r="R962" s="42"/>
    </row>
    <row r="963" ht="15.75" customHeight="1">
      <c r="R963" s="42"/>
    </row>
    <row r="964" ht="15.75" customHeight="1">
      <c r="R964" s="42"/>
    </row>
    <row r="965" ht="15.75" customHeight="1">
      <c r="R965" s="42"/>
    </row>
    <row r="966" ht="15.75" customHeight="1">
      <c r="R966" s="42"/>
    </row>
    <row r="967" ht="15.75" customHeight="1">
      <c r="R967" s="42"/>
    </row>
    <row r="968" ht="15.75" customHeight="1">
      <c r="R968" s="42"/>
    </row>
    <row r="969" ht="15.75" customHeight="1">
      <c r="R969" s="42"/>
    </row>
    <row r="970" ht="15.75" customHeight="1">
      <c r="R970" s="42"/>
    </row>
    <row r="971" ht="15.75" customHeight="1">
      <c r="R971" s="42"/>
    </row>
    <row r="972" ht="15.75" customHeight="1">
      <c r="R972" s="42"/>
    </row>
    <row r="973" ht="15.75" customHeight="1">
      <c r="R973" s="42"/>
    </row>
    <row r="974" ht="15.75" customHeight="1">
      <c r="R974" s="42"/>
    </row>
    <row r="975" ht="15.75" customHeight="1">
      <c r="R975" s="42"/>
    </row>
    <row r="976" ht="15.75" customHeight="1">
      <c r="R976" s="42"/>
    </row>
    <row r="977" ht="15.75" customHeight="1">
      <c r="R977" s="42"/>
    </row>
    <row r="978" ht="15.75" customHeight="1">
      <c r="R978" s="42"/>
    </row>
    <row r="979" ht="15.75" customHeight="1">
      <c r="R979" s="42"/>
    </row>
    <row r="980" ht="15.75" customHeight="1">
      <c r="R980" s="42"/>
    </row>
    <row r="981" ht="15.75" customHeight="1">
      <c r="R981" s="42"/>
    </row>
    <row r="982" ht="15.75" customHeight="1">
      <c r="R982" s="42"/>
    </row>
    <row r="983" ht="15.75" customHeight="1">
      <c r="R983" s="42"/>
    </row>
    <row r="984" ht="15.75" customHeight="1">
      <c r="R984" s="42"/>
    </row>
    <row r="985" ht="15.75" customHeight="1">
      <c r="R985" s="42"/>
    </row>
    <row r="986" ht="15.75" customHeight="1">
      <c r="R986" s="42"/>
    </row>
    <row r="987" ht="15.75" customHeight="1">
      <c r="R987" s="42"/>
    </row>
    <row r="988" ht="15.75" customHeight="1">
      <c r="R988" s="42"/>
    </row>
    <row r="989" ht="15.75" customHeight="1">
      <c r="R989" s="42"/>
    </row>
    <row r="990" ht="15.75" customHeight="1">
      <c r="R990" s="42"/>
    </row>
    <row r="991" ht="15.75" customHeight="1">
      <c r="R991" s="42"/>
    </row>
    <row r="992" ht="15.75" customHeight="1">
      <c r="R992" s="42"/>
    </row>
    <row r="993" ht="15.75" customHeight="1">
      <c r="R993" s="42"/>
    </row>
    <row r="994" ht="15.75" customHeight="1">
      <c r="R994" s="42"/>
    </row>
    <row r="995" ht="15.75" customHeight="1">
      <c r="R995" s="42"/>
    </row>
    <row r="996" ht="15.75" customHeight="1">
      <c r="R996" s="42"/>
    </row>
    <row r="997" ht="15.75" customHeight="1">
      <c r="R997" s="42"/>
    </row>
    <row r="998" ht="15.75" customHeight="1">
      <c r="R998" s="42"/>
    </row>
    <row r="999" ht="15.75" customHeight="1">
      <c r="R999" s="42"/>
    </row>
    <row r="1000" ht="15.75" customHeight="1">
      <c r="R1000" s="42"/>
    </row>
  </sheetData>
  <mergeCells count="2">
    <mergeCell ref="A1:P1"/>
    <mergeCell ref="S1:T1"/>
  </mergeCells>
  <drawing r:id="rId1"/>
  <extLst>
    <ext uri="{05C60535-1F16-4fd2-B633-F4F36F0B64E0}">
      <x14:sparklineGroups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Sheet1!M4:N4</xm:f>
              <xm:sqref>O4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Sheet1!M5:N5</xm:f>
              <xm:sqref>O5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Sheet1!M6:N6</xm:f>
              <xm:sqref>O6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Sheet1!M7:N7</xm:f>
              <xm:sqref>O7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Sheet1!M8:N8</xm:f>
              <xm:sqref>O8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Sheet1!M9:N9</xm:f>
              <xm:sqref>O9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Sheet1!M10:N10</xm:f>
              <xm:sqref>O10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Sheet1!M11:N11</xm:f>
              <xm:sqref>O11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Sheet1!M12:N12</xm:f>
              <xm:sqref>O12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Sheet1!M13:N13</xm:f>
              <xm:sqref>O13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Sheet1!M14:N14</xm:f>
              <xm:sqref>O14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Sheet1!M15:N15</xm:f>
              <xm:sqref>O15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Sheet1!M16:N16</xm:f>
              <xm:sqref>O16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Sheet1!M17:N17</xm:f>
              <xm:sqref>O17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Sheet1!M18:N18</xm:f>
              <xm:sqref>O18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Sheet1!M19:N19</xm:f>
              <xm:sqref>O19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Sheet1!M20:N20</xm:f>
              <xm:sqref>O20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Sheet1!M21:N21</xm:f>
              <xm:sqref>O21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Sheet1!M22:N22</xm:f>
              <xm:sqref>O22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Sheet1!M23:N23</xm:f>
              <xm:sqref>O23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Sheet1!M24:N24</xm:f>
              <xm:sqref>O24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Sheet1!M25:N25</xm:f>
              <xm:sqref>O25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Sheet1!M26:N26</xm:f>
              <xm:sqref>O26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Sheet1!M27:N27</xm:f>
              <xm:sqref>O27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Sheet1!M28:N28</xm:f>
              <xm:sqref>O28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Sheet1!M29:N29</xm:f>
              <xm:sqref>O29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Sheet1!M30:N30</xm:f>
              <xm:sqref>O30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Sheet1!M31:N31</xm:f>
              <xm:sqref>O31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Sheet1!M32:N32</xm:f>
              <xm:sqref>O32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Sheet1!M33:N33</xm:f>
              <xm:sqref>O33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Sheet1!M34:N34</xm:f>
              <xm:sqref>O34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Sheet1!M35:N35</xm:f>
              <xm:sqref>O35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Sheet1!M36:N36</xm:f>
              <xm:sqref>O36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Sheet1!M37:N37</xm:f>
              <xm:sqref>O37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Sheet1!M38:N38</xm:f>
              <xm:sqref>O38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Sheet1!M39:N39</xm:f>
              <xm:sqref>O39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Sheet1!M40:N40</xm:f>
              <xm:sqref>O40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Sheet1!M41:N41</xm:f>
              <xm:sqref>O41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Sheet1!M42:N42</xm:f>
              <xm:sqref>O42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Sheet1!M43:N43</xm:f>
              <xm:sqref>O43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Sheet1!M44:N44</xm:f>
              <xm:sqref>O44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Sheet1!M45:N45</xm:f>
              <xm:sqref>O45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Sheet1!M46:N46</xm:f>
              <xm:sqref>O46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Sheet1!M47:N47</xm:f>
              <xm:sqref>O47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Sheet1!M48:N48</xm:f>
              <xm:sqref>O48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Sheet1!M49:N49</xm:f>
              <xm:sqref>O49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Sheet1!M50:N50</xm:f>
              <xm:sqref>O50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Sheet1!M51:N51</xm:f>
              <xm:sqref>O51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Sheet1!M52:N52</xm:f>
              <xm:sqref>O52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Sheet1!M53:N53</xm:f>
              <xm:sqref>O53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Sheet1!M54:N54</xm:f>
              <xm:sqref>O54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Sheet1!M55:N55</xm:f>
              <xm:sqref>O55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Sheet1!M56:N56</xm:f>
              <xm:sqref>O56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Sheet1!M57:N57</xm:f>
              <xm:sqref>O57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Sheet1!M58:N58</xm:f>
              <xm:sqref>O58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Sheet1!M59:N59</xm:f>
              <xm:sqref>O59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Sheet1!M60:N60</xm:f>
              <xm:sqref>O60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Sheet1!M61:N61</xm:f>
              <xm:sqref>O61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Sheet1!M62:N62</xm:f>
              <xm:sqref>O62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Sheet1!M63:N63</xm:f>
              <xm:sqref>O63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Sheet1!M64:N64</xm:f>
              <xm:sqref>O64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Sheet1!M65:N65</xm:f>
              <xm:sqref>O65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Sheet1!M66:N66</xm:f>
              <xm:sqref>O66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Sheet1!M67:N67</xm:f>
              <xm:sqref>O67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Sheet1!M68:N68</xm:f>
              <xm:sqref>O68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Sheet1!M69:N69</xm:f>
              <xm:sqref>O69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Sheet1!M70:N70</xm:f>
              <xm:sqref>O70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Sheet1!M71:N71</xm:f>
              <xm:sqref>O71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Sheet1!M72:N72</xm:f>
              <xm:sqref>O72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Sheet1!M73:N73</xm:f>
              <xm:sqref>O73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Sheet1!M74:N74</xm:f>
              <xm:sqref>O74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Sheet1!M75:N75</xm:f>
              <xm:sqref>O75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Sheet1!M76:N76</xm:f>
              <xm:sqref>O76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Sheet1!M77:N77</xm:f>
              <xm:sqref>O77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Sheet1!M78:N78</xm:f>
              <xm:sqref>O78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Sheet1!M79:N79</xm:f>
              <xm:sqref>O79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Sheet1!M80:N80</xm:f>
              <xm:sqref>O80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Sheet1!M81:N81</xm:f>
              <xm:sqref>O81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Sheet1!M82:N82</xm:f>
              <xm:sqref>O82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Sheet1!M83:N83</xm:f>
              <xm:sqref>O83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Sheet1!M84:N84</xm:f>
              <xm:sqref>O84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Sheet1!M85:N85</xm:f>
              <xm:sqref>O85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Sheet1!M86:N86</xm:f>
              <xm:sqref>O86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Sheet1!M87:N87</xm:f>
              <xm:sqref>O87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Sheet1!M88:N88</xm:f>
              <xm:sqref>O88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Sheet1!M89:N89</xm:f>
              <xm:sqref>O89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Sheet1!M90:N90</xm:f>
              <xm:sqref>O90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Sheet1!M91:N91</xm:f>
              <xm:sqref>O91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Sheet1!M92:N92</xm:f>
              <xm:sqref>O92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Sheet1!M93:N93</xm:f>
              <xm:sqref>O93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Sheet1!M94:N94</xm:f>
              <xm:sqref>O94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Sheet1!M95:N95</xm:f>
              <xm:sqref>O95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Sheet1!M96:N96</xm:f>
              <xm:sqref>O96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Sheet1!M97:N97</xm:f>
              <xm:sqref>O97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Sheet1!M98:N98</xm:f>
              <xm:sqref>O98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Sheet1!M99:N99</xm:f>
              <xm:sqref>O99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Sheet1!M100:N100</xm:f>
              <xm:sqref>O100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Sheet1!M101:N101</xm:f>
              <xm:sqref>O101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Sheet1!M102:N102</xm:f>
              <xm:sqref>O102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Sheet1!M103:N103</xm:f>
              <xm:sqref>O103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Sheet1!M104:N104</xm:f>
              <xm:sqref>O104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Sheet1!M105:N105</xm:f>
              <xm:sqref>O105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Sheet1!M106:N106</xm:f>
              <xm:sqref>O106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Sheet1!M107:N107</xm:f>
              <xm:sqref>O107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Sheet1!M108:N108</xm:f>
              <xm:sqref>O108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Sheet1!M109:N109</xm:f>
              <xm:sqref>O109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Sheet1!M110:N110</xm:f>
              <xm:sqref>O110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Sheet1!M111:N111</xm:f>
              <xm:sqref>O111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Sheet1!M112:N112</xm:f>
              <xm:sqref>O112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Sheet1!M113:N113</xm:f>
              <xm:sqref>O113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Sheet1!M114:N114</xm:f>
              <xm:sqref>O114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Sheet1!M115:N115</xm:f>
              <xm:sqref>O115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Sheet1!M116:N116</xm:f>
              <xm:sqref>O116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Sheet1!M117:N117</xm:f>
              <xm:sqref>O117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Sheet1!M118:N118</xm:f>
              <xm:sqref>O118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Sheet1!M119:N119</xm:f>
              <xm:sqref>O119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Sheet1!M120:N120</xm:f>
              <xm:sqref>O120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Sheet1!M121:N121</xm:f>
              <xm:sqref>O121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Sheet1!M122:N122</xm:f>
              <xm:sqref>O122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Sheet1!M123:N123</xm:f>
              <xm:sqref>O123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Sheet1!M124:N124</xm:f>
              <xm:sqref>O124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Sheet1!M125:N125</xm:f>
              <xm:sqref>O125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Sheet1!M126:N126</xm:f>
              <xm:sqref>O126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Sheet1!M127:N127</xm:f>
              <xm:sqref>O127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Sheet1!M128:N128</xm:f>
              <xm:sqref>O128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Sheet1!M129:N129</xm:f>
              <xm:sqref>O129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Sheet1!M130:N130</xm:f>
              <xm:sqref>O130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Sheet1!M131:N131</xm:f>
              <xm:sqref>O131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Sheet1!M132:N132</xm:f>
              <xm:sqref>O132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Sheet1!M133:N133</xm:f>
              <xm:sqref>O133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Sheet1!M134:N134</xm:f>
              <xm:sqref>O134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Sheet1!M135:N135</xm:f>
              <xm:sqref>O135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Sheet1!M136:N136</xm:f>
              <xm:sqref>O136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Sheet1!M137:N137</xm:f>
              <xm:sqref>O137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Sheet1!M138:N138</xm:f>
              <xm:sqref>O138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Sheet1!M139:N139</xm:f>
              <xm:sqref>O139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Sheet1!M140:N140</xm:f>
              <xm:sqref>O140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Sheet1!M141:N141</xm:f>
              <xm:sqref>O141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Sheet1!M142:N142</xm:f>
              <xm:sqref>O142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Sheet1!M143:N143</xm:f>
              <xm:sqref>O143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Sheet1!M144:N144</xm:f>
              <xm:sqref>O144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Sheet1!M145:N145</xm:f>
              <xm:sqref>O145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Sheet1!M146:N146</xm:f>
              <xm:sqref>O146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Sheet1!M147:N147</xm:f>
              <xm:sqref>O147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Sheet1!M148:N148</xm:f>
              <xm:sqref>O148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Sheet1!M149:N149</xm:f>
              <xm:sqref>O149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Sheet1!M150:N150</xm:f>
              <xm:sqref>O150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Sheet1!M151:N151</xm:f>
              <xm:sqref>O151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Sheet1!M152:N152</xm:f>
              <xm:sqref>O152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Sheet1!M153:N153</xm:f>
              <xm:sqref>O153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Sheet1!M154:N154</xm:f>
              <xm:sqref>O154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Sheet1!M155:N155</xm:f>
              <xm:sqref>O155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Sheet1!M156:N156</xm:f>
              <xm:sqref>O156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Sheet1!M157:N157</xm:f>
              <xm:sqref>O157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Sheet1!M158:N158</xm:f>
              <xm:sqref>O158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Sheet1!M159:N159</xm:f>
              <xm:sqref>O159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Sheet1!M160:N160</xm:f>
              <xm:sqref>O160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Sheet1!M161:N161</xm:f>
              <xm:sqref>O161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Sheet1!M162:N162</xm:f>
              <xm:sqref>O162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Sheet1!M163:N163</xm:f>
              <xm:sqref>O163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Sheet1!M164:N164</xm:f>
              <xm:sqref>O164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Sheet1!M165:N165</xm:f>
              <xm:sqref>O165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Sheet1!M166:N166</xm:f>
              <xm:sqref>O166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Sheet1!M167:N167</xm:f>
              <xm:sqref>O167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Sheet1!M168:N168</xm:f>
              <xm:sqref>O168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Sheet1!M169:N169</xm:f>
              <xm:sqref>O169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Sheet1!M170:N170</xm:f>
              <xm:sqref>O170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Sheet1!M171:N171</xm:f>
              <xm:sqref>O171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Sheet1!M172:N172</xm:f>
              <xm:sqref>O172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Sheet1!M173:N173</xm:f>
              <xm:sqref>O173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Sheet1!M174:N174</xm:f>
              <xm:sqref>O174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Sheet1!M175:N175</xm:f>
              <xm:sqref>O175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Sheet1!M176:N176</xm:f>
              <xm:sqref>O176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Sheet1!M177:N177</xm:f>
              <xm:sqref>O177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Sheet1!M178:N178</xm:f>
              <xm:sqref>O178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Sheet1!M179:N179</xm:f>
              <xm:sqref>O179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Sheet1!M180:N180</xm:f>
              <xm:sqref>O180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Sheet1!M181:N181</xm:f>
              <xm:sqref>O181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Sheet1!M182:N182</xm:f>
              <xm:sqref>O182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Sheet1!M183:N183</xm:f>
              <xm:sqref>O183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Sheet1!M184:N184</xm:f>
              <xm:sqref>O184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Sheet1!M185:N185</xm:f>
              <xm:sqref>O185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Sheet1!M186:N186</xm:f>
              <xm:sqref>O186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Sheet1!M187:N187</xm:f>
              <xm:sqref>O187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Sheet1!M188:N188</xm:f>
              <xm:sqref>O188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Sheet1!M189:N189</xm:f>
              <xm:sqref>O189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Sheet1!M190:N190</xm:f>
              <xm:sqref>O190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Sheet1!M191:N191</xm:f>
              <xm:sqref>O191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Sheet1!M192:N192</xm:f>
              <xm:sqref>O192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Sheet1!M193:N193</xm:f>
              <xm:sqref>O193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Sheet1!M194:N194</xm:f>
              <xm:sqref>O194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Sheet1!M195:N195</xm:f>
              <xm:sqref>O195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Sheet1!M196:N196</xm:f>
              <xm:sqref>O196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Sheet1!M197:N197</xm:f>
              <xm:sqref>O197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Sheet1!M198:N198</xm:f>
              <xm:sqref>O198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Sheet1!M199:N199</xm:f>
              <xm:sqref>O199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Sheet1!M200:N200</xm:f>
              <xm:sqref>O200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Sheet1!M201:N201</xm:f>
              <xm:sqref>O201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Sheet1!M202:N202</xm:f>
              <xm:sqref>O202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Sheet1!M203:N203</xm:f>
              <xm:sqref>O203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Sheet1!M204:N204</xm:f>
              <xm:sqref>O204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Sheet1!M205:N205</xm:f>
              <xm:sqref>O205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Sheet1!M206:N206</xm:f>
              <xm:sqref>O206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Sheet1!M207:N207</xm:f>
              <xm:sqref>O207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Sheet1!M208:N208</xm:f>
              <xm:sqref>O208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Sheet1!M209:N209</xm:f>
              <xm:sqref>O209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Sheet1!M210:N210</xm:f>
              <xm:sqref>O210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Sheet1!M211:N211</xm:f>
              <xm:sqref>O211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Sheet1!M212:N212</xm:f>
              <xm:sqref>O212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Sheet1!M213:N213</xm:f>
              <xm:sqref>O213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Sheet1!M214:N214</xm:f>
              <xm:sqref>O214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Sheet1!M215:N215</xm:f>
              <xm:sqref>O215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Sheet1!M216:N216</xm:f>
              <xm:sqref>O216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Sheet1!M217:N217</xm:f>
              <xm:sqref>O217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Sheet1!M218:N218</xm:f>
              <xm:sqref>O218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Sheet1!M219:N219</xm:f>
              <xm:sqref>O219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Sheet1!M220:N220</xm:f>
              <xm:sqref>O220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Sheet1!M221:N221</xm:f>
              <xm:sqref>O221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Sheet1!M222:N222</xm:f>
              <xm:sqref>O222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Sheet1!M223:N223</xm:f>
              <xm:sqref>O223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Sheet1!M224:N224</xm:f>
              <xm:sqref>O224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Sheet1!M225:N225</xm:f>
              <xm:sqref>O225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Sheet1!M226:N226</xm:f>
              <xm:sqref>O226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Sheet1!M227:N227</xm:f>
              <xm:sqref>O227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Sheet1!M228:N228</xm:f>
              <xm:sqref>O228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Sheet1!M229:N229</xm:f>
              <xm:sqref>O229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Sheet1!M230:N230</xm:f>
              <xm:sqref>O230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Sheet1!M231:N231</xm:f>
              <xm:sqref>O231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Sheet1!M232:N232</xm:f>
              <xm:sqref>O232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Sheet1!M233:N233</xm:f>
              <xm:sqref>O233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Sheet1!M234:N234</xm:f>
              <xm:sqref>O234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Sheet1!M235:N235</xm:f>
              <xm:sqref>O235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Sheet1!M236:N236</xm:f>
              <xm:sqref>O236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Sheet1!M237:N237</xm:f>
              <xm:sqref>O237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Sheet1!M238:N238</xm:f>
              <xm:sqref>O238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Sheet1!M273:N273</xm:f>
              <xm:sqref>O273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Sheet1!M274:N274</xm:f>
              <xm:sqref>O274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Sheet1!M275:N275</xm:f>
              <xm:sqref>O275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Sheet1!M276:N276</xm:f>
              <xm:sqref>O276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Sheet1!M277:N277</xm:f>
              <xm:sqref>O277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Sheet1!M278:N278</xm:f>
              <xm:sqref>O278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Sheet1!M279:N279</xm:f>
              <xm:sqref>O279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Sheet1!M280:N280</xm:f>
              <xm:sqref>O280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Sheet1!M281:N281</xm:f>
              <xm:sqref>O281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Sheet1!M282:N282</xm:f>
              <xm:sqref>O282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Sheet1!M283:N283</xm:f>
              <xm:sqref>O283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Sheet1!M284:N284</xm:f>
              <xm:sqref>O284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Sheet1!M285:N285</xm:f>
              <xm:sqref>O285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Sheet1!M286:N286</xm:f>
              <xm:sqref>O286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Sheet1!M287:N287</xm:f>
              <xm:sqref>O287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Sheet1!M288:N288</xm:f>
              <xm:sqref>O288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Sheet1!M289:N289</xm:f>
              <xm:sqref>O289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Sheet1!M290:N290</xm:f>
              <xm:sqref>O290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Sheet1!M291:N291</xm:f>
              <xm:sqref>O291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Sheet1!M292:N292</xm:f>
              <xm:sqref>O292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Sheet1!M293:N293</xm:f>
              <xm:sqref>O293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Sheet1!M294:N294</xm:f>
              <xm:sqref>O294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Sheet1!M295:N295</xm:f>
              <xm:sqref>O295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Sheet1!M296:N296</xm:f>
              <xm:sqref>O296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Sheet1!M297:N297</xm:f>
              <xm:sqref>O297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Sheet1!M298:N298</xm:f>
              <xm:sqref>O298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Sheet1!M299:N299</xm:f>
              <xm:sqref>O299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Sheet1!M300:N300</xm:f>
              <xm:sqref>O300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Sheet1!M301:N301</xm:f>
              <xm:sqref>O301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Sheet1!M302:N302</xm:f>
              <xm:sqref>O302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Sheet1!M303:N303</xm:f>
              <xm:sqref>O303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Sheet1!M304:N304</xm:f>
              <xm:sqref>O304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Sheet1!M305:N305</xm:f>
              <xm:sqref>O305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Sheet1!M306:N306</xm:f>
              <xm:sqref>O306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Sheet1!M307:N307</xm:f>
              <xm:sqref>O307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Sheet1!M308:N308</xm:f>
              <xm:sqref>O308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Sheet1!M309:N309</xm:f>
              <xm:sqref>O309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Sheet1!M310:N310</xm:f>
              <xm:sqref>O310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Sheet1!M311:N311</xm:f>
              <xm:sqref>O311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Sheet1!M312:N312</xm:f>
              <xm:sqref>O312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Sheet1!M313:N313</xm:f>
              <xm:sqref>O313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Sheet1!M314:N314</xm:f>
              <xm:sqref>O314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Sheet1!M315:N315</xm:f>
              <xm:sqref>O315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Sheet1!M316:N316</xm:f>
              <xm:sqref>O316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Sheet1!M317:N317</xm:f>
              <xm:sqref>O317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Sheet1!M318:N318</xm:f>
              <xm:sqref>O318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Sheet1!M319:N319</xm:f>
              <xm:sqref>O319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Sheet1!M320:N320</xm:f>
              <xm:sqref>O320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Sheet1!M321:N321</xm:f>
              <xm:sqref>O321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Sheet1!M322:N322</xm:f>
              <xm:sqref>O322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Sheet1!M323:N323</xm:f>
              <xm:sqref>O323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Sheet1!M324:N324</xm:f>
              <xm:sqref>O324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Sheet1!M325:N325</xm:f>
              <xm:sqref>O325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Sheet1!M326:N326</xm:f>
              <xm:sqref>O326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Sheet1!M327:N327</xm:f>
              <xm:sqref>O327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Sheet1!M328:N328</xm:f>
              <xm:sqref>O328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Sheet1!M329:N329</xm:f>
              <xm:sqref>O329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Sheet1!M330:N330</xm:f>
              <xm:sqref>O330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Sheet1!M331:N331</xm:f>
              <xm:sqref>O331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Sheet1!M332:N332</xm:f>
              <xm:sqref>O332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Sheet1!M333:N333</xm:f>
              <xm:sqref>O333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Sheet1!M334:N334</xm:f>
              <xm:sqref>O334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Sheet1!M335:N335</xm:f>
              <xm:sqref>O335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Sheet1!M336:N336</xm:f>
              <xm:sqref>O336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Sheet1!M337:N337</xm:f>
              <xm:sqref>O337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Sheet1!M338:N338</xm:f>
              <xm:sqref>O338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Sheet1!M339:N339</xm:f>
              <xm:sqref>O339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Sheet1!M340:N340</xm:f>
              <xm:sqref>O340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Sheet1!M341:N341</xm:f>
              <xm:sqref>O341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Sheet1!M342:N342</xm:f>
              <xm:sqref>O342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Sheet1!M343:N343</xm:f>
              <xm:sqref>O343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Sheet1!M344:N344</xm:f>
              <xm:sqref>O344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Sheet1!M345:N345</xm:f>
              <xm:sqref>O345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Sheet1!M346:N346</xm:f>
              <xm:sqref>O346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Sheet1!M347:N347</xm:f>
              <xm:sqref>O347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Sheet1!M348:N348</xm:f>
              <xm:sqref>O348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Sheet1!M349:N349</xm:f>
              <xm:sqref>O349</xm:sqref>
            </x14:sparkline>
          </x14:sparklines>
        </x14:sparklineGroup>
        <x14:sparklineGroup type="column" displayEmptyCellsAs="gap" high="1" low="1">
          <x14:colorSeries rgb="FFFFA500"/>
          <x14:colorHigh rgb="FFFF0000"/>
          <x14:colorLow rgb="FF0000FF"/>
          <x14:sparklines>
            <x14:sparkline>
              <xm:f>Sheet1!M350:N350</xm:f>
              <xm:sqref>O350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A2" s="46" t="s">
        <v>78</v>
      </c>
    </row>
    <row r="3">
      <c r="A3" s="47" t="s">
        <v>79</v>
      </c>
    </row>
    <row r="4">
      <c r="A4" s="47" t="s">
        <v>80</v>
      </c>
    </row>
    <row r="5">
      <c r="A5" s="47" t="s">
        <v>81</v>
      </c>
    </row>
    <row r="8">
      <c r="A8" s="46" t="s">
        <v>82</v>
      </c>
    </row>
    <row r="9">
      <c r="A9" s="47" t="s">
        <v>83</v>
      </c>
    </row>
    <row r="10">
      <c r="A10" s="47" t="s">
        <v>84</v>
      </c>
    </row>
    <row r="11">
      <c r="A11" s="47" t="s">
        <v>85</v>
      </c>
    </row>
    <row r="12">
      <c r="A12" s="47" t="s">
        <v>86</v>
      </c>
    </row>
    <row r="16">
      <c r="A16" s="47" t="s">
        <v>87</v>
      </c>
      <c r="B16" s="47" t="s">
        <v>88</v>
      </c>
    </row>
    <row r="17">
      <c r="A17" s="47" t="s">
        <v>89</v>
      </c>
      <c r="B17" s="47" t="s">
        <v>90</v>
      </c>
    </row>
    <row r="20">
      <c r="A20" s="47" t="s">
        <v>91</v>
      </c>
    </row>
    <row r="21">
      <c r="A21" s="47" t="s">
        <v>92</v>
      </c>
    </row>
    <row r="22">
      <c r="A22" s="47" t="s">
        <v>93</v>
      </c>
    </row>
    <row r="25">
      <c r="A25" s="47" t="s">
        <v>94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B1" s="7" t="s">
        <v>21</v>
      </c>
      <c r="C1" s="7">
        <f t="shared" ref="C1:C18" si="1">10^D1</f>
        <v>1000</v>
      </c>
      <c r="D1" s="7">
        <v>3.0</v>
      </c>
      <c r="E1" s="7" t="str">
        <f t="shared" ref="E1:E8" si="2">RIGHT(B1,1)</f>
        <v>V</v>
      </c>
    </row>
    <row r="2">
      <c r="B2" s="7" t="s">
        <v>24</v>
      </c>
      <c r="C2" s="7">
        <f t="shared" si="1"/>
        <v>1</v>
      </c>
      <c r="D2" s="7">
        <v>0.0</v>
      </c>
      <c r="E2" s="7" t="str">
        <f t="shared" si="2"/>
        <v>V</v>
      </c>
    </row>
    <row r="3">
      <c r="B3" s="7" t="s">
        <v>30</v>
      </c>
      <c r="C3" s="7">
        <f t="shared" si="1"/>
        <v>1000000</v>
      </c>
      <c r="D3" s="7">
        <v>6.0</v>
      </c>
      <c r="E3" s="7" t="str">
        <f t="shared" si="2"/>
        <v>A</v>
      </c>
    </row>
    <row r="4">
      <c r="B4" s="7" t="s">
        <v>31</v>
      </c>
      <c r="C4" s="7">
        <f t="shared" si="1"/>
        <v>1000</v>
      </c>
      <c r="D4" s="7">
        <v>3.0</v>
      </c>
      <c r="E4" s="7" t="str">
        <f t="shared" si="2"/>
        <v>A</v>
      </c>
    </row>
    <row r="5">
      <c r="B5" s="7" t="s">
        <v>32</v>
      </c>
      <c r="C5" s="7">
        <f t="shared" si="1"/>
        <v>1</v>
      </c>
      <c r="D5" s="7">
        <v>0.0</v>
      </c>
      <c r="E5" s="7" t="str">
        <f t="shared" si="2"/>
        <v>A</v>
      </c>
    </row>
    <row r="6">
      <c r="B6" s="7" t="s">
        <v>37</v>
      </c>
      <c r="C6" s="7">
        <f t="shared" si="1"/>
        <v>1</v>
      </c>
      <c r="D6" s="7">
        <v>0.0</v>
      </c>
      <c r="E6" s="7" t="str">
        <f t="shared" si="2"/>
        <v>Ω</v>
      </c>
    </row>
    <row r="7">
      <c r="B7" s="7" t="s">
        <v>38</v>
      </c>
      <c r="C7" s="7">
        <f t="shared" si="1"/>
        <v>0.001</v>
      </c>
      <c r="D7" s="7">
        <v>-3.0</v>
      </c>
      <c r="E7" s="7" t="str">
        <f t="shared" si="2"/>
        <v>Ω</v>
      </c>
    </row>
    <row r="8">
      <c r="B8" s="7" t="s">
        <v>40</v>
      </c>
      <c r="C8" s="7">
        <f t="shared" si="1"/>
        <v>0.000001</v>
      </c>
      <c r="D8" s="7">
        <v>-6.0</v>
      </c>
      <c r="E8" s="7" t="str">
        <f t="shared" si="2"/>
        <v>Ω</v>
      </c>
    </row>
    <row r="9">
      <c r="B9" s="7" t="s">
        <v>42</v>
      </c>
      <c r="C9" s="7">
        <f t="shared" si="1"/>
        <v>1</v>
      </c>
      <c r="D9" s="7">
        <v>0.0</v>
      </c>
      <c r="E9" s="7" t="str">
        <f t="shared" ref="E9:E12" si="3">RIGHT(B9,2)</f>
        <v>Hz</v>
      </c>
    </row>
    <row r="10">
      <c r="B10" s="7" t="s">
        <v>43</v>
      </c>
      <c r="C10" s="7">
        <f t="shared" si="1"/>
        <v>0.001</v>
      </c>
      <c r="D10" s="7">
        <v>-3.0</v>
      </c>
      <c r="E10" s="7" t="str">
        <f t="shared" si="3"/>
        <v>Hz</v>
      </c>
    </row>
    <row r="11">
      <c r="B11" s="7" t="s">
        <v>44</v>
      </c>
      <c r="C11" s="7">
        <f t="shared" si="1"/>
        <v>0.000001</v>
      </c>
      <c r="D11" s="7">
        <v>-6.0</v>
      </c>
      <c r="E11" s="7" t="str">
        <f t="shared" si="3"/>
        <v>Hz</v>
      </c>
    </row>
    <row r="12">
      <c r="B12" s="7" t="s">
        <v>46</v>
      </c>
      <c r="C12" s="7">
        <f t="shared" si="1"/>
        <v>1</v>
      </c>
      <c r="D12" s="7">
        <v>0.0</v>
      </c>
      <c r="E12" s="7" t="str">
        <f t="shared" si="3"/>
        <v>°C</v>
      </c>
    </row>
    <row r="13">
      <c r="B13" s="7" t="s">
        <v>48</v>
      </c>
      <c r="C13" s="7">
        <f t="shared" si="1"/>
        <v>1000000000</v>
      </c>
      <c r="D13" s="7">
        <v>9.0</v>
      </c>
      <c r="E13" s="7" t="str">
        <f t="shared" ref="E13:E18" si="4">RIGHT(B13,1)</f>
        <v>F</v>
      </c>
    </row>
    <row r="14">
      <c r="B14" s="7" t="s">
        <v>65</v>
      </c>
      <c r="C14" s="7">
        <f t="shared" si="1"/>
        <v>1000000000000</v>
      </c>
      <c r="D14" s="7">
        <v>12.0</v>
      </c>
      <c r="E14" s="7" t="str">
        <f t="shared" si="4"/>
        <v>F</v>
      </c>
    </row>
    <row r="15">
      <c r="B15" s="7" t="s">
        <v>68</v>
      </c>
      <c r="C15" s="7">
        <f t="shared" si="1"/>
        <v>10</v>
      </c>
      <c r="D15" s="7">
        <v>1.0</v>
      </c>
      <c r="E15" s="7" t="str">
        <f t="shared" si="4"/>
        <v>W</v>
      </c>
    </row>
    <row r="16">
      <c r="B16" s="7" t="s">
        <v>74</v>
      </c>
      <c r="C16" s="7">
        <f t="shared" si="1"/>
        <v>1000000000</v>
      </c>
      <c r="D16" s="7">
        <v>9.0</v>
      </c>
      <c r="E16" s="7" t="str">
        <f t="shared" si="4"/>
        <v>s</v>
      </c>
    </row>
    <row r="17">
      <c r="B17" s="7" t="s">
        <v>75</v>
      </c>
      <c r="C17" s="7">
        <f t="shared" si="1"/>
        <v>1000000</v>
      </c>
      <c r="D17" s="7">
        <v>6.0</v>
      </c>
      <c r="E17" s="7" t="str">
        <f t="shared" si="4"/>
        <v>s</v>
      </c>
    </row>
    <row r="18">
      <c r="B18" s="7" t="s">
        <v>76</v>
      </c>
      <c r="C18" s="7">
        <f t="shared" si="1"/>
        <v>1000</v>
      </c>
      <c r="D18" s="7">
        <v>3.0</v>
      </c>
      <c r="E18" s="7" t="str">
        <f t="shared" si="4"/>
        <v>s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7">
      <c r="C7" s="47" t="s">
        <v>95</v>
      </c>
    </row>
  </sheetData>
  <drawing r:id="rId1"/>
</worksheet>
</file>