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filterPrivacy="1" defaultThemeVersion="166925"/>
  <xr:revisionPtr revIDLastSave="395" documentId="8_{CA3425EB-E70F-40EE-AB09-F322A67ADA9F}" xr6:coauthVersionLast="47" xr6:coauthVersionMax="47" xr10:uidLastSave="{080B401C-30B1-425A-9AAE-3BCA6DFF4704}"/>
  <bookViews>
    <workbookView xWindow="-108" yWindow="-108" windowWidth="23256" windowHeight="14160" xr2:uid="{08D38345-1329-45DB-B247-193099DC64E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1" i="1" l="1"/>
  <c r="C12" i="1"/>
  <c r="C13" i="1"/>
  <c r="C14" i="1"/>
  <c r="E17" i="1"/>
  <c r="E16" i="1"/>
  <c r="E15" i="1"/>
  <c r="E14" i="1"/>
  <c r="E13" i="1"/>
  <c r="E12" i="1"/>
  <c r="E11" i="1"/>
  <c r="E10" i="1"/>
  <c r="C17" i="1"/>
  <c r="C16" i="1"/>
  <c r="C15" i="1"/>
  <c r="C21" i="1"/>
  <c r="C22" i="1" s="1"/>
  <c r="C27" i="1"/>
  <c r="G5" i="1"/>
  <c r="G6" i="1" s="1"/>
  <c r="G7" i="1" s="1"/>
  <c r="G8" i="1" l="1"/>
  <c r="C7" i="1" s="1"/>
</calcChain>
</file>

<file path=xl/sharedStrings.xml><?xml version="1.0" encoding="utf-8"?>
<sst xmlns="http://schemas.openxmlformats.org/spreadsheetml/2006/main" count="48" uniqueCount="45">
  <si>
    <t>縮尺</t>
    <rPh sb="0" eb="2">
      <t>シュクシャク</t>
    </rPh>
    <phoneticPr fontId="1"/>
  </si>
  <si>
    <t>基準</t>
    <rPh sb="0" eb="2">
      <t>キジュン</t>
    </rPh>
    <phoneticPr fontId="1"/>
  </si>
  <si>
    <t>歩</t>
    <rPh sb="0" eb="1">
      <t>ホ</t>
    </rPh>
    <phoneticPr fontId="1"/>
  </si>
  <si>
    <t>歩/10m</t>
    <rPh sb="0" eb="1">
      <t>ホ</t>
    </rPh>
    <phoneticPr fontId="1"/>
  </si>
  <si>
    <t>=1cm</t>
    <phoneticPr fontId="1"/>
  </si>
  <si>
    <t>m</t>
    <phoneticPr fontId="1"/>
  </si>
  <si>
    <t>mm</t>
    <phoneticPr fontId="1"/>
  </si>
  <si>
    <t>2万5千分の1</t>
    <rPh sb="1" eb="2">
      <t>マン</t>
    </rPh>
    <rPh sb="3" eb="4">
      <t>セン</t>
    </rPh>
    <rPh sb="4" eb="5">
      <t>ブン</t>
    </rPh>
    <phoneticPr fontId="1"/>
  </si>
  <si>
    <t>縮尺リスト(追加可能)</t>
    <rPh sb="0" eb="2">
      <t>シュクシャク</t>
    </rPh>
    <rPh sb="6" eb="10">
      <t>ツイカカノウ</t>
    </rPh>
    <phoneticPr fontId="1"/>
  </si>
  <si>
    <t>500分の1</t>
    <rPh sb="3" eb="4">
      <t>ブン</t>
    </rPh>
    <phoneticPr fontId="1"/>
  </si>
  <si>
    <t>2,500分の1</t>
    <rPh sb="5" eb="6">
      <t>ブン</t>
    </rPh>
    <phoneticPr fontId="1"/>
  </si>
  <si>
    <t>5,000分の1</t>
    <rPh sb="5" eb="8">
      <t>ブン</t>
    </rPh>
    <phoneticPr fontId="1"/>
  </si>
  <si>
    <t>1万分の1</t>
    <rPh sb="1" eb="2">
      <t>マン</t>
    </rPh>
    <rPh sb="2" eb="3">
      <t>ブン</t>
    </rPh>
    <phoneticPr fontId="1"/>
  </si>
  <si>
    <t>1万5千分の1</t>
    <rPh sb="1" eb="2">
      <t>マン</t>
    </rPh>
    <rPh sb="3" eb="4">
      <t>セン</t>
    </rPh>
    <rPh sb="4" eb="5">
      <t>ブン</t>
    </rPh>
    <phoneticPr fontId="1"/>
  </si>
  <si>
    <t>3万分の1</t>
    <rPh sb="1" eb="2">
      <t>マン</t>
    </rPh>
    <rPh sb="2" eb="3">
      <t>ブン</t>
    </rPh>
    <phoneticPr fontId="1"/>
  </si>
  <si>
    <t>5万分の1</t>
    <rPh sb="1" eb="2">
      <t>マン</t>
    </rPh>
    <rPh sb="2" eb="3">
      <t>ブン</t>
    </rPh>
    <phoneticPr fontId="1"/>
  </si>
  <si>
    <t>10万分の1</t>
    <rPh sb="2" eb="3">
      <t>マン</t>
    </rPh>
    <rPh sb="3" eb="4">
      <t>ブン</t>
    </rPh>
    <phoneticPr fontId="1"/>
  </si>
  <si>
    <t>20万分の1</t>
    <rPh sb="2" eb="3">
      <t>マン</t>
    </rPh>
    <rPh sb="3" eb="4">
      <t>ブン</t>
    </rPh>
    <phoneticPr fontId="1"/>
  </si>
  <si>
    <t>30万分の1</t>
    <rPh sb="2" eb="3">
      <t>マン</t>
    </rPh>
    <rPh sb="3" eb="4">
      <t>ブン</t>
    </rPh>
    <phoneticPr fontId="1"/>
  </si>
  <si>
    <t>50万分の1</t>
    <rPh sb="2" eb="3">
      <t>マン</t>
    </rPh>
    <rPh sb="3" eb="4">
      <t>ブン</t>
    </rPh>
    <phoneticPr fontId="1"/>
  </si>
  <si>
    <t>100万分の1</t>
    <rPh sb="3" eb="4">
      <t>マン</t>
    </rPh>
    <rPh sb="4" eb="5">
      <t>ブン</t>
    </rPh>
    <phoneticPr fontId="1"/>
  </si>
  <si>
    <t>500万分の1</t>
    <rPh sb="3" eb="4">
      <t>マン</t>
    </rPh>
    <rPh sb="4" eb="5">
      <t>ブン</t>
    </rPh>
    <phoneticPr fontId="1"/>
  </si>
  <si>
    <t>© 2022 Sunny  Twitter:@tub5ys_kaziko</t>
    <phoneticPr fontId="1"/>
  </si>
  <si>
    <t>偏角補正</t>
    <rPh sb="0" eb="2">
      <t>ヘンカク</t>
    </rPh>
    <rPh sb="2" eb="4">
      <t>ホセイ</t>
    </rPh>
    <phoneticPr fontId="1"/>
  </si>
  <si>
    <t>西偏</t>
  </si>
  <si>
    <t>°</t>
    <phoneticPr fontId="1"/>
  </si>
  <si>
    <t>E</t>
  </si>
  <si>
    <t>簡易測量計算機</t>
    <phoneticPr fontId="1"/>
  </si>
  <si>
    <t>1,000分の1</t>
    <rPh sb="5" eb="6">
      <t>ブン</t>
    </rPh>
    <phoneticPr fontId="1"/>
  </si>
  <si>
    <t>歩測換算(簡易)</t>
    <rPh sb="0" eb="2">
      <t>ホソク</t>
    </rPh>
    <rPh sb="2" eb="4">
      <t>カンサン</t>
    </rPh>
    <rPh sb="5" eb="7">
      <t>カンイ</t>
    </rPh>
    <phoneticPr fontId="1"/>
  </si>
  <si>
    <t>磁北</t>
    <rPh sb="0" eb="2">
      <t>ジホク</t>
    </rPh>
    <phoneticPr fontId="1"/>
  </si>
  <si>
    <t>真北</t>
    <rPh sb="0" eb="2">
      <t>マホク</t>
    </rPh>
    <phoneticPr fontId="1"/>
  </si>
  <si>
    <t>補正</t>
    <rPh sb="0" eb="2">
      <t>ホセイ</t>
    </rPh>
    <phoneticPr fontId="1"/>
  </si>
  <si>
    <t>歩数</t>
    <rPh sb="0" eb="2">
      <t>ホスウ</t>
    </rPh>
    <phoneticPr fontId="1"/>
  </si>
  <si>
    <t>距離</t>
    <rPh sb="0" eb="2">
      <t>キョリ</t>
    </rPh>
    <phoneticPr fontId="1"/>
  </si>
  <si>
    <t>描画</t>
    <rPh sb="0" eb="2">
      <t>ビョウガ</t>
    </rPh>
    <phoneticPr fontId="1"/>
  </si>
  <si>
    <t>歩幅</t>
    <rPh sb="0" eb="2">
      <t>ホハバ</t>
    </rPh>
    <phoneticPr fontId="1"/>
  </si>
  <si>
    <t>--設定編--</t>
    <rPh sb="2" eb="4">
      <t>セッテイ</t>
    </rPh>
    <rPh sb="4" eb="5">
      <t>ヘン</t>
    </rPh>
    <phoneticPr fontId="1"/>
  </si>
  <si>
    <t>歩測換算(詳細)</t>
    <rPh sb="0" eb="2">
      <t>ホソク</t>
    </rPh>
    <rPh sb="2" eb="4">
      <t>カンサン</t>
    </rPh>
    <rPh sb="5" eb="7">
      <t>ショウサイ</t>
    </rPh>
    <phoneticPr fontId="1"/>
  </si>
  <si>
    <t>歩数</t>
    <rPh sb="0" eb="1">
      <t>ホ</t>
    </rPh>
    <rPh sb="1" eb="2">
      <t>スウ</t>
    </rPh>
    <phoneticPr fontId="1"/>
  </si>
  <si>
    <t>Version 1.1</t>
    <phoneticPr fontId="1"/>
  </si>
  <si>
    <t>Update History</t>
    <phoneticPr fontId="1"/>
  </si>
  <si>
    <t>* Adjust font size
* If "true north" exceeds 90°, indicate that the direction is south.
* Added "Walking Conversion Chart"</t>
    <phoneticPr fontId="1"/>
  </si>
  <si>
    <t>* First Edition</t>
    <phoneticPr fontId="1"/>
  </si>
  <si>
    <t>黄色のセルで入力・選択</t>
    <rPh sb="0" eb="2">
      <t>キイロ</t>
    </rPh>
    <rPh sb="6" eb="8">
      <t>ニュウリョク</t>
    </rPh>
    <rPh sb="9" eb="11">
      <t>センタ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</si>
</sst>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#,##0_);[Red]\(#,##0\)"/>
    <numFmt numFmtId="177" formatCode="#,##0.0"/>
    <numFmt numFmtId="178" formatCode="&quot;N&quot;\ #,##0"/>
    <numFmt numFmtId="182" formatCode="0_);[Red]\(0\)"/>
    <numFmt numFmtId="183" formatCode="0.0_);[Red]\(0.0\)"/>
  </numFmts>
  <fonts count="1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ＭＳ ゴシック"/>
      <family val="3"/>
      <charset val="128"/>
    </font>
    <font>
      <sz val="12"/>
      <color theme="1"/>
      <name val="ＭＳ ゴシック"/>
      <family val="3"/>
      <charset val="128"/>
    </font>
    <font>
      <sz val="14"/>
      <color theme="1"/>
      <name val="ＭＳ ゴシック"/>
      <family val="3"/>
      <charset val="128"/>
    </font>
    <font>
      <sz val="22"/>
      <color theme="1"/>
      <name val="ＭＳ ゴシック"/>
      <family val="3"/>
      <charset val="128"/>
    </font>
    <font>
      <sz val="14"/>
      <color rgb="FFC00000"/>
      <name val="ＭＳ ゴシック"/>
      <family val="3"/>
      <charset val="128"/>
    </font>
    <font>
      <sz val="22"/>
      <color theme="0"/>
      <name val="ＭＳ ゴシック"/>
      <family val="3"/>
      <charset val="128"/>
    </font>
    <font>
      <sz val="6"/>
      <color theme="0"/>
      <name val="ＭＳ ゴシック"/>
      <family val="3"/>
      <charset val="128"/>
    </font>
    <font>
      <sz val="12"/>
      <color theme="0"/>
      <name val="ＭＳ ゴシック"/>
      <family val="3"/>
      <charset val="128"/>
    </font>
    <font>
      <sz val="11"/>
      <color theme="0"/>
      <name val="ＭＳ ゴシック"/>
      <family val="3"/>
      <charset val="128"/>
    </font>
    <font>
      <sz val="20"/>
      <color theme="0"/>
      <name val="ＭＳ ゴシック"/>
      <family val="3"/>
      <charset val="128"/>
    </font>
    <font>
      <sz val="12"/>
      <name val="ＭＳ ゴシック"/>
      <family val="3"/>
      <charset val="128"/>
    </font>
    <font>
      <sz val="16"/>
      <color rgb="FFC00000"/>
      <name val="ＭＳ ゴシック"/>
      <family val="3"/>
      <charset val="128"/>
    </font>
    <font>
      <sz val="9"/>
      <color theme="0"/>
      <name val="ＭＳ ゴシック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00660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7E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CCFFCC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theme="0"/>
      </bottom>
      <diagonal/>
    </border>
    <border>
      <left/>
      <right/>
      <top style="medium">
        <color theme="0"/>
      </top>
      <bottom style="hair">
        <color theme="0"/>
      </bottom>
      <diagonal/>
    </border>
    <border>
      <left/>
      <right/>
      <top style="hair">
        <color theme="0"/>
      </top>
      <bottom style="hair">
        <color theme="0"/>
      </bottom>
      <diagonal/>
    </border>
  </borders>
  <cellStyleXfs count="1">
    <xf numFmtId="0" fontId="0" fillId="0" borderId="0">
      <alignment vertical="center"/>
    </xf>
  </cellStyleXfs>
  <cellXfs count="86">
    <xf numFmtId="0" fontId="0" fillId="0" borderId="0" xfId="0">
      <alignment vertical="center"/>
    </xf>
    <xf numFmtId="0" fontId="4" fillId="0" borderId="0" xfId="0" applyFont="1">
      <alignment vertical="center"/>
    </xf>
    <xf numFmtId="0" fontId="4" fillId="3" borderId="0" xfId="0" applyFont="1" applyFill="1">
      <alignment vertical="center"/>
    </xf>
    <xf numFmtId="0" fontId="5" fillId="3" borderId="0" xfId="0" applyFont="1" applyFill="1" applyAlignment="1">
      <alignment vertical="center"/>
    </xf>
    <xf numFmtId="0" fontId="4" fillId="0" borderId="1" xfId="0" applyNumberFormat="1" applyFont="1" applyBorder="1" applyAlignment="1" applyProtection="1">
      <alignment horizontal="right" vertical="center"/>
      <protection locked="0"/>
    </xf>
    <xf numFmtId="0" fontId="8" fillId="3" borderId="0" xfId="0" applyFont="1" applyFill="1" applyBorder="1" applyAlignment="1">
      <alignment horizontal="right" vertical="top"/>
    </xf>
    <xf numFmtId="0" fontId="8" fillId="3" borderId="0" xfId="0" applyFont="1" applyFill="1" applyBorder="1" applyAlignment="1">
      <alignment vertical="top"/>
    </xf>
    <xf numFmtId="0" fontId="4" fillId="3" borderId="0" xfId="0" applyFont="1" applyFill="1" applyBorder="1" applyAlignment="1">
      <alignment vertical="center"/>
    </xf>
    <xf numFmtId="0" fontId="4" fillId="0" borderId="13" xfId="0" applyFont="1" applyBorder="1">
      <alignment vertical="center"/>
    </xf>
    <xf numFmtId="0" fontId="4" fillId="0" borderId="13" xfId="0" applyNumberFormat="1" applyFont="1" applyBorder="1" applyAlignment="1">
      <alignment horizontal="centerContinuous" vertical="center"/>
    </xf>
    <xf numFmtId="0" fontId="4" fillId="0" borderId="6" xfId="0" applyNumberFormat="1" applyFont="1" applyBorder="1" applyAlignment="1">
      <alignment horizontal="centerContinuous" vertical="center"/>
    </xf>
    <xf numFmtId="0" fontId="4" fillId="0" borderId="14" xfId="0" applyNumberFormat="1" applyFont="1" applyBorder="1" applyAlignment="1" applyProtection="1">
      <alignment horizontal="right" vertical="center"/>
      <protection locked="0"/>
    </xf>
    <xf numFmtId="0" fontId="4" fillId="0" borderId="10" xfId="0" applyFont="1" applyBorder="1">
      <alignment vertical="center"/>
    </xf>
    <xf numFmtId="0" fontId="6" fillId="5" borderId="8" xfId="0" applyFont="1" applyFill="1" applyBorder="1">
      <alignment vertical="center"/>
    </xf>
    <xf numFmtId="0" fontId="7" fillId="3" borderId="0" xfId="0" applyFont="1" applyFill="1" applyAlignment="1">
      <alignment vertical="center"/>
    </xf>
    <xf numFmtId="0" fontId="3" fillId="0" borderId="2" xfId="0" applyNumberFormat="1" applyFont="1" applyBorder="1" applyAlignment="1" applyProtection="1">
      <alignment horizontal="right" vertical="center"/>
      <protection locked="0"/>
    </xf>
    <xf numFmtId="0" fontId="3" fillId="0" borderId="1" xfId="0" applyNumberFormat="1" applyFont="1" applyBorder="1" applyAlignment="1" applyProtection="1">
      <alignment horizontal="right" vertical="center"/>
      <protection locked="0"/>
    </xf>
    <xf numFmtId="0" fontId="8" fillId="3" borderId="23" xfId="0" applyFont="1" applyFill="1" applyBorder="1" applyAlignment="1">
      <alignment horizontal="left" vertical="top"/>
    </xf>
    <xf numFmtId="0" fontId="3" fillId="2" borderId="15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3" fontId="4" fillId="0" borderId="1" xfId="0" applyNumberFormat="1" applyFont="1" applyBorder="1" applyAlignment="1" applyProtection="1">
      <alignment horizontal="right" vertical="center"/>
      <protection locked="0"/>
    </xf>
    <xf numFmtId="3" fontId="4" fillId="0" borderId="5" xfId="0" applyNumberFormat="1" applyFont="1" applyBorder="1" applyAlignment="1" applyProtection="1">
      <alignment horizontal="right" vertical="center"/>
      <protection locked="0"/>
    </xf>
    <xf numFmtId="3" fontId="3" fillId="0" borderId="1" xfId="0" applyNumberFormat="1" applyFont="1" applyBorder="1" applyAlignment="1" applyProtection="1">
      <alignment horizontal="right" vertical="center"/>
      <protection locked="0"/>
    </xf>
    <xf numFmtId="3" fontId="3" fillId="0" borderId="5" xfId="0" applyNumberFormat="1" applyFont="1" applyBorder="1" applyAlignment="1" applyProtection="1">
      <alignment horizontal="right" vertical="center"/>
      <protection locked="0"/>
    </xf>
    <xf numFmtId="3" fontId="3" fillId="0" borderId="2" xfId="0" applyNumberFormat="1" applyFont="1" applyBorder="1" applyAlignment="1" applyProtection="1">
      <alignment horizontal="right" vertical="center"/>
      <protection locked="0"/>
    </xf>
    <xf numFmtId="3" fontId="3" fillId="0" borderId="18" xfId="0" applyNumberFormat="1" applyFont="1" applyBorder="1" applyAlignment="1" applyProtection="1">
      <alignment horizontal="right" vertical="center"/>
      <protection locked="0"/>
    </xf>
    <xf numFmtId="3" fontId="4" fillId="0" borderId="14" xfId="0" applyNumberFormat="1" applyFont="1" applyBorder="1" applyAlignment="1" applyProtection="1">
      <alignment horizontal="right" vertical="center"/>
      <protection locked="0"/>
    </xf>
    <xf numFmtId="3" fontId="4" fillId="0" borderId="12" xfId="0" applyNumberFormat="1" applyFont="1" applyBorder="1" applyAlignment="1" applyProtection="1">
      <alignment horizontal="right" vertical="center"/>
      <protection locked="0"/>
    </xf>
    <xf numFmtId="0" fontId="9" fillId="3" borderId="22" xfId="0" applyFont="1" applyFill="1" applyBorder="1" applyAlignment="1">
      <alignment vertical="center"/>
    </xf>
    <xf numFmtId="0" fontId="10" fillId="3" borderId="21" xfId="0" quotePrefix="1" applyFont="1" applyFill="1" applyBorder="1" applyAlignment="1">
      <alignment horizontal="center" vertical="center"/>
    </xf>
    <xf numFmtId="0" fontId="10" fillId="3" borderId="21" xfId="0" applyFont="1" applyFill="1" applyBorder="1" applyAlignment="1">
      <alignment horizontal="center" vertical="center"/>
    </xf>
    <xf numFmtId="0" fontId="2" fillId="7" borderId="25" xfId="0" applyNumberFormat="1" applyFont="1" applyFill="1" applyBorder="1" applyAlignment="1" applyProtection="1">
      <alignment horizontal="center" vertical="center"/>
    </xf>
    <xf numFmtId="0" fontId="2" fillId="7" borderId="26" xfId="0" applyNumberFormat="1" applyFont="1" applyFill="1" applyBorder="1" applyAlignment="1" applyProtection="1">
      <alignment horizontal="center" vertical="center"/>
    </xf>
    <xf numFmtId="0" fontId="3" fillId="7" borderId="10" xfId="0" applyNumberFormat="1" applyFont="1" applyFill="1" applyBorder="1" applyAlignment="1" applyProtection="1">
      <alignment vertical="center"/>
    </xf>
    <xf numFmtId="182" fontId="3" fillId="7" borderId="18" xfId="0" applyNumberFormat="1" applyFont="1" applyFill="1" applyBorder="1" applyAlignment="1" applyProtection="1">
      <alignment horizontal="right" vertical="center"/>
    </xf>
    <xf numFmtId="0" fontId="3" fillId="7" borderId="24" xfId="0" applyNumberFormat="1" applyFont="1" applyFill="1" applyBorder="1" applyAlignment="1" applyProtection="1">
      <alignment vertical="center"/>
    </xf>
    <xf numFmtId="182" fontId="3" fillId="7" borderId="5" xfId="0" applyNumberFormat="1" applyFont="1" applyFill="1" applyBorder="1" applyAlignment="1" applyProtection="1">
      <alignment horizontal="right" vertical="center"/>
    </xf>
    <xf numFmtId="0" fontId="3" fillId="7" borderId="13" xfId="0" applyNumberFormat="1" applyFont="1" applyFill="1" applyBorder="1" applyAlignment="1" applyProtection="1">
      <alignment vertical="center"/>
    </xf>
    <xf numFmtId="0" fontId="3" fillId="7" borderId="6" xfId="0" applyNumberFormat="1" applyFont="1" applyFill="1" applyBorder="1" applyAlignment="1" applyProtection="1">
      <alignment vertical="center"/>
    </xf>
    <xf numFmtId="182" fontId="3" fillId="7" borderId="12" xfId="0" applyNumberFormat="1" applyFont="1" applyFill="1" applyBorder="1" applyAlignment="1" applyProtection="1">
      <alignment horizontal="right" vertical="center"/>
    </xf>
    <xf numFmtId="0" fontId="3" fillId="7" borderId="11" xfId="0" applyNumberFormat="1" applyFont="1" applyFill="1" applyBorder="1" applyAlignment="1" applyProtection="1">
      <alignment vertical="center"/>
    </xf>
    <xf numFmtId="0" fontId="3" fillId="7" borderId="20" xfId="0" applyNumberFormat="1" applyFont="1" applyFill="1" applyBorder="1" applyAlignment="1" applyProtection="1">
      <alignment horizontal="right" vertical="center"/>
    </xf>
    <xf numFmtId="0" fontId="2" fillId="6" borderId="27" xfId="0" applyFont="1" applyFill="1" applyBorder="1" applyAlignment="1">
      <alignment horizontal="right" vertical="center"/>
    </xf>
    <xf numFmtId="0" fontId="2" fillId="6" borderId="28" xfId="0" applyFont="1" applyFill="1" applyBorder="1" applyAlignment="1">
      <alignment horizontal="right" vertical="center"/>
    </xf>
    <xf numFmtId="0" fontId="2" fillId="6" borderId="29" xfId="0" applyFont="1" applyFill="1" applyBorder="1" applyAlignment="1">
      <alignment horizontal="right" vertical="center"/>
    </xf>
    <xf numFmtId="0" fontId="9" fillId="3" borderId="0" xfId="0" quotePrefix="1" applyFont="1" applyFill="1" applyBorder="1" applyAlignment="1">
      <alignment vertical="center"/>
    </xf>
    <xf numFmtId="0" fontId="2" fillId="6" borderId="30" xfId="0" applyFont="1" applyFill="1" applyBorder="1" applyAlignment="1">
      <alignment horizontal="right" vertical="center"/>
    </xf>
    <xf numFmtId="0" fontId="2" fillId="6" borderId="31" xfId="0" applyFont="1" applyFill="1" applyBorder="1" applyAlignment="1">
      <alignment horizontal="right" vertical="center"/>
    </xf>
    <xf numFmtId="0" fontId="2" fillId="6" borderId="32" xfId="0" applyFont="1" applyFill="1" applyBorder="1" applyAlignment="1">
      <alignment horizontal="right" vertical="center"/>
    </xf>
    <xf numFmtId="0" fontId="11" fillId="3" borderId="21" xfId="0" applyFont="1" applyFill="1" applyBorder="1" applyAlignment="1">
      <alignment horizontal="center" vertical="center"/>
    </xf>
    <xf numFmtId="0" fontId="3" fillId="4" borderId="15" xfId="0" applyFont="1" applyFill="1" applyBorder="1" applyAlignment="1">
      <alignment horizontal="center" vertical="center"/>
    </xf>
    <xf numFmtId="0" fontId="3" fillId="4" borderId="16" xfId="0" applyFont="1" applyFill="1" applyBorder="1" applyAlignment="1">
      <alignment horizontal="center" vertical="center"/>
    </xf>
    <xf numFmtId="0" fontId="3" fillId="4" borderId="17" xfId="0" applyFont="1" applyFill="1" applyBorder="1" applyAlignment="1">
      <alignment horizontal="center" vertical="center"/>
    </xf>
    <xf numFmtId="0" fontId="3" fillId="8" borderId="15" xfId="0" applyFont="1" applyFill="1" applyBorder="1" applyAlignment="1">
      <alignment horizontal="center" vertical="center"/>
    </xf>
    <xf numFmtId="0" fontId="3" fillId="8" borderId="16" xfId="0" applyFont="1" applyFill="1" applyBorder="1" applyAlignment="1">
      <alignment horizontal="center" vertical="center"/>
    </xf>
    <xf numFmtId="0" fontId="3" fillId="8" borderId="17" xfId="0" applyFont="1" applyFill="1" applyBorder="1" applyAlignment="1">
      <alignment horizontal="center" vertical="center"/>
    </xf>
    <xf numFmtId="3" fontId="12" fillId="2" borderId="4" xfId="0" applyNumberFormat="1" applyFont="1" applyFill="1" applyBorder="1" applyAlignment="1" applyProtection="1">
      <alignment horizontal="center" vertical="center"/>
      <protection locked="0"/>
    </xf>
    <xf numFmtId="3" fontId="12" fillId="2" borderId="19" xfId="0" applyNumberFormat="1" applyFont="1" applyFill="1" applyBorder="1" applyAlignment="1" applyProtection="1">
      <alignment horizontal="center" vertical="center"/>
      <protection locked="0"/>
    </xf>
    <xf numFmtId="176" fontId="12" fillId="6" borderId="3" xfId="0" applyNumberFormat="1" applyFont="1" applyFill="1" applyBorder="1" applyAlignment="1">
      <alignment horizontal="right" vertical="center"/>
    </xf>
    <xf numFmtId="0" fontId="3" fillId="6" borderId="9" xfId="0" quotePrefix="1" applyFont="1" applyFill="1" applyBorder="1">
      <alignment vertical="center"/>
    </xf>
    <xf numFmtId="177" fontId="12" fillId="2" borderId="7" xfId="0" applyNumberFormat="1" applyFont="1" applyFill="1" applyBorder="1" applyAlignment="1" applyProtection="1">
      <alignment horizontal="right" vertical="center"/>
      <protection locked="0"/>
    </xf>
    <xf numFmtId="177" fontId="12" fillId="2" borderId="11" xfId="0" applyNumberFormat="1" applyFont="1" applyFill="1" applyBorder="1" applyAlignment="1" applyProtection="1">
      <alignment horizontal="right" vertical="center"/>
      <protection locked="0"/>
    </xf>
    <xf numFmtId="0" fontId="3" fillId="6" borderId="12" xfId="0" applyFont="1" applyFill="1" applyBorder="1">
      <alignment vertical="center"/>
    </xf>
    <xf numFmtId="177" fontId="12" fillId="2" borderId="4" xfId="0" applyNumberFormat="1" applyFont="1" applyFill="1" applyBorder="1" applyAlignment="1" applyProtection="1">
      <alignment horizontal="right" vertical="center"/>
      <protection locked="0"/>
    </xf>
    <xf numFmtId="177" fontId="12" fillId="2" borderId="20" xfId="0" applyNumberFormat="1" applyFont="1" applyFill="1" applyBorder="1" applyAlignment="1" applyProtection="1">
      <alignment horizontal="right" vertical="center"/>
      <protection locked="0"/>
    </xf>
    <xf numFmtId="0" fontId="3" fillId="6" borderId="18" xfId="0" applyFont="1" applyFill="1" applyBorder="1">
      <alignment vertical="center"/>
    </xf>
    <xf numFmtId="3" fontId="12" fillId="6" borderId="3" xfId="0" applyNumberFormat="1" applyFont="1" applyFill="1" applyBorder="1" applyAlignment="1">
      <alignment horizontal="right" vertical="center"/>
    </xf>
    <xf numFmtId="0" fontId="3" fillId="6" borderId="9" xfId="0" applyFont="1" applyFill="1" applyBorder="1">
      <alignment vertical="center"/>
    </xf>
    <xf numFmtId="178" fontId="12" fillId="2" borderId="4" xfId="0" applyNumberFormat="1" applyFont="1" applyFill="1" applyBorder="1" applyAlignment="1" applyProtection="1">
      <alignment vertical="center"/>
      <protection locked="0"/>
    </xf>
    <xf numFmtId="177" fontId="12" fillId="7" borderId="2" xfId="0" applyNumberFormat="1" applyFont="1" applyFill="1" applyBorder="1" applyAlignment="1">
      <alignment vertical="center"/>
    </xf>
    <xf numFmtId="0" fontId="3" fillId="2" borderId="18" xfId="0" applyFont="1" applyFill="1" applyBorder="1" applyProtection="1">
      <alignment vertical="center"/>
      <protection locked="0"/>
    </xf>
    <xf numFmtId="3" fontId="12" fillId="2" borderId="24" xfId="0" applyNumberFormat="1" applyFont="1" applyFill="1" applyBorder="1" applyAlignment="1" applyProtection="1">
      <alignment vertical="center"/>
      <protection locked="0"/>
    </xf>
    <xf numFmtId="177" fontId="12" fillId="7" borderId="1" xfId="0" applyNumberFormat="1" applyFont="1" applyFill="1" applyBorder="1" applyAlignment="1">
      <alignment vertical="center"/>
    </xf>
    <xf numFmtId="3" fontId="12" fillId="2" borderId="5" xfId="0" applyNumberFormat="1" applyFont="1" applyFill="1" applyBorder="1" applyAlignment="1" applyProtection="1">
      <alignment vertical="center"/>
      <protection locked="0"/>
    </xf>
    <xf numFmtId="3" fontId="13" fillId="5" borderId="7" xfId="0" applyNumberFormat="1" applyFont="1" applyFill="1" applyBorder="1" applyAlignment="1">
      <alignment horizontal="center" vertical="center"/>
    </xf>
    <xf numFmtId="3" fontId="13" fillId="5" borderId="8" xfId="0" applyNumberFormat="1" applyFont="1" applyFill="1" applyBorder="1" applyAlignment="1">
      <alignment horizontal="center" vertical="center"/>
    </xf>
    <xf numFmtId="3" fontId="13" fillId="5" borderId="7" xfId="0" applyNumberFormat="1" applyFont="1" applyFill="1" applyBorder="1" applyAlignment="1">
      <alignment horizontal="right" vertical="center"/>
    </xf>
    <xf numFmtId="183" fontId="14" fillId="3" borderId="0" xfId="0" applyNumberFormat="1" applyFont="1" applyFill="1">
      <alignment vertical="center"/>
    </xf>
    <xf numFmtId="0" fontId="14" fillId="3" borderId="0" xfId="0" applyFont="1" applyFill="1" applyAlignment="1">
      <alignment horizontal="left" vertical="center" wrapText="1"/>
    </xf>
    <xf numFmtId="0" fontId="14" fillId="3" borderId="0" xfId="0" applyFont="1" applyFill="1" applyAlignment="1">
      <alignment horizontal="left" vertical="center" wrapText="1"/>
    </xf>
    <xf numFmtId="0" fontId="10" fillId="3" borderId="33" xfId="0" applyFont="1" applyFill="1" applyBorder="1" applyAlignment="1">
      <alignment horizontal="center" vertical="center"/>
    </xf>
    <xf numFmtId="183" fontId="14" fillId="3" borderId="34" xfId="0" applyNumberFormat="1" applyFont="1" applyFill="1" applyBorder="1">
      <alignment vertical="center"/>
    </xf>
    <xf numFmtId="0" fontId="14" fillId="3" borderId="34" xfId="0" applyFont="1" applyFill="1" applyBorder="1" applyAlignment="1">
      <alignment horizontal="left" vertical="center" wrapText="1"/>
    </xf>
    <xf numFmtId="183" fontId="14" fillId="3" borderId="35" xfId="0" applyNumberFormat="1" applyFont="1" applyFill="1" applyBorder="1">
      <alignment vertical="center"/>
    </xf>
    <xf numFmtId="0" fontId="14" fillId="3" borderId="35" xfId="0" applyFont="1" applyFill="1" applyBorder="1" applyAlignment="1">
      <alignment horizontal="left" vertical="center" wrapText="1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CCFFCC"/>
      <color rgb="FFFFCC99"/>
      <color rgb="FFFFE7E7"/>
      <color rgb="FFFFCCFF"/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9D964-EDB4-4D5E-A96D-5C04BA12DB64}">
  <dimension ref="A1:Z116"/>
  <sheetViews>
    <sheetView tabSelected="1" zoomScale="130" zoomScaleNormal="130" workbookViewId="0">
      <pane xSplit="7" topLeftCell="H1" activePane="topRight" state="frozen"/>
      <selection pane="topRight" activeCell="C5" sqref="C5"/>
    </sheetView>
  </sheetViews>
  <sheetFormatPr defaultRowHeight="16.2" x14ac:dyDescent="0.45"/>
  <cols>
    <col min="1" max="1" width="2" style="1" customWidth="1"/>
    <col min="2" max="2" width="5" style="1" bestFit="1" customWidth="1"/>
    <col min="3" max="3" width="8" style="1" customWidth="1"/>
    <col min="4" max="4" width="4.5" style="1" customWidth="1"/>
    <col min="5" max="5" width="8.5" style="1" customWidth="1"/>
    <col min="6" max="6" width="2" style="1" customWidth="1"/>
    <col min="7" max="7" width="8.796875" style="1" hidden="1" customWidth="1"/>
    <col min="8" max="16384" width="8.796875" style="1"/>
  </cols>
  <sheetData>
    <row r="1" spans="1:26" ht="36" customHeight="1" thickBot="1" x14ac:dyDescent="0.5">
      <c r="A1" s="14"/>
      <c r="B1" s="50" t="s">
        <v>27</v>
      </c>
      <c r="C1" s="50"/>
      <c r="D1" s="50"/>
      <c r="E1" s="50"/>
      <c r="F1" s="1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8" customHeight="1" thickBot="1" x14ac:dyDescent="0.5">
      <c r="A2" s="3"/>
      <c r="B2" s="18" t="s">
        <v>44</v>
      </c>
      <c r="C2" s="19"/>
      <c r="D2" s="19"/>
      <c r="E2" s="20"/>
      <c r="F2" s="3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2" customHeight="1" thickBot="1" x14ac:dyDescent="0.5">
      <c r="A3" s="3"/>
      <c r="B3" s="17" t="s">
        <v>22</v>
      </c>
      <c r="C3" s="17"/>
      <c r="D3" s="17"/>
      <c r="E3" s="5" t="s">
        <v>40</v>
      </c>
      <c r="F3" s="3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8" customHeight="1" thickBot="1" x14ac:dyDescent="0.5">
      <c r="A4" s="3"/>
      <c r="B4" s="51" t="s">
        <v>23</v>
      </c>
      <c r="C4" s="52"/>
      <c r="D4" s="52"/>
      <c r="E4" s="53"/>
      <c r="F4" s="3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8" customHeight="1" x14ac:dyDescent="0.45">
      <c r="A5" s="3"/>
      <c r="B5" s="43" t="s">
        <v>30</v>
      </c>
      <c r="C5" s="69">
        <v>100</v>
      </c>
      <c r="D5" s="70" t="s">
        <v>25</v>
      </c>
      <c r="E5" s="71" t="s">
        <v>26</v>
      </c>
      <c r="F5" s="3"/>
      <c r="G5" s="2">
        <f>IF(E5="W",1,2)</f>
        <v>2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8" customHeight="1" x14ac:dyDescent="0.45">
      <c r="A6" s="3"/>
      <c r="B6" s="44" t="s">
        <v>32</v>
      </c>
      <c r="C6" s="72">
        <v>8</v>
      </c>
      <c r="D6" s="73" t="s">
        <v>25</v>
      </c>
      <c r="E6" s="74" t="s">
        <v>24</v>
      </c>
      <c r="F6" s="3"/>
      <c r="G6" s="2">
        <f>IF(E6="西偏",IF(G5=1,C5+C6,C5-C6),IF(G5=1,C5-C6,C5+C6))</f>
        <v>92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24" customHeight="1" thickBot="1" x14ac:dyDescent="0.5">
      <c r="A7" s="3"/>
      <c r="B7" s="45" t="s">
        <v>31</v>
      </c>
      <c r="C7" s="75" t="str">
        <f>_xlfn.CONCAT(IF(G6&lt;91,"N ","南向/N "),G8,"°",IF(G7=1,"W","E"))</f>
        <v>南向/N 88°W</v>
      </c>
      <c r="D7" s="75"/>
      <c r="E7" s="76"/>
      <c r="F7" s="3"/>
      <c r="G7" s="2">
        <f>IF(OR(G6&gt;90,G6&lt;0),IF(G5=2,1,2),G5)</f>
        <v>1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6" customHeight="1" thickBot="1" x14ac:dyDescent="0.5">
      <c r="A8" s="3"/>
      <c r="B8" s="6"/>
      <c r="C8" s="7"/>
      <c r="D8" s="7"/>
      <c r="E8" s="5"/>
      <c r="F8" s="3"/>
      <c r="G8" s="2">
        <f>IF(G6&gt;90,180-G6,IF(G6&lt;0,ABS(G6),G6))</f>
        <v>88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8" customHeight="1" thickBot="1" x14ac:dyDescent="0.5">
      <c r="A9" s="3"/>
      <c r="B9" s="51" t="s">
        <v>29</v>
      </c>
      <c r="C9" s="52"/>
      <c r="D9" s="52"/>
      <c r="E9" s="53"/>
      <c r="F9" s="3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6.8" customHeight="1" thickBot="1" x14ac:dyDescent="0.5">
      <c r="A10" s="3"/>
      <c r="B10" s="32" t="s">
        <v>39</v>
      </c>
      <c r="C10" s="33" t="s">
        <v>35</v>
      </c>
      <c r="D10" s="42">
        <v>10</v>
      </c>
      <c r="E10" s="35" t="str">
        <f>_xlfn.CONCAT(ROUND((D10/$C$28*10)/VLOOKUP($C$26,$C$31:$E$50,2,0)*1000,0),"mm ")</f>
        <v xml:space="preserve">6mm </v>
      </c>
      <c r="F10" s="3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6.8" customHeight="1" x14ac:dyDescent="0.45">
      <c r="A11" s="3"/>
      <c r="B11" s="34">
        <v>1</v>
      </c>
      <c r="C11" s="35" t="str">
        <f>_xlfn.CONCAT(ROUND((B11/$C$28*10)/VLOOKUP($C$26,$C$31:$E$50,2,0)*1000,0),"mm ")</f>
        <v xml:space="preserve">1mm </v>
      </c>
      <c r="D11" s="36">
        <v>11</v>
      </c>
      <c r="E11" s="37" t="str">
        <f>_xlfn.CONCAT(ROUND((D11/$C$28*10)/VLOOKUP($C$26,$C$31:$E$50,2,0)*1000,0),"mm ")</f>
        <v xml:space="preserve">6mm </v>
      </c>
      <c r="F11" s="3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6.8" customHeight="1" x14ac:dyDescent="0.45">
      <c r="A12" s="3"/>
      <c r="B12" s="38">
        <v>2</v>
      </c>
      <c r="C12" s="37" t="str">
        <f>_xlfn.CONCAT(ROUND((B12/$C$28*10)/VLOOKUP($C$26,$C$31:$E$50,2,0)*1000,0),"mm ")</f>
        <v xml:space="preserve">1mm </v>
      </c>
      <c r="D12" s="36">
        <v>12</v>
      </c>
      <c r="E12" s="37" t="str">
        <f>_xlfn.CONCAT(ROUND((D12/$C$28*10)/VLOOKUP($C$26,$C$31:$E$50,2,0)*1000,0),"mm ")</f>
        <v xml:space="preserve">7mm </v>
      </c>
      <c r="F12" s="3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6.8" customHeight="1" x14ac:dyDescent="0.45">
      <c r="A13" s="3"/>
      <c r="B13" s="38">
        <v>3</v>
      </c>
      <c r="C13" s="37" t="str">
        <f>_xlfn.CONCAT(ROUND((B13/$C$28*10)/VLOOKUP($C$26,$C$31:$E$50,2,0)*1000,0),"mm ")</f>
        <v xml:space="preserve">2mm </v>
      </c>
      <c r="D13" s="36">
        <v>13</v>
      </c>
      <c r="E13" s="37" t="str">
        <f>_xlfn.CONCAT(ROUND((D13/$C$28*10)/VLOOKUP($C$26,$C$31:$E$50,2,0)*1000,0),"mm ")</f>
        <v xml:space="preserve">7mm </v>
      </c>
      <c r="F13" s="3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6.8" customHeight="1" x14ac:dyDescent="0.45">
      <c r="A14" s="3"/>
      <c r="B14" s="38">
        <v>5</v>
      </c>
      <c r="C14" s="37" t="str">
        <f>_xlfn.CONCAT(ROUND((B14/$C$28*10)/VLOOKUP($C$26,$C$31:$E$50,2,0)*1000,0),"mm ")</f>
        <v xml:space="preserve">3mm </v>
      </c>
      <c r="D14" s="36">
        <v>15</v>
      </c>
      <c r="E14" s="37" t="str">
        <f>_xlfn.CONCAT(ROUND((D14/$C$28*10)/VLOOKUP($C$26,$C$31:$E$50,2,0)*1000,0),"mm ")</f>
        <v xml:space="preserve">9mm </v>
      </c>
      <c r="F14" s="3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6.8" customHeight="1" x14ac:dyDescent="0.45">
      <c r="A15" s="3"/>
      <c r="B15" s="38">
        <v>7</v>
      </c>
      <c r="C15" s="37" t="str">
        <f>_xlfn.CONCAT(ROUND((B15/$C$28*10)/VLOOKUP($C$26,$C$31:$E$50,2,0)*1000,0),"mm ")</f>
        <v xml:space="preserve">4mm </v>
      </c>
      <c r="D15" s="36">
        <v>17</v>
      </c>
      <c r="E15" s="37" t="str">
        <f>_xlfn.CONCAT(ROUND((D15/$C$28*10)/VLOOKUP($C$26,$C$31:$E$50,2,0)*1000,0),"mm ")</f>
        <v xml:space="preserve">10mm </v>
      </c>
      <c r="F15" s="3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6.8" customHeight="1" x14ac:dyDescent="0.45">
      <c r="A16" s="3"/>
      <c r="B16" s="38">
        <v>8</v>
      </c>
      <c r="C16" s="37" t="str">
        <f>_xlfn.CONCAT(ROUND((B16/$C$28*10)/VLOOKUP($C$26,$C$31:$E$50,2,0)*1000,0),"mm ")</f>
        <v xml:space="preserve">5mm </v>
      </c>
      <c r="D16" s="36">
        <v>19</v>
      </c>
      <c r="E16" s="37" t="str">
        <f>_xlfn.CONCAT(ROUND((D16/$C$28*10)/VLOOKUP($C$26,$C$31:$E$50,2,0)*1000,0),"mm ")</f>
        <v xml:space="preserve">11mm </v>
      </c>
      <c r="F16" s="3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6.8" customHeight="1" thickBot="1" x14ac:dyDescent="0.5">
      <c r="A17" s="3"/>
      <c r="B17" s="39">
        <v>9</v>
      </c>
      <c r="C17" s="40" t="str">
        <f>_xlfn.CONCAT(ROUND((B17/$C$28*10)/VLOOKUP($C$26,$C$31:$E$50,2,0)*1000,0),"mm ")</f>
        <v xml:space="preserve">5mm </v>
      </c>
      <c r="D17" s="41">
        <v>21</v>
      </c>
      <c r="E17" s="40" t="str">
        <f>_xlfn.CONCAT(ROUND((D17/$C$28*10)/VLOOKUP($C$26,$C$31:$E$50,2,0)*1000,0),"mm ")</f>
        <v xml:space="preserve">12mm </v>
      </c>
      <c r="F17" s="3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6" customHeight="1" thickBot="1" x14ac:dyDescent="0.5">
      <c r="A18" s="3"/>
      <c r="B18" s="7"/>
      <c r="C18" s="7"/>
      <c r="D18" s="7"/>
      <c r="E18" s="7"/>
      <c r="F18" s="3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8" customHeight="1" thickBot="1" x14ac:dyDescent="0.5">
      <c r="A19" s="3"/>
      <c r="B19" s="51" t="s">
        <v>38</v>
      </c>
      <c r="C19" s="52"/>
      <c r="D19" s="52"/>
      <c r="E19" s="53"/>
      <c r="F19" s="3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8" customHeight="1" x14ac:dyDescent="0.45">
      <c r="A20" s="3"/>
      <c r="B20" s="43" t="s">
        <v>33</v>
      </c>
      <c r="C20" s="64">
        <v>21.5</v>
      </c>
      <c r="D20" s="65"/>
      <c r="E20" s="66" t="s">
        <v>2</v>
      </c>
      <c r="F20" s="3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8" customHeight="1" x14ac:dyDescent="0.45">
      <c r="A21" s="3"/>
      <c r="B21" s="44" t="s">
        <v>34</v>
      </c>
      <c r="C21" s="67">
        <f>C20/C28*10</f>
        <v>30.714285714285715</v>
      </c>
      <c r="D21" s="67"/>
      <c r="E21" s="68" t="s">
        <v>5</v>
      </c>
      <c r="F21" s="3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24" customHeight="1" thickBot="1" x14ac:dyDescent="0.5">
      <c r="A22" s="3"/>
      <c r="B22" s="47" t="s">
        <v>35</v>
      </c>
      <c r="C22" s="77">
        <f>C21/VLOOKUP(C26,C31:E50,2,0)*1000</f>
        <v>12.285714285714286</v>
      </c>
      <c r="D22" s="77"/>
      <c r="E22" s="13" t="s">
        <v>6</v>
      </c>
      <c r="F22" s="3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9" customHeight="1" thickTop="1" x14ac:dyDescent="0.45">
      <c r="A23" s="3"/>
      <c r="B23" s="46"/>
      <c r="C23" s="29"/>
      <c r="D23" s="29"/>
      <c r="E23" s="29"/>
      <c r="F23" s="3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8" customHeight="1" thickBot="1" x14ac:dyDescent="0.5">
      <c r="A24" s="3"/>
      <c r="B24" s="30" t="s">
        <v>37</v>
      </c>
      <c r="C24" s="31"/>
      <c r="D24" s="31"/>
      <c r="E24" s="31"/>
      <c r="F24" s="3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8" customHeight="1" thickBot="1" x14ac:dyDescent="0.5">
      <c r="A25" s="3"/>
      <c r="B25" s="54" t="s">
        <v>1</v>
      </c>
      <c r="C25" s="55"/>
      <c r="D25" s="55"/>
      <c r="E25" s="56"/>
      <c r="F25" s="3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8" customHeight="1" x14ac:dyDescent="0.45">
      <c r="A26" s="3"/>
      <c r="B26" s="48" t="s">
        <v>0</v>
      </c>
      <c r="C26" s="57" t="s">
        <v>10</v>
      </c>
      <c r="D26" s="57"/>
      <c r="E26" s="58"/>
      <c r="F26" s="3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8" customHeight="1" x14ac:dyDescent="0.45">
      <c r="A27" s="3"/>
      <c r="B27" s="49"/>
      <c r="C27" s="59" t="str">
        <f>_xlfn.CONCAT(VLOOKUP(C26,C31:E50,2,0)/100,"m")</f>
        <v>25m</v>
      </c>
      <c r="D27" s="59"/>
      <c r="E27" s="60" t="s">
        <v>4</v>
      </c>
      <c r="F27" s="3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8" customHeight="1" thickBot="1" x14ac:dyDescent="0.5">
      <c r="A28" s="3"/>
      <c r="B28" s="45" t="s">
        <v>36</v>
      </c>
      <c r="C28" s="61">
        <v>7</v>
      </c>
      <c r="D28" s="62"/>
      <c r="E28" s="63" t="s">
        <v>3</v>
      </c>
      <c r="F28" s="3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6" customHeight="1" thickBot="1" x14ac:dyDescent="0.5">
      <c r="A29" s="3"/>
      <c r="B29" s="7"/>
      <c r="C29" s="7"/>
      <c r="D29" s="7"/>
      <c r="E29" s="7"/>
      <c r="F29" s="3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8" customHeight="1" thickBot="1" x14ac:dyDescent="0.5">
      <c r="A30" s="3"/>
      <c r="B30" s="54" t="s">
        <v>8</v>
      </c>
      <c r="C30" s="55"/>
      <c r="D30" s="55"/>
      <c r="E30" s="56"/>
      <c r="F30" s="3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8" customHeight="1" x14ac:dyDescent="0.45">
      <c r="A31" s="3"/>
      <c r="B31" s="12"/>
      <c r="C31" s="15" t="s">
        <v>9</v>
      </c>
      <c r="D31" s="25">
        <v>500</v>
      </c>
      <c r="E31" s="26"/>
      <c r="F31" s="3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8" customHeight="1" x14ac:dyDescent="0.45">
      <c r="A32" s="3"/>
      <c r="B32" s="12"/>
      <c r="C32" s="15" t="s">
        <v>28</v>
      </c>
      <c r="D32" s="25">
        <v>1000</v>
      </c>
      <c r="E32" s="26"/>
      <c r="F32" s="3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8" customHeight="1" x14ac:dyDescent="0.45">
      <c r="A33" s="3"/>
      <c r="B33" s="8"/>
      <c r="C33" s="16" t="s">
        <v>10</v>
      </c>
      <c r="D33" s="23">
        <v>2500</v>
      </c>
      <c r="E33" s="24"/>
      <c r="F33" s="3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8" customHeight="1" x14ac:dyDescent="0.45">
      <c r="A34" s="3"/>
      <c r="B34" s="8"/>
      <c r="C34" s="16" t="s">
        <v>11</v>
      </c>
      <c r="D34" s="23">
        <v>5000</v>
      </c>
      <c r="E34" s="24"/>
      <c r="F34" s="3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8" customHeight="1" x14ac:dyDescent="0.45">
      <c r="A35" s="3"/>
      <c r="B35" s="8"/>
      <c r="C35" s="16" t="s">
        <v>12</v>
      </c>
      <c r="D35" s="23">
        <v>10000</v>
      </c>
      <c r="E35" s="24"/>
      <c r="F35" s="3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8" customHeight="1" x14ac:dyDescent="0.45">
      <c r="A36" s="3"/>
      <c r="B36" s="8"/>
      <c r="C36" s="16" t="s">
        <v>13</v>
      </c>
      <c r="D36" s="23">
        <v>15000</v>
      </c>
      <c r="E36" s="24"/>
      <c r="F36" s="3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8" customHeight="1" x14ac:dyDescent="0.45">
      <c r="A37" s="3"/>
      <c r="B37" s="8"/>
      <c r="C37" s="16" t="s">
        <v>7</v>
      </c>
      <c r="D37" s="23">
        <v>25000</v>
      </c>
      <c r="E37" s="24"/>
      <c r="F37" s="3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8" customHeight="1" x14ac:dyDescent="0.45">
      <c r="A38" s="3"/>
      <c r="B38" s="8"/>
      <c r="C38" s="16" t="s">
        <v>14</v>
      </c>
      <c r="D38" s="23">
        <v>30000</v>
      </c>
      <c r="E38" s="24"/>
      <c r="F38" s="3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8" customHeight="1" x14ac:dyDescent="0.45">
      <c r="A39" s="3"/>
      <c r="B39" s="8"/>
      <c r="C39" s="16" t="s">
        <v>15</v>
      </c>
      <c r="D39" s="23">
        <v>50000</v>
      </c>
      <c r="E39" s="24"/>
      <c r="F39" s="3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8" customHeight="1" x14ac:dyDescent="0.45">
      <c r="A40" s="3"/>
      <c r="B40" s="8"/>
      <c r="C40" s="16" t="s">
        <v>16</v>
      </c>
      <c r="D40" s="23">
        <v>100000</v>
      </c>
      <c r="E40" s="24"/>
      <c r="F40" s="3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8" customHeight="1" x14ac:dyDescent="0.45">
      <c r="A41" s="3"/>
      <c r="B41" s="8"/>
      <c r="C41" s="16" t="s">
        <v>17</v>
      </c>
      <c r="D41" s="23">
        <v>200000</v>
      </c>
      <c r="E41" s="24"/>
      <c r="F41" s="3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8" customHeight="1" x14ac:dyDescent="0.45">
      <c r="A42" s="3"/>
      <c r="B42" s="8"/>
      <c r="C42" s="16" t="s">
        <v>18</v>
      </c>
      <c r="D42" s="23">
        <v>300000</v>
      </c>
      <c r="E42" s="24"/>
      <c r="F42" s="3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8" customHeight="1" x14ac:dyDescent="0.45">
      <c r="A43" s="3"/>
      <c r="B43" s="8"/>
      <c r="C43" s="16" t="s">
        <v>19</v>
      </c>
      <c r="D43" s="23">
        <v>500000</v>
      </c>
      <c r="E43" s="24"/>
      <c r="F43" s="3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8" customHeight="1" x14ac:dyDescent="0.45">
      <c r="A44" s="3"/>
      <c r="B44" s="8"/>
      <c r="C44" s="16" t="s">
        <v>20</v>
      </c>
      <c r="D44" s="23">
        <v>1000000</v>
      </c>
      <c r="E44" s="24"/>
      <c r="F44" s="3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8" customHeight="1" x14ac:dyDescent="0.45">
      <c r="A45" s="3"/>
      <c r="B45" s="8"/>
      <c r="C45" s="16" t="s">
        <v>21</v>
      </c>
      <c r="D45" s="23">
        <v>5000000</v>
      </c>
      <c r="E45" s="24"/>
      <c r="F45" s="3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8" customHeight="1" x14ac:dyDescent="0.45">
      <c r="A46" s="3"/>
      <c r="B46" s="9"/>
      <c r="C46" s="4"/>
      <c r="D46" s="21"/>
      <c r="E46" s="22"/>
      <c r="F46" s="3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8" customHeight="1" x14ac:dyDescent="0.45">
      <c r="A47" s="3"/>
      <c r="B47" s="9"/>
      <c r="C47" s="4"/>
      <c r="D47" s="21"/>
      <c r="E47" s="22"/>
      <c r="F47" s="3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8" customHeight="1" x14ac:dyDescent="0.45">
      <c r="A48" s="3"/>
      <c r="B48" s="9"/>
      <c r="C48" s="4"/>
      <c r="D48" s="21"/>
      <c r="E48" s="22"/>
      <c r="F48" s="3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8" customHeight="1" x14ac:dyDescent="0.45">
      <c r="A49" s="3"/>
      <c r="B49" s="9"/>
      <c r="C49" s="4"/>
      <c r="D49" s="21"/>
      <c r="E49" s="22"/>
      <c r="F49" s="3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8" customHeight="1" thickBot="1" x14ac:dyDescent="0.5">
      <c r="A50" s="3"/>
      <c r="B50" s="10"/>
      <c r="C50" s="11"/>
      <c r="D50" s="27"/>
      <c r="E50" s="28"/>
      <c r="F50" s="3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6.2" customHeight="1" x14ac:dyDescent="0.45">
      <c r="A51" s="3"/>
      <c r="B51" s="7"/>
      <c r="C51" s="7"/>
      <c r="D51" s="7"/>
      <c r="E51" s="7"/>
      <c r="F51" s="3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8.600000000000001" customHeight="1" thickBot="1" x14ac:dyDescent="0.5">
      <c r="A52" s="2"/>
      <c r="B52" s="81" t="s">
        <v>41</v>
      </c>
      <c r="C52" s="81"/>
      <c r="D52" s="81"/>
      <c r="E52" s="81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x14ac:dyDescent="0.45">
      <c r="A53" s="2"/>
      <c r="B53" s="82">
        <v>1</v>
      </c>
      <c r="C53" s="83" t="s">
        <v>43</v>
      </c>
      <c r="D53" s="83"/>
      <c r="E53" s="83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66" customHeight="1" x14ac:dyDescent="0.45">
      <c r="A54" s="2"/>
      <c r="B54" s="84">
        <v>1.1000000000000001</v>
      </c>
      <c r="C54" s="85" t="s">
        <v>42</v>
      </c>
      <c r="D54" s="85"/>
      <c r="E54" s="85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x14ac:dyDescent="0.45">
      <c r="A55" s="2"/>
      <c r="B55" s="78"/>
      <c r="C55" s="79"/>
      <c r="D55" s="79"/>
      <c r="E55" s="79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x14ac:dyDescent="0.45">
      <c r="A56" s="2"/>
      <c r="B56" s="78"/>
      <c r="C56" s="80"/>
      <c r="D56" s="80"/>
      <c r="E56" s="80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x14ac:dyDescent="0.45">
      <c r="A57" s="2"/>
      <c r="B57" s="78"/>
      <c r="C57" s="80"/>
      <c r="D57" s="80"/>
      <c r="E57" s="80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x14ac:dyDescent="0.45">
      <c r="A58" s="2"/>
      <c r="B58" s="78"/>
      <c r="C58" s="80"/>
      <c r="D58" s="80"/>
      <c r="E58" s="80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x14ac:dyDescent="0.45">
      <c r="A59" s="2"/>
      <c r="B59" s="78"/>
      <c r="C59" s="80"/>
      <c r="D59" s="80"/>
      <c r="E59" s="80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x14ac:dyDescent="0.45">
      <c r="A60" s="2"/>
      <c r="B60" s="78"/>
      <c r="C60" s="80"/>
      <c r="D60" s="80"/>
      <c r="E60" s="80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x14ac:dyDescent="0.45">
      <c r="A61" s="2"/>
      <c r="B61" s="78"/>
      <c r="C61" s="80"/>
      <c r="D61" s="80"/>
      <c r="E61" s="80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x14ac:dyDescent="0.45">
      <c r="A62" s="2"/>
      <c r="B62" s="78"/>
      <c r="C62" s="80"/>
      <c r="D62" s="80"/>
      <c r="E62" s="80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x14ac:dyDescent="0.4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x14ac:dyDescent="0.4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x14ac:dyDescent="0.4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x14ac:dyDescent="0.4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x14ac:dyDescent="0.4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x14ac:dyDescent="0.4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x14ac:dyDescent="0.4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x14ac:dyDescent="0.4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x14ac:dyDescent="0.4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x14ac:dyDescent="0.4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x14ac:dyDescent="0.4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x14ac:dyDescent="0.4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x14ac:dyDescent="0.4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x14ac:dyDescent="0.4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x14ac:dyDescent="0.4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x14ac:dyDescent="0.4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x14ac:dyDescent="0.4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x14ac:dyDescent="0.4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x14ac:dyDescent="0.4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x14ac:dyDescent="0.4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x14ac:dyDescent="0.4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x14ac:dyDescent="0.4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x14ac:dyDescent="0.4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x14ac:dyDescent="0.4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x14ac:dyDescent="0.4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x14ac:dyDescent="0.4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x14ac:dyDescent="0.4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x14ac:dyDescent="0.4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x14ac:dyDescent="0.4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x14ac:dyDescent="0.4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x14ac:dyDescent="0.4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x14ac:dyDescent="0.4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x14ac:dyDescent="0.4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x14ac:dyDescent="0.4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x14ac:dyDescent="0.4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x14ac:dyDescent="0.4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x14ac:dyDescent="0.4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x14ac:dyDescent="0.4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x14ac:dyDescent="0.4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x14ac:dyDescent="0.4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x14ac:dyDescent="0.4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x14ac:dyDescent="0.4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x14ac:dyDescent="0.4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x14ac:dyDescent="0.4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x14ac:dyDescent="0.4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x14ac:dyDescent="0.4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x14ac:dyDescent="0.4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x14ac:dyDescent="0.4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x14ac:dyDescent="0.4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x14ac:dyDescent="0.4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x14ac:dyDescent="0.4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x14ac:dyDescent="0.4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x14ac:dyDescent="0.4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x14ac:dyDescent="0.4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</sheetData>
  <sheetProtection sheet="1" objects="1" scenarios="1"/>
  <mergeCells count="41">
    <mergeCell ref="C55:E55"/>
    <mergeCell ref="B52:E52"/>
    <mergeCell ref="C28:D28"/>
    <mergeCell ref="B24:E24"/>
    <mergeCell ref="C53:E53"/>
    <mergeCell ref="C54:E54"/>
    <mergeCell ref="D50:E50"/>
    <mergeCell ref="D46:E46"/>
    <mergeCell ref="D47:E47"/>
    <mergeCell ref="D38:E38"/>
    <mergeCell ref="D45:E45"/>
    <mergeCell ref="D42:E42"/>
    <mergeCell ref="D44:E44"/>
    <mergeCell ref="D43:E43"/>
    <mergeCell ref="D41:E41"/>
    <mergeCell ref="D49:E49"/>
    <mergeCell ref="B2:E2"/>
    <mergeCell ref="B1:E1"/>
    <mergeCell ref="D48:E48"/>
    <mergeCell ref="D40:E40"/>
    <mergeCell ref="D34:E34"/>
    <mergeCell ref="D33:E33"/>
    <mergeCell ref="D31:E31"/>
    <mergeCell ref="D39:E39"/>
    <mergeCell ref="D35:E35"/>
    <mergeCell ref="D37:E37"/>
    <mergeCell ref="D36:E36"/>
    <mergeCell ref="C22:D22"/>
    <mergeCell ref="C21:D21"/>
    <mergeCell ref="C20:D20"/>
    <mergeCell ref="B30:E30"/>
    <mergeCell ref="D32:E32"/>
    <mergeCell ref="B3:D3"/>
    <mergeCell ref="B26:B27"/>
    <mergeCell ref="B9:E9"/>
    <mergeCell ref="B4:E4"/>
    <mergeCell ref="C7:E7"/>
    <mergeCell ref="B25:E25"/>
    <mergeCell ref="C27:D27"/>
    <mergeCell ref="B19:E19"/>
    <mergeCell ref="C26:E26"/>
  </mergeCells>
  <phoneticPr fontId="1"/>
  <dataValidations count="6">
    <dataValidation type="list" allowBlank="1" showInputMessage="1" showErrorMessage="1" sqref="C26" xr:uid="{A01E41FE-3842-4D76-A4C8-D142302D79A7}">
      <formula1>$C$31:$C$50</formula1>
    </dataValidation>
    <dataValidation type="decimal" imeMode="halfAlpha" operator="greaterThanOrEqual" allowBlank="1" showErrorMessage="1" errorTitle="エラー" error="半角数字で入力" sqref="C28:D28 C20:D20" xr:uid="{036290B0-3F45-44E2-A898-9F0EEE28ADB8}">
      <formula1>0</formula1>
    </dataValidation>
    <dataValidation type="list" allowBlank="1" showInputMessage="1" showErrorMessage="1" sqref="E5" xr:uid="{E508D3CF-6F91-48FE-B2E9-5D3E475E5EAC}">
      <formula1>"E,W"</formula1>
    </dataValidation>
    <dataValidation type="whole" imeMode="halfAlpha" operator="greaterThanOrEqual" allowBlank="1" showErrorMessage="1" errorTitle="エラー" error="半角数字で入力" sqref="C6" xr:uid="{E531D36D-CABB-4ECE-8845-B30935B23EAC}">
      <formula1>0</formula1>
    </dataValidation>
    <dataValidation type="list" allowBlank="1" showInputMessage="1" showErrorMessage="1" sqref="E6" xr:uid="{B692E21E-2513-48EF-A678-33BCE5399358}">
      <formula1>"西偏,東偏"</formula1>
    </dataValidation>
    <dataValidation type="whole" imeMode="halfAlpha" allowBlank="1" showErrorMessage="1" errorTitle="エラー" error="半角数字で入力" sqref="C5" xr:uid="{413F1D8A-C14B-4B82-9F9C-FD90C027619C}">
      <formula1>-360</formula1>
      <formula2>360</formula2>
    </dataValidation>
  </dataValidation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2022-05-13T06:47:03Z</dcterms:created>
  <dcterms:modified xsi:type="dcterms:W3CDTF">2022-05-18T12:23:14Z</dcterms:modified>
</cp:coreProperties>
</file>