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defaultThemeVersion="166925"/>
  <xr:revisionPtr revIDLastSave="2120" documentId="8_{EE27F996-3D45-4162-86F6-F7305B0B518B}" xr6:coauthVersionLast="47" xr6:coauthVersionMax="47" xr10:uidLastSave="{A7B65054-B1EA-4235-B1B1-8E18CB0064C2}"/>
  <bookViews>
    <workbookView xWindow="-108" yWindow="-108" windowWidth="23256" windowHeight="14160" tabRatio="716" xr2:uid="{111A0C25-85A7-431D-91AD-386F52B110A5}"/>
  </bookViews>
  <sheets>
    <sheet name="ホーム" sheetId="1" r:id="rId1"/>
    <sheet name="ようこそ" sheetId="8" r:id="rId2"/>
    <sheet name="設定" sheetId="3" r:id="rId3"/>
    <sheet name="基礎" sheetId="4" r:id="rId4"/>
    <sheet name="教養育成" sheetId="5" r:id="rId5"/>
    <sheet name="自由選択Ⅰ" sheetId="6" r:id="rId6"/>
    <sheet name="共通科目" sheetId="7" r:id="rId7"/>
    <sheet name="基盤科目" sheetId="9" r:id="rId8"/>
    <sheet name="専門必修" sheetId="10" r:id="rId9"/>
    <sheet name="専門選択" sheetId="11" r:id="rId10"/>
    <sheet name="専門自由" sheetId="12" r:id="rId11"/>
    <sheet name="自由選択Ⅱ" sheetId="13" r:id="rId12"/>
  </sheets>
  <definedNames>
    <definedName name="_xlnm._FilterDatabase" localSheetId="2" hidden="1">設定!$H$13:$P$205</definedName>
    <definedName name="_xlnm.Criteria" localSheetId="2">設定!#REF!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25" i="3" l="1"/>
  <c r="AC25" i="3"/>
  <c r="G19" i="3"/>
  <c r="G20" i="3"/>
  <c r="G21" i="3"/>
  <c r="G22" i="3"/>
  <c r="G13" i="3"/>
  <c r="AH39" i="3" l="1"/>
  <c r="AH27" i="3"/>
  <c r="AH31" i="3"/>
  <c r="AH33" i="3"/>
  <c r="AH34" i="3"/>
  <c r="AH28" i="3"/>
  <c r="AH30" i="3"/>
  <c r="AH37" i="3"/>
  <c r="AH36" i="3"/>
  <c r="AH38" i="3"/>
  <c r="AH35" i="3"/>
  <c r="AH32" i="3"/>
  <c r="AH29" i="3"/>
  <c r="AH26" i="3"/>
  <c r="AJ12" i="3" l="1"/>
  <c r="AI12" i="3"/>
  <c r="L17" i="3"/>
  <c r="M17" i="3"/>
  <c r="L13" i="3"/>
  <c r="M13" i="3"/>
  <c r="L14" i="3"/>
  <c r="M14" i="3"/>
  <c r="L15" i="3"/>
  <c r="M15" i="3"/>
  <c r="L16" i="3"/>
  <c r="M16" i="3"/>
  <c r="X2027" i="3"/>
  <c r="X2025" i="3"/>
  <c r="X2023" i="3"/>
  <c r="X2021" i="3"/>
  <c r="X2019" i="3"/>
  <c r="X2017" i="3"/>
  <c r="X2015" i="3"/>
  <c r="X2013" i="3"/>
  <c r="X2011" i="3"/>
  <c r="X2009" i="3"/>
  <c r="X2007" i="3"/>
  <c r="X2005" i="3"/>
  <c r="X2003" i="3"/>
  <c r="X2001" i="3"/>
  <c r="X1999" i="3"/>
  <c r="X1997" i="3"/>
  <c r="X1995" i="3"/>
  <c r="X1993" i="3"/>
  <c r="X1991" i="3"/>
  <c r="X1989" i="3"/>
  <c r="X1987" i="3"/>
  <c r="X1985" i="3"/>
  <c r="X1983" i="3"/>
  <c r="X1981" i="3"/>
  <c r="X1979" i="3"/>
  <c r="X1977" i="3"/>
  <c r="X1975" i="3"/>
  <c r="X1973" i="3"/>
  <c r="X1971" i="3"/>
  <c r="X1969" i="3"/>
  <c r="X1967" i="3"/>
  <c r="X1965" i="3"/>
  <c r="X1963" i="3"/>
  <c r="X1961" i="3"/>
  <c r="X1959" i="3"/>
  <c r="X1957" i="3"/>
  <c r="X1955" i="3"/>
  <c r="X1953" i="3"/>
  <c r="X1951" i="3"/>
  <c r="X1949" i="3"/>
  <c r="X1947" i="3"/>
  <c r="X1945" i="3"/>
  <c r="X1943" i="3"/>
  <c r="X1941" i="3"/>
  <c r="X1939" i="3"/>
  <c r="X1937" i="3"/>
  <c r="X1935" i="3"/>
  <c r="X1933" i="3"/>
  <c r="X1931" i="3"/>
  <c r="X1929" i="3"/>
  <c r="X1927" i="3"/>
  <c r="X1925" i="3"/>
  <c r="X1923" i="3"/>
  <c r="X1921" i="3"/>
  <c r="X1919" i="3"/>
  <c r="X1917" i="3"/>
  <c r="X1915" i="3"/>
  <c r="X1913" i="3"/>
  <c r="X1911" i="3"/>
  <c r="X1909" i="3"/>
  <c r="X1907" i="3"/>
  <c r="X1905" i="3"/>
  <c r="X1903" i="3"/>
  <c r="X1901" i="3"/>
  <c r="X1899" i="3"/>
  <c r="X1897" i="3"/>
  <c r="X1895" i="3"/>
  <c r="X1893" i="3"/>
  <c r="X1891" i="3"/>
  <c r="X1889" i="3"/>
  <c r="X1887" i="3"/>
  <c r="X1885" i="3"/>
  <c r="X1883" i="3"/>
  <c r="X1881" i="3"/>
  <c r="X1879" i="3"/>
  <c r="X1877" i="3"/>
  <c r="X1875" i="3"/>
  <c r="X1873" i="3"/>
  <c r="X1871" i="3"/>
  <c r="X1869" i="3"/>
  <c r="X1867" i="3"/>
  <c r="X1865" i="3"/>
  <c r="X1863" i="3"/>
  <c r="X1861" i="3"/>
  <c r="X1859" i="3"/>
  <c r="X1857" i="3"/>
  <c r="X1855" i="3"/>
  <c r="X1853" i="3"/>
  <c r="X1851" i="3"/>
  <c r="X1849" i="3"/>
  <c r="X1847" i="3"/>
  <c r="X1845" i="3"/>
  <c r="X1843" i="3"/>
  <c r="X1841" i="3"/>
  <c r="X1839" i="3"/>
  <c r="X1837" i="3"/>
  <c r="X1835" i="3"/>
  <c r="X1833" i="3"/>
  <c r="X1831" i="3"/>
  <c r="X1829" i="3"/>
  <c r="X1827" i="3"/>
  <c r="X1825" i="3"/>
  <c r="X1823" i="3"/>
  <c r="X1821" i="3"/>
  <c r="X1819" i="3"/>
  <c r="X1817" i="3"/>
  <c r="X1815" i="3"/>
  <c r="X1813" i="3"/>
  <c r="X1811" i="3"/>
  <c r="X1809" i="3"/>
  <c r="X1807" i="3"/>
  <c r="X1805" i="3"/>
  <c r="X1803" i="3"/>
  <c r="X1801" i="3"/>
  <c r="X1799" i="3"/>
  <c r="X1797" i="3"/>
  <c r="X1795" i="3"/>
  <c r="X1793" i="3"/>
  <c r="X1791" i="3"/>
  <c r="X1789" i="3"/>
  <c r="X1787" i="3"/>
  <c r="X1785" i="3"/>
  <c r="X1783" i="3"/>
  <c r="X1781" i="3"/>
  <c r="X1779" i="3"/>
  <c r="X1777" i="3"/>
  <c r="X1775" i="3"/>
  <c r="X1773" i="3"/>
  <c r="X1771" i="3"/>
  <c r="X1769" i="3"/>
  <c r="X1767" i="3"/>
  <c r="X1765" i="3"/>
  <c r="X1763" i="3"/>
  <c r="X1761" i="3"/>
  <c r="X1759" i="3"/>
  <c r="X1757" i="3"/>
  <c r="X1755" i="3"/>
  <c r="X1753" i="3"/>
  <c r="X1751" i="3"/>
  <c r="X1749" i="3"/>
  <c r="X1747" i="3"/>
  <c r="X1745" i="3"/>
  <c r="X1743" i="3"/>
  <c r="X1741" i="3"/>
  <c r="X1739" i="3"/>
  <c r="X1737" i="3"/>
  <c r="X1735" i="3"/>
  <c r="X1733" i="3"/>
  <c r="X1731" i="3"/>
  <c r="X1729" i="3"/>
  <c r="X1727" i="3"/>
  <c r="X1725" i="3"/>
  <c r="X1723" i="3"/>
  <c r="X1721" i="3"/>
  <c r="X1719" i="3"/>
  <c r="X1717" i="3"/>
  <c r="X1715" i="3"/>
  <c r="X1713" i="3"/>
  <c r="X1711" i="3"/>
  <c r="X1709" i="3"/>
  <c r="X1707" i="3"/>
  <c r="X1705" i="3"/>
  <c r="X1703" i="3"/>
  <c r="X1701" i="3"/>
  <c r="X1699" i="3"/>
  <c r="X1697" i="3"/>
  <c r="X1695" i="3"/>
  <c r="X1693" i="3"/>
  <c r="X1691" i="3"/>
  <c r="X1689" i="3"/>
  <c r="X1687" i="3"/>
  <c r="X1685" i="3"/>
  <c r="X1683" i="3"/>
  <c r="X1681" i="3"/>
  <c r="X1679" i="3"/>
  <c r="X1677" i="3"/>
  <c r="X1675" i="3"/>
  <c r="X1673" i="3"/>
  <c r="X1671" i="3"/>
  <c r="X1669" i="3"/>
  <c r="X1667" i="3"/>
  <c r="X1665" i="3"/>
  <c r="X1663" i="3"/>
  <c r="X1661" i="3"/>
  <c r="X1659" i="3"/>
  <c r="X1657" i="3"/>
  <c r="X1655" i="3"/>
  <c r="X1653" i="3"/>
  <c r="X1651" i="3"/>
  <c r="X1649" i="3"/>
  <c r="X1647" i="3"/>
  <c r="X1645" i="3"/>
  <c r="X1643" i="3"/>
  <c r="X1641" i="3"/>
  <c r="X1639" i="3"/>
  <c r="X1637" i="3"/>
  <c r="X1635" i="3"/>
  <c r="X1633" i="3"/>
  <c r="X1631" i="3"/>
  <c r="X1629" i="3"/>
  <c r="X1627" i="3"/>
  <c r="X1625" i="3"/>
  <c r="X1623" i="3"/>
  <c r="X1621" i="3"/>
  <c r="X1619" i="3"/>
  <c r="X1617" i="3"/>
  <c r="X1615" i="3"/>
  <c r="X1613" i="3"/>
  <c r="X1611" i="3"/>
  <c r="X1609" i="3"/>
  <c r="X1607" i="3"/>
  <c r="X1605" i="3"/>
  <c r="X1603" i="3"/>
  <c r="X1601" i="3"/>
  <c r="X1599" i="3"/>
  <c r="X1597" i="3"/>
  <c r="X1595" i="3"/>
  <c r="X1593" i="3"/>
  <c r="X1591" i="3"/>
  <c r="X1589" i="3"/>
  <c r="X1587" i="3"/>
  <c r="X1585" i="3"/>
  <c r="X1583" i="3"/>
  <c r="X1581" i="3"/>
  <c r="X1579" i="3"/>
  <c r="X1577" i="3"/>
  <c r="X1575" i="3"/>
  <c r="X1573" i="3"/>
  <c r="X1571" i="3"/>
  <c r="X1569" i="3"/>
  <c r="X1567" i="3"/>
  <c r="X1565" i="3"/>
  <c r="X1563" i="3"/>
  <c r="X1561" i="3"/>
  <c r="X1559" i="3"/>
  <c r="X1557" i="3"/>
  <c r="X1555" i="3"/>
  <c r="X1553" i="3"/>
  <c r="X1551" i="3"/>
  <c r="X1549" i="3"/>
  <c r="X1547" i="3"/>
  <c r="X1545" i="3"/>
  <c r="X1543" i="3"/>
  <c r="X1541" i="3"/>
  <c r="X1539" i="3"/>
  <c r="X1537" i="3"/>
  <c r="X1535" i="3"/>
  <c r="X1533" i="3"/>
  <c r="X1531" i="3"/>
  <c r="X1529" i="3"/>
  <c r="X1527" i="3"/>
  <c r="X1525" i="3"/>
  <c r="X1523" i="3"/>
  <c r="X1521" i="3"/>
  <c r="X1519" i="3"/>
  <c r="X1517" i="3"/>
  <c r="X1515" i="3"/>
  <c r="X1513" i="3"/>
  <c r="X1511" i="3"/>
  <c r="X1509" i="3"/>
  <c r="X1507" i="3"/>
  <c r="X1505" i="3"/>
  <c r="X1503" i="3"/>
  <c r="X1501" i="3"/>
  <c r="X1499" i="3"/>
  <c r="X1497" i="3"/>
  <c r="X1495" i="3"/>
  <c r="X1493" i="3"/>
  <c r="X1491" i="3"/>
  <c r="X1489" i="3"/>
  <c r="X1487" i="3"/>
  <c r="X1485" i="3"/>
  <c r="X1483" i="3"/>
  <c r="X1481" i="3"/>
  <c r="X1479" i="3"/>
  <c r="X1477" i="3"/>
  <c r="X1475" i="3"/>
  <c r="X1473" i="3"/>
  <c r="X1471" i="3"/>
  <c r="X1469" i="3"/>
  <c r="X1467" i="3"/>
  <c r="X1465" i="3"/>
  <c r="X1463" i="3"/>
  <c r="X1461" i="3"/>
  <c r="X1459" i="3"/>
  <c r="X1457" i="3"/>
  <c r="X1455" i="3"/>
  <c r="X1453" i="3"/>
  <c r="X1451" i="3"/>
  <c r="X1449" i="3"/>
  <c r="X1447" i="3"/>
  <c r="X1445" i="3"/>
  <c r="X1443" i="3"/>
  <c r="X1441" i="3"/>
  <c r="X1439" i="3"/>
  <c r="X1437" i="3"/>
  <c r="X1435" i="3"/>
  <c r="X1433" i="3"/>
  <c r="X1431" i="3"/>
  <c r="X1429" i="3"/>
  <c r="X1427" i="3"/>
  <c r="X1425" i="3"/>
  <c r="X1423" i="3"/>
  <c r="X1421" i="3"/>
  <c r="X1419" i="3"/>
  <c r="X1417" i="3"/>
  <c r="X1415" i="3"/>
  <c r="X1413" i="3"/>
  <c r="X1411" i="3"/>
  <c r="X1409" i="3"/>
  <c r="X1407" i="3"/>
  <c r="X1405" i="3"/>
  <c r="X1403" i="3"/>
  <c r="X1401" i="3"/>
  <c r="X1399" i="3"/>
  <c r="X1397" i="3"/>
  <c r="X1395" i="3"/>
  <c r="X1393" i="3"/>
  <c r="X1391" i="3"/>
  <c r="X1389" i="3"/>
  <c r="X1387" i="3"/>
  <c r="X1385" i="3"/>
  <c r="X1383" i="3"/>
  <c r="X1381" i="3"/>
  <c r="X1379" i="3"/>
  <c r="X1377" i="3"/>
  <c r="X1375" i="3"/>
  <c r="X1373" i="3"/>
  <c r="X1371" i="3"/>
  <c r="X1369" i="3"/>
  <c r="X1367" i="3"/>
  <c r="X1365" i="3"/>
  <c r="X1363" i="3"/>
  <c r="X1361" i="3"/>
  <c r="X1359" i="3"/>
  <c r="X1357" i="3"/>
  <c r="X1355" i="3"/>
  <c r="X1353" i="3"/>
  <c r="X1351" i="3"/>
  <c r="X1349" i="3"/>
  <c r="X1347" i="3"/>
  <c r="X1345" i="3"/>
  <c r="X1343" i="3"/>
  <c r="X1341" i="3"/>
  <c r="X1339" i="3"/>
  <c r="X1337" i="3"/>
  <c r="X1335" i="3"/>
  <c r="X1333" i="3"/>
  <c r="X1331" i="3"/>
  <c r="X1329" i="3"/>
  <c r="X1327" i="3"/>
  <c r="X1325" i="3"/>
  <c r="X1323" i="3"/>
  <c r="X1321" i="3"/>
  <c r="X1319" i="3"/>
  <c r="X1317" i="3"/>
  <c r="X1315" i="3"/>
  <c r="X1313" i="3"/>
  <c r="X1311" i="3"/>
  <c r="X1309" i="3"/>
  <c r="X1307" i="3"/>
  <c r="X1305" i="3"/>
  <c r="X1303" i="3"/>
  <c r="X1301" i="3"/>
  <c r="X1299" i="3"/>
  <c r="X1297" i="3"/>
  <c r="X1295" i="3"/>
  <c r="X1293" i="3"/>
  <c r="X1291" i="3"/>
  <c r="X1289" i="3"/>
  <c r="X1287" i="3"/>
  <c r="X1285" i="3"/>
  <c r="X1283" i="3"/>
  <c r="X1281" i="3"/>
  <c r="X1279" i="3"/>
  <c r="X1277" i="3"/>
  <c r="X1275" i="3"/>
  <c r="X1273" i="3"/>
  <c r="X1271" i="3"/>
  <c r="X1269" i="3"/>
  <c r="X1267" i="3"/>
  <c r="X1265" i="3"/>
  <c r="X1263" i="3"/>
  <c r="X1261" i="3"/>
  <c r="X1259" i="3"/>
  <c r="X1257" i="3"/>
  <c r="X1255" i="3"/>
  <c r="X1253" i="3"/>
  <c r="X1251" i="3"/>
  <c r="X1249" i="3"/>
  <c r="X1247" i="3"/>
  <c r="X1245" i="3"/>
  <c r="X1243" i="3"/>
  <c r="X1241" i="3"/>
  <c r="X1239" i="3"/>
  <c r="X1237" i="3"/>
  <c r="X1235" i="3"/>
  <c r="X1233" i="3"/>
  <c r="X1231" i="3"/>
  <c r="X1229" i="3"/>
  <c r="X1227" i="3"/>
  <c r="X1225" i="3"/>
  <c r="X1223" i="3"/>
  <c r="X1221" i="3"/>
  <c r="X1219" i="3"/>
  <c r="X1217" i="3"/>
  <c r="X1215" i="3"/>
  <c r="X1213" i="3"/>
  <c r="X1211" i="3"/>
  <c r="X1209" i="3"/>
  <c r="X1207" i="3"/>
  <c r="X1205" i="3"/>
  <c r="X1203" i="3"/>
  <c r="X1201" i="3"/>
  <c r="X1199" i="3"/>
  <c r="X1197" i="3"/>
  <c r="X1195" i="3"/>
  <c r="X1193" i="3"/>
  <c r="X1191" i="3"/>
  <c r="X1189" i="3"/>
  <c r="X1187" i="3"/>
  <c r="X1185" i="3"/>
  <c r="X1183" i="3"/>
  <c r="X1181" i="3"/>
  <c r="X1179" i="3"/>
  <c r="X1177" i="3"/>
  <c r="X1175" i="3"/>
  <c r="X1173" i="3"/>
  <c r="X1171" i="3"/>
  <c r="X1169" i="3"/>
  <c r="X1167" i="3"/>
  <c r="X1165" i="3"/>
  <c r="X1163" i="3"/>
  <c r="X1161" i="3"/>
  <c r="X1159" i="3"/>
  <c r="X1157" i="3"/>
  <c r="X1155" i="3"/>
  <c r="X1153" i="3"/>
  <c r="X1151" i="3"/>
  <c r="X1149" i="3"/>
  <c r="X1147" i="3"/>
  <c r="X1145" i="3"/>
  <c r="X1143" i="3"/>
  <c r="X1141" i="3"/>
  <c r="X1139" i="3"/>
  <c r="X1137" i="3"/>
  <c r="X1135" i="3"/>
  <c r="X1133" i="3"/>
  <c r="X1131" i="3"/>
  <c r="X1129" i="3"/>
  <c r="X1127" i="3"/>
  <c r="X1125" i="3"/>
  <c r="X1123" i="3"/>
  <c r="X1121" i="3"/>
  <c r="X1119" i="3"/>
  <c r="X1117" i="3"/>
  <c r="X1115" i="3"/>
  <c r="X1113" i="3"/>
  <c r="X1111" i="3"/>
  <c r="X1109" i="3"/>
  <c r="X1107" i="3"/>
  <c r="X1105" i="3"/>
  <c r="X1103" i="3"/>
  <c r="X1101" i="3"/>
  <c r="X1099" i="3"/>
  <c r="X1097" i="3"/>
  <c r="X1095" i="3"/>
  <c r="X1093" i="3"/>
  <c r="X1091" i="3"/>
  <c r="X1089" i="3"/>
  <c r="X1087" i="3"/>
  <c r="X1085" i="3"/>
  <c r="X1083" i="3"/>
  <c r="X1081" i="3"/>
  <c r="X1079" i="3"/>
  <c r="X1077" i="3"/>
  <c r="X1075" i="3"/>
  <c r="X1073" i="3"/>
  <c r="X1071" i="3"/>
  <c r="X1069" i="3"/>
  <c r="X1067" i="3"/>
  <c r="X1065" i="3"/>
  <c r="X1063" i="3"/>
  <c r="X1061" i="3"/>
  <c r="X1059" i="3"/>
  <c r="X1057" i="3"/>
  <c r="X1055" i="3"/>
  <c r="X1053" i="3"/>
  <c r="X1051" i="3"/>
  <c r="X1049" i="3"/>
  <c r="X1047" i="3"/>
  <c r="X1045" i="3"/>
  <c r="X1043" i="3"/>
  <c r="X1041" i="3"/>
  <c r="X1039" i="3"/>
  <c r="X1037" i="3"/>
  <c r="X1035" i="3"/>
  <c r="X1033" i="3"/>
  <c r="X1031" i="3"/>
  <c r="X1029" i="3"/>
  <c r="X1027" i="3"/>
  <c r="X1025" i="3"/>
  <c r="X1023" i="3"/>
  <c r="X1021" i="3"/>
  <c r="X1019" i="3"/>
  <c r="X1017" i="3"/>
  <c r="X1015" i="3"/>
  <c r="X1013" i="3"/>
  <c r="X1011" i="3"/>
  <c r="X1009" i="3"/>
  <c r="X1007" i="3"/>
  <c r="X1005" i="3"/>
  <c r="X1003" i="3"/>
  <c r="X1001" i="3"/>
  <c r="X999" i="3"/>
  <c r="X997" i="3"/>
  <c r="X995" i="3"/>
  <c r="X993" i="3"/>
  <c r="X991" i="3"/>
  <c r="X989" i="3"/>
  <c r="X987" i="3"/>
  <c r="X985" i="3"/>
  <c r="X983" i="3"/>
  <c r="X981" i="3"/>
  <c r="X979" i="3"/>
  <c r="X977" i="3"/>
  <c r="X975" i="3"/>
  <c r="X973" i="3"/>
  <c r="X971" i="3"/>
  <c r="X969" i="3"/>
  <c r="X967" i="3"/>
  <c r="X965" i="3"/>
  <c r="X963" i="3"/>
  <c r="X961" i="3"/>
  <c r="X959" i="3"/>
  <c r="X957" i="3"/>
  <c r="X955" i="3"/>
  <c r="X953" i="3"/>
  <c r="X951" i="3"/>
  <c r="X949" i="3"/>
  <c r="X947" i="3"/>
  <c r="X945" i="3"/>
  <c r="X943" i="3"/>
  <c r="X941" i="3"/>
  <c r="X939" i="3"/>
  <c r="X937" i="3"/>
  <c r="X935" i="3"/>
  <c r="X933" i="3"/>
  <c r="X931" i="3"/>
  <c r="X929" i="3"/>
  <c r="X927" i="3"/>
  <c r="X925" i="3"/>
  <c r="X923" i="3"/>
  <c r="X921" i="3"/>
  <c r="X919" i="3"/>
  <c r="X917" i="3"/>
  <c r="X915" i="3"/>
  <c r="X913" i="3"/>
  <c r="X911" i="3"/>
  <c r="X909" i="3"/>
  <c r="X907" i="3"/>
  <c r="X905" i="3"/>
  <c r="X903" i="3"/>
  <c r="X901" i="3"/>
  <c r="X899" i="3"/>
  <c r="X897" i="3"/>
  <c r="X895" i="3"/>
  <c r="X893" i="3"/>
  <c r="X891" i="3"/>
  <c r="X889" i="3"/>
  <c r="X887" i="3"/>
  <c r="X885" i="3"/>
  <c r="X883" i="3"/>
  <c r="X881" i="3"/>
  <c r="X879" i="3"/>
  <c r="X877" i="3"/>
  <c r="X875" i="3"/>
  <c r="X873" i="3"/>
  <c r="X871" i="3"/>
  <c r="X869" i="3"/>
  <c r="X867" i="3"/>
  <c r="X865" i="3"/>
  <c r="X863" i="3"/>
  <c r="X861" i="3"/>
  <c r="X859" i="3"/>
  <c r="X857" i="3"/>
  <c r="X855" i="3"/>
  <c r="X853" i="3"/>
  <c r="X851" i="3"/>
  <c r="X849" i="3"/>
  <c r="X847" i="3"/>
  <c r="X845" i="3"/>
  <c r="X843" i="3"/>
  <c r="X841" i="3"/>
  <c r="X839" i="3"/>
  <c r="X837" i="3"/>
  <c r="X835" i="3"/>
  <c r="X833" i="3"/>
  <c r="X831" i="3"/>
  <c r="X829" i="3"/>
  <c r="X827" i="3"/>
  <c r="X825" i="3"/>
  <c r="X823" i="3"/>
  <c r="X821" i="3"/>
  <c r="X819" i="3"/>
  <c r="X817" i="3"/>
  <c r="X815" i="3"/>
  <c r="X813" i="3"/>
  <c r="X811" i="3"/>
  <c r="X809" i="3"/>
  <c r="X807" i="3"/>
  <c r="X805" i="3"/>
  <c r="X803" i="3"/>
  <c r="X801" i="3"/>
  <c r="X799" i="3"/>
  <c r="X797" i="3"/>
  <c r="X795" i="3"/>
  <c r="X793" i="3"/>
  <c r="X791" i="3"/>
  <c r="X789" i="3"/>
  <c r="X787" i="3"/>
  <c r="X785" i="3"/>
  <c r="X783" i="3"/>
  <c r="X781" i="3"/>
  <c r="X779" i="3"/>
  <c r="X777" i="3"/>
  <c r="X775" i="3"/>
  <c r="X773" i="3"/>
  <c r="X771" i="3"/>
  <c r="X769" i="3"/>
  <c r="X767" i="3"/>
  <c r="X765" i="3"/>
  <c r="X763" i="3"/>
  <c r="X761" i="3"/>
  <c r="X759" i="3"/>
  <c r="X757" i="3"/>
  <c r="X755" i="3"/>
  <c r="X753" i="3"/>
  <c r="X751" i="3"/>
  <c r="X749" i="3"/>
  <c r="X747" i="3"/>
  <c r="X745" i="3"/>
  <c r="X743" i="3"/>
  <c r="X741" i="3"/>
  <c r="X739" i="3"/>
  <c r="X737" i="3"/>
  <c r="X735" i="3"/>
  <c r="X733" i="3"/>
  <c r="X731" i="3"/>
  <c r="X729" i="3"/>
  <c r="X727" i="3"/>
  <c r="X725" i="3"/>
  <c r="X723" i="3"/>
  <c r="X721" i="3"/>
  <c r="X719" i="3"/>
  <c r="X717" i="3"/>
  <c r="X715" i="3"/>
  <c r="X713" i="3"/>
  <c r="X711" i="3"/>
  <c r="X709" i="3"/>
  <c r="X707" i="3"/>
  <c r="X705" i="3"/>
  <c r="X703" i="3"/>
  <c r="X701" i="3"/>
  <c r="X699" i="3"/>
  <c r="X697" i="3"/>
  <c r="X695" i="3"/>
  <c r="X693" i="3"/>
  <c r="X691" i="3"/>
  <c r="X689" i="3"/>
  <c r="X687" i="3"/>
  <c r="X685" i="3"/>
  <c r="X683" i="3"/>
  <c r="X681" i="3"/>
  <c r="X679" i="3"/>
  <c r="X677" i="3"/>
  <c r="X675" i="3"/>
  <c r="X673" i="3"/>
  <c r="X671" i="3"/>
  <c r="X669" i="3"/>
  <c r="X667" i="3"/>
  <c r="X665" i="3"/>
  <c r="X663" i="3"/>
  <c r="X661" i="3"/>
  <c r="X659" i="3"/>
  <c r="X657" i="3"/>
  <c r="X655" i="3"/>
  <c r="X653" i="3"/>
  <c r="X651" i="3"/>
  <c r="X649" i="3"/>
  <c r="X647" i="3"/>
  <c r="X645" i="3"/>
  <c r="X643" i="3"/>
  <c r="X641" i="3"/>
  <c r="X639" i="3"/>
  <c r="X637" i="3"/>
  <c r="X635" i="3"/>
  <c r="X633" i="3"/>
  <c r="X631" i="3"/>
  <c r="X629" i="3"/>
  <c r="X627" i="3"/>
  <c r="X625" i="3"/>
  <c r="X623" i="3"/>
  <c r="X621" i="3"/>
  <c r="X619" i="3"/>
  <c r="X617" i="3"/>
  <c r="X615" i="3"/>
  <c r="X613" i="3"/>
  <c r="X611" i="3"/>
  <c r="X609" i="3"/>
  <c r="X607" i="3"/>
  <c r="X605" i="3"/>
  <c r="X603" i="3"/>
  <c r="X601" i="3"/>
  <c r="X599" i="3"/>
  <c r="X597" i="3"/>
  <c r="X595" i="3"/>
  <c r="X593" i="3"/>
  <c r="X591" i="3"/>
  <c r="X589" i="3"/>
  <c r="X587" i="3"/>
  <c r="X585" i="3"/>
  <c r="X583" i="3"/>
  <c r="X581" i="3"/>
  <c r="X579" i="3"/>
  <c r="X577" i="3"/>
  <c r="X575" i="3"/>
  <c r="X573" i="3"/>
  <c r="X571" i="3"/>
  <c r="X569" i="3"/>
  <c r="X567" i="3"/>
  <c r="X565" i="3"/>
  <c r="X563" i="3"/>
  <c r="X561" i="3"/>
  <c r="X559" i="3"/>
  <c r="X557" i="3"/>
  <c r="X555" i="3"/>
  <c r="X553" i="3"/>
  <c r="X551" i="3"/>
  <c r="X549" i="3"/>
  <c r="X547" i="3"/>
  <c r="X545" i="3"/>
  <c r="X543" i="3"/>
  <c r="X541" i="3"/>
  <c r="X539" i="3"/>
  <c r="X537" i="3"/>
  <c r="X535" i="3"/>
  <c r="X533" i="3"/>
  <c r="X531" i="3"/>
  <c r="X529" i="3"/>
  <c r="X527" i="3"/>
  <c r="X525" i="3"/>
  <c r="X523" i="3"/>
  <c r="X521" i="3"/>
  <c r="X519" i="3"/>
  <c r="X517" i="3"/>
  <c r="X515" i="3"/>
  <c r="X513" i="3"/>
  <c r="X511" i="3"/>
  <c r="X509" i="3"/>
  <c r="X507" i="3"/>
  <c r="X505" i="3"/>
  <c r="X503" i="3"/>
  <c r="X501" i="3"/>
  <c r="X499" i="3"/>
  <c r="X497" i="3"/>
  <c r="X495" i="3"/>
  <c r="X493" i="3"/>
  <c r="X491" i="3"/>
  <c r="X489" i="3"/>
  <c r="X487" i="3"/>
  <c r="X485" i="3"/>
  <c r="X483" i="3"/>
  <c r="X481" i="3"/>
  <c r="X479" i="3"/>
  <c r="X477" i="3"/>
  <c r="X475" i="3"/>
  <c r="X473" i="3"/>
  <c r="X471" i="3"/>
  <c r="X469" i="3"/>
  <c r="X467" i="3"/>
  <c r="X465" i="3"/>
  <c r="X463" i="3"/>
  <c r="X461" i="3"/>
  <c r="X459" i="3"/>
  <c r="X457" i="3"/>
  <c r="X455" i="3"/>
  <c r="X453" i="3"/>
  <c r="X451" i="3"/>
  <c r="X449" i="3"/>
  <c r="X447" i="3"/>
  <c r="X445" i="3"/>
  <c r="X443" i="3"/>
  <c r="X441" i="3"/>
  <c r="X439" i="3"/>
  <c r="X437" i="3"/>
  <c r="X435" i="3"/>
  <c r="X433" i="3"/>
  <c r="X431" i="3"/>
  <c r="X429" i="3"/>
  <c r="X427" i="3"/>
  <c r="X425" i="3"/>
  <c r="X423" i="3"/>
  <c r="X421" i="3"/>
  <c r="X419" i="3"/>
  <c r="X417" i="3"/>
  <c r="X415" i="3"/>
  <c r="X413" i="3"/>
  <c r="X411" i="3"/>
  <c r="X409" i="3"/>
  <c r="X407" i="3"/>
  <c r="X405" i="3"/>
  <c r="X403" i="3"/>
  <c r="X401" i="3"/>
  <c r="X399" i="3"/>
  <c r="X397" i="3"/>
  <c r="X395" i="3"/>
  <c r="X393" i="3"/>
  <c r="X391" i="3"/>
  <c r="X389" i="3"/>
  <c r="X387" i="3"/>
  <c r="X385" i="3"/>
  <c r="X383" i="3"/>
  <c r="X381" i="3"/>
  <c r="X379" i="3"/>
  <c r="X377" i="3"/>
  <c r="X375" i="3"/>
  <c r="X373" i="3"/>
  <c r="X371" i="3"/>
  <c r="X369" i="3"/>
  <c r="X367" i="3"/>
  <c r="X365" i="3"/>
  <c r="X363" i="3"/>
  <c r="X361" i="3"/>
  <c r="X359" i="3"/>
  <c r="X357" i="3"/>
  <c r="X355" i="3"/>
  <c r="X353" i="3"/>
  <c r="X351" i="3"/>
  <c r="X349" i="3"/>
  <c r="X347" i="3"/>
  <c r="X345" i="3"/>
  <c r="X343" i="3"/>
  <c r="X341" i="3"/>
  <c r="X339" i="3"/>
  <c r="X337" i="3"/>
  <c r="X335" i="3"/>
  <c r="X333" i="3"/>
  <c r="X331" i="3"/>
  <c r="X329" i="3"/>
  <c r="X327" i="3"/>
  <c r="X325" i="3"/>
  <c r="X323" i="3"/>
  <c r="X321" i="3"/>
  <c r="X319" i="3"/>
  <c r="X317" i="3"/>
  <c r="X315" i="3"/>
  <c r="X313" i="3"/>
  <c r="X311" i="3"/>
  <c r="X309" i="3"/>
  <c r="X307" i="3"/>
  <c r="X305" i="3"/>
  <c r="X303" i="3"/>
  <c r="X301" i="3"/>
  <c r="X299" i="3"/>
  <c r="X297" i="3"/>
  <c r="X295" i="3"/>
  <c r="X293" i="3"/>
  <c r="X291" i="3"/>
  <c r="X289" i="3"/>
  <c r="X287" i="3"/>
  <c r="X285" i="3"/>
  <c r="X283" i="3"/>
  <c r="X281" i="3"/>
  <c r="X279" i="3"/>
  <c r="X277" i="3"/>
  <c r="X275" i="3"/>
  <c r="X273" i="3"/>
  <c r="X271" i="3"/>
  <c r="X269" i="3"/>
  <c r="X267" i="3"/>
  <c r="X265" i="3"/>
  <c r="X263" i="3"/>
  <c r="X261" i="3"/>
  <c r="X259" i="3"/>
  <c r="X257" i="3"/>
  <c r="X255" i="3"/>
  <c r="X253" i="3"/>
  <c r="X251" i="3"/>
  <c r="X249" i="3"/>
  <c r="X247" i="3"/>
  <c r="X245" i="3"/>
  <c r="X243" i="3"/>
  <c r="X241" i="3"/>
  <c r="X239" i="3"/>
  <c r="X237" i="3"/>
  <c r="X235" i="3"/>
  <c r="X233" i="3"/>
  <c r="X231" i="3"/>
  <c r="X229" i="3"/>
  <c r="X227" i="3"/>
  <c r="X225" i="3"/>
  <c r="X223" i="3"/>
  <c r="X221" i="3"/>
  <c r="X219" i="3"/>
  <c r="X217" i="3"/>
  <c r="X215" i="3"/>
  <c r="X213" i="3"/>
  <c r="X211" i="3"/>
  <c r="X209" i="3"/>
  <c r="X207" i="3"/>
  <c r="X205" i="3"/>
  <c r="X203" i="3"/>
  <c r="X201" i="3"/>
  <c r="X199" i="3"/>
  <c r="X197" i="3"/>
  <c r="X195" i="3"/>
  <c r="X193" i="3"/>
  <c r="X191" i="3"/>
  <c r="X189" i="3"/>
  <c r="X187" i="3"/>
  <c r="X185" i="3"/>
  <c r="X183" i="3"/>
  <c r="X181" i="3"/>
  <c r="X179" i="3"/>
  <c r="X177" i="3"/>
  <c r="X175" i="3"/>
  <c r="X173" i="3"/>
  <c r="X171" i="3"/>
  <c r="X169" i="3"/>
  <c r="X167" i="3"/>
  <c r="X165" i="3"/>
  <c r="X163" i="3"/>
  <c r="X161" i="3"/>
  <c r="X159" i="3"/>
  <c r="X157" i="3"/>
  <c r="X155" i="3"/>
  <c r="X153" i="3"/>
  <c r="X151" i="3"/>
  <c r="X149" i="3"/>
  <c r="X147" i="3"/>
  <c r="X145" i="3"/>
  <c r="X143" i="3"/>
  <c r="X141" i="3"/>
  <c r="X139" i="3"/>
  <c r="X137" i="3"/>
  <c r="X135" i="3"/>
  <c r="X133" i="3"/>
  <c r="X131" i="3"/>
  <c r="X129" i="3"/>
  <c r="X127" i="3"/>
  <c r="X125" i="3"/>
  <c r="X123" i="3"/>
  <c r="X121" i="3"/>
  <c r="X119" i="3"/>
  <c r="X117" i="3"/>
  <c r="X115" i="3"/>
  <c r="X113" i="3"/>
  <c r="X111" i="3"/>
  <c r="X109" i="3"/>
  <c r="X107" i="3"/>
  <c r="X105" i="3"/>
  <c r="X103" i="3"/>
  <c r="X101" i="3"/>
  <c r="X99" i="3"/>
  <c r="X97" i="3"/>
  <c r="X95" i="3"/>
  <c r="X93" i="3"/>
  <c r="X91" i="3"/>
  <c r="X89" i="3"/>
  <c r="X87" i="3"/>
  <c r="X85" i="3"/>
  <c r="X83" i="3"/>
  <c r="X81" i="3"/>
  <c r="X79" i="3"/>
  <c r="X77" i="3"/>
  <c r="X75" i="3"/>
  <c r="X73" i="3"/>
  <c r="X71" i="3"/>
  <c r="X69" i="3"/>
  <c r="X67" i="3"/>
  <c r="X65" i="3"/>
  <c r="X63" i="3"/>
  <c r="X61" i="3"/>
  <c r="X59" i="3"/>
  <c r="X57" i="3"/>
  <c r="X55" i="3"/>
  <c r="X53" i="3"/>
  <c r="X51" i="3"/>
  <c r="X49" i="3"/>
  <c r="X47" i="3"/>
  <c r="X45" i="3"/>
  <c r="X43" i="3"/>
  <c r="X41" i="3"/>
  <c r="X39" i="3"/>
  <c r="X37" i="3"/>
  <c r="X35" i="3"/>
  <c r="X33" i="3"/>
  <c r="X31" i="3"/>
  <c r="X29" i="3"/>
  <c r="X27" i="3"/>
  <c r="X25" i="3"/>
  <c r="X23" i="3"/>
  <c r="X21" i="3"/>
  <c r="X19" i="3"/>
  <c r="X17" i="3"/>
  <c r="X15" i="3"/>
  <c r="X13" i="3"/>
  <c r="J192" i="3"/>
  <c r="K192" i="3"/>
  <c r="L192" i="3"/>
  <c r="Q192" i="3" s="1"/>
  <c r="F192" i="3" s="1"/>
  <c r="G192" i="3" s="1"/>
  <c r="M192" i="3"/>
  <c r="N192" i="3"/>
  <c r="O192" i="3"/>
  <c r="P192" i="3"/>
  <c r="J193" i="3"/>
  <c r="K193" i="3"/>
  <c r="L193" i="3"/>
  <c r="M193" i="3"/>
  <c r="N193" i="3"/>
  <c r="O193" i="3"/>
  <c r="P193" i="3"/>
  <c r="J194" i="3"/>
  <c r="K194" i="3"/>
  <c r="L194" i="3"/>
  <c r="M194" i="3"/>
  <c r="N194" i="3"/>
  <c r="O194" i="3"/>
  <c r="P194" i="3"/>
  <c r="J195" i="3"/>
  <c r="K195" i="3"/>
  <c r="L195" i="3"/>
  <c r="M195" i="3"/>
  <c r="N195" i="3"/>
  <c r="O195" i="3"/>
  <c r="P195" i="3"/>
  <c r="J196" i="3"/>
  <c r="K196" i="3"/>
  <c r="L196" i="3"/>
  <c r="M196" i="3"/>
  <c r="Q196" i="3" s="1"/>
  <c r="F196" i="3" s="1"/>
  <c r="G196" i="3" s="1"/>
  <c r="N196" i="3"/>
  <c r="O196" i="3"/>
  <c r="P196" i="3"/>
  <c r="J197" i="3"/>
  <c r="K197" i="3"/>
  <c r="L197" i="3"/>
  <c r="M197" i="3"/>
  <c r="N197" i="3"/>
  <c r="O197" i="3"/>
  <c r="P197" i="3"/>
  <c r="J198" i="3"/>
  <c r="K198" i="3"/>
  <c r="L198" i="3"/>
  <c r="M198" i="3"/>
  <c r="Q198" i="3"/>
  <c r="F198" i="3" s="1"/>
  <c r="G198" i="3" s="1"/>
  <c r="N198" i="3"/>
  <c r="O198" i="3"/>
  <c r="P198" i="3"/>
  <c r="J199" i="3"/>
  <c r="K199" i="3"/>
  <c r="L199" i="3"/>
  <c r="M199" i="3"/>
  <c r="N199" i="3"/>
  <c r="O199" i="3"/>
  <c r="P199" i="3"/>
  <c r="J200" i="3"/>
  <c r="K200" i="3"/>
  <c r="L200" i="3"/>
  <c r="M200" i="3"/>
  <c r="Q200" i="3"/>
  <c r="F200" i="3" s="1"/>
  <c r="G200" i="3" s="1"/>
  <c r="N200" i="3"/>
  <c r="O200" i="3"/>
  <c r="P200" i="3"/>
  <c r="J201" i="3"/>
  <c r="K201" i="3"/>
  <c r="L201" i="3"/>
  <c r="M201" i="3"/>
  <c r="N201" i="3"/>
  <c r="O201" i="3"/>
  <c r="P201" i="3"/>
  <c r="J202" i="3"/>
  <c r="K202" i="3"/>
  <c r="L202" i="3"/>
  <c r="M202" i="3"/>
  <c r="Q202" i="3"/>
  <c r="F202" i="3" s="1"/>
  <c r="G202" i="3" s="1"/>
  <c r="N202" i="3"/>
  <c r="O202" i="3"/>
  <c r="P202" i="3"/>
  <c r="J203" i="3"/>
  <c r="K203" i="3"/>
  <c r="L203" i="3"/>
  <c r="Q203" i="3" s="1"/>
  <c r="F203" i="3" s="1"/>
  <c r="G203" i="3" s="1"/>
  <c r="M203" i="3"/>
  <c r="N203" i="3"/>
  <c r="O203" i="3"/>
  <c r="P203" i="3"/>
  <c r="J204" i="3"/>
  <c r="K204" i="3"/>
  <c r="L204" i="3"/>
  <c r="M204" i="3"/>
  <c r="Q204" i="3" s="1"/>
  <c r="F204" i="3" s="1"/>
  <c r="G204" i="3" s="1"/>
  <c r="N204" i="3"/>
  <c r="O204" i="3"/>
  <c r="P204" i="3"/>
  <c r="J205" i="3"/>
  <c r="K205" i="3"/>
  <c r="L205" i="3"/>
  <c r="M205" i="3"/>
  <c r="N205" i="3"/>
  <c r="O205" i="3"/>
  <c r="P205" i="3"/>
  <c r="P191" i="3"/>
  <c r="K191" i="3"/>
  <c r="L191" i="3"/>
  <c r="M191" i="3"/>
  <c r="N191" i="3"/>
  <c r="O191" i="3"/>
  <c r="J191" i="3"/>
  <c r="J188" i="3"/>
  <c r="K188" i="3"/>
  <c r="L188" i="3"/>
  <c r="M188" i="3"/>
  <c r="Q188" i="3"/>
  <c r="F188" i="3" s="1"/>
  <c r="G188" i="3" s="1"/>
  <c r="N188" i="3"/>
  <c r="O188" i="3"/>
  <c r="P188" i="3"/>
  <c r="J189" i="3"/>
  <c r="K189" i="3"/>
  <c r="L189" i="3"/>
  <c r="M189" i="3"/>
  <c r="N189" i="3"/>
  <c r="O189" i="3"/>
  <c r="P189" i="3"/>
  <c r="J190" i="3"/>
  <c r="K190" i="3"/>
  <c r="L190" i="3"/>
  <c r="M190" i="3"/>
  <c r="N190" i="3"/>
  <c r="O190" i="3"/>
  <c r="P190" i="3"/>
  <c r="J183" i="3"/>
  <c r="K183" i="3"/>
  <c r="L183" i="3"/>
  <c r="M183" i="3"/>
  <c r="N183" i="3"/>
  <c r="O183" i="3"/>
  <c r="P183" i="3"/>
  <c r="J184" i="3"/>
  <c r="K184" i="3"/>
  <c r="L184" i="3"/>
  <c r="M184" i="3"/>
  <c r="N184" i="3"/>
  <c r="O184" i="3"/>
  <c r="P184" i="3"/>
  <c r="J185" i="3"/>
  <c r="K185" i="3"/>
  <c r="L185" i="3"/>
  <c r="M185" i="3"/>
  <c r="N185" i="3"/>
  <c r="O185" i="3"/>
  <c r="P185" i="3"/>
  <c r="J186" i="3"/>
  <c r="K186" i="3"/>
  <c r="L186" i="3"/>
  <c r="M186" i="3"/>
  <c r="N186" i="3"/>
  <c r="O186" i="3"/>
  <c r="P186" i="3"/>
  <c r="J187" i="3"/>
  <c r="K187" i="3"/>
  <c r="L187" i="3"/>
  <c r="M187" i="3"/>
  <c r="N187" i="3"/>
  <c r="O187" i="3"/>
  <c r="P187" i="3"/>
  <c r="J162" i="3"/>
  <c r="K162" i="3"/>
  <c r="L162" i="3"/>
  <c r="M162" i="3"/>
  <c r="Q162" i="3" s="1"/>
  <c r="F162" i="3" s="1"/>
  <c r="G162" i="3" s="1"/>
  <c r="N162" i="3"/>
  <c r="O162" i="3"/>
  <c r="P162" i="3"/>
  <c r="J163" i="3"/>
  <c r="K163" i="3"/>
  <c r="L163" i="3"/>
  <c r="M163" i="3"/>
  <c r="N163" i="3"/>
  <c r="O163" i="3"/>
  <c r="P163" i="3"/>
  <c r="J164" i="3"/>
  <c r="K164" i="3"/>
  <c r="L164" i="3"/>
  <c r="M164" i="3"/>
  <c r="N164" i="3"/>
  <c r="O164" i="3"/>
  <c r="P164" i="3"/>
  <c r="J165" i="3"/>
  <c r="K165" i="3"/>
  <c r="L165" i="3"/>
  <c r="M165" i="3"/>
  <c r="N165" i="3"/>
  <c r="O165" i="3"/>
  <c r="P165" i="3"/>
  <c r="J166" i="3"/>
  <c r="K166" i="3"/>
  <c r="L166" i="3"/>
  <c r="M166" i="3"/>
  <c r="N166" i="3"/>
  <c r="O166" i="3"/>
  <c r="P166" i="3"/>
  <c r="J167" i="3"/>
  <c r="K167" i="3"/>
  <c r="L167" i="3"/>
  <c r="M167" i="3"/>
  <c r="N167" i="3"/>
  <c r="O167" i="3"/>
  <c r="P167" i="3"/>
  <c r="J168" i="3"/>
  <c r="K168" i="3"/>
  <c r="L168" i="3"/>
  <c r="M168" i="3"/>
  <c r="N168" i="3"/>
  <c r="O168" i="3"/>
  <c r="P168" i="3"/>
  <c r="J169" i="3"/>
  <c r="K169" i="3"/>
  <c r="L169" i="3"/>
  <c r="M169" i="3"/>
  <c r="N169" i="3"/>
  <c r="O169" i="3"/>
  <c r="P169" i="3"/>
  <c r="J170" i="3"/>
  <c r="K170" i="3"/>
  <c r="L170" i="3"/>
  <c r="M170" i="3"/>
  <c r="N170" i="3"/>
  <c r="O170" i="3"/>
  <c r="P170" i="3"/>
  <c r="J171" i="3"/>
  <c r="K171" i="3"/>
  <c r="L171" i="3"/>
  <c r="M171" i="3"/>
  <c r="Q171" i="3"/>
  <c r="F171" i="3" s="1"/>
  <c r="G171" i="3" s="1"/>
  <c r="N171" i="3"/>
  <c r="O171" i="3"/>
  <c r="P171" i="3"/>
  <c r="J172" i="3"/>
  <c r="K172" i="3"/>
  <c r="L172" i="3"/>
  <c r="M172" i="3"/>
  <c r="N172" i="3"/>
  <c r="O172" i="3"/>
  <c r="P172" i="3"/>
  <c r="J173" i="3"/>
  <c r="K173" i="3"/>
  <c r="L173" i="3"/>
  <c r="M173" i="3"/>
  <c r="Q173" i="3" s="1"/>
  <c r="F173" i="3" s="1"/>
  <c r="G173" i="3" s="1"/>
  <c r="N173" i="3"/>
  <c r="O173" i="3"/>
  <c r="P173" i="3"/>
  <c r="J174" i="3"/>
  <c r="K174" i="3"/>
  <c r="L174" i="3"/>
  <c r="M174" i="3"/>
  <c r="N174" i="3"/>
  <c r="O174" i="3"/>
  <c r="P174" i="3"/>
  <c r="J175" i="3"/>
  <c r="K175" i="3"/>
  <c r="L175" i="3"/>
  <c r="M175" i="3"/>
  <c r="Q175" i="3" s="1"/>
  <c r="F175" i="3" s="1"/>
  <c r="G175" i="3" s="1"/>
  <c r="N175" i="3"/>
  <c r="O175" i="3"/>
  <c r="P175" i="3"/>
  <c r="J176" i="3"/>
  <c r="K176" i="3"/>
  <c r="L176" i="3"/>
  <c r="M176" i="3"/>
  <c r="Q176" i="3"/>
  <c r="F176" i="3" s="1"/>
  <c r="G176" i="3" s="1"/>
  <c r="N176" i="3"/>
  <c r="O176" i="3"/>
  <c r="P176" i="3"/>
  <c r="J177" i="3"/>
  <c r="K177" i="3"/>
  <c r="L177" i="3"/>
  <c r="M177" i="3"/>
  <c r="N177" i="3"/>
  <c r="O177" i="3"/>
  <c r="P177" i="3"/>
  <c r="J178" i="3"/>
  <c r="K178" i="3"/>
  <c r="L178" i="3"/>
  <c r="M178" i="3"/>
  <c r="N178" i="3"/>
  <c r="O178" i="3"/>
  <c r="P178" i="3"/>
  <c r="J179" i="3"/>
  <c r="K179" i="3"/>
  <c r="L179" i="3"/>
  <c r="M179" i="3"/>
  <c r="N179" i="3"/>
  <c r="O179" i="3"/>
  <c r="P179" i="3"/>
  <c r="J180" i="3"/>
  <c r="K180" i="3"/>
  <c r="L180" i="3"/>
  <c r="M180" i="3"/>
  <c r="N180" i="3"/>
  <c r="O180" i="3"/>
  <c r="P180" i="3"/>
  <c r="J181" i="3"/>
  <c r="K181" i="3"/>
  <c r="L181" i="3"/>
  <c r="M181" i="3"/>
  <c r="Q181" i="3" s="1"/>
  <c r="F181" i="3" s="1"/>
  <c r="G181" i="3" s="1"/>
  <c r="N181" i="3"/>
  <c r="O181" i="3"/>
  <c r="P181" i="3"/>
  <c r="J182" i="3"/>
  <c r="K182" i="3"/>
  <c r="L182" i="3"/>
  <c r="M182" i="3"/>
  <c r="Q182" i="3" s="1"/>
  <c r="F182" i="3" s="1"/>
  <c r="G182" i="3" s="1"/>
  <c r="N182" i="3"/>
  <c r="O182" i="3"/>
  <c r="P182" i="3"/>
  <c r="P161" i="3"/>
  <c r="K161" i="3"/>
  <c r="L161" i="3"/>
  <c r="M161" i="3"/>
  <c r="N161" i="3"/>
  <c r="O161" i="3"/>
  <c r="J161" i="3"/>
  <c r="J158" i="3"/>
  <c r="K158" i="3"/>
  <c r="L158" i="3"/>
  <c r="M158" i="3"/>
  <c r="Q158" i="3" s="1"/>
  <c r="F158" i="3" s="1"/>
  <c r="G158" i="3" s="1"/>
  <c r="N158" i="3"/>
  <c r="O158" i="3"/>
  <c r="P158" i="3"/>
  <c r="J159" i="3"/>
  <c r="K159" i="3"/>
  <c r="L159" i="3"/>
  <c r="M159" i="3"/>
  <c r="N159" i="3"/>
  <c r="O159" i="3"/>
  <c r="P159" i="3"/>
  <c r="J160" i="3"/>
  <c r="K160" i="3"/>
  <c r="L160" i="3"/>
  <c r="Q160" i="3" s="1"/>
  <c r="F160" i="3" s="1"/>
  <c r="G160" i="3" s="1"/>
  <c r="M160" i="3"/>
  <c r="N160" i="3"/>
  <c r="O160" i="3"/>
  <c r="P160" i="3"/>
  <c r="J153" i="3"/>
  <c r="K153" i="3"/>
  <c r="L153" i="3"/>
  <c r="M153" i="3"/>
  <c r="N153" i="3"/>
  <c r="O153" i="3"/>
  <c r="P153" i="3"/>
  <c r="J154" i="3"/>
  <c r="K154" i="3"/>
  <c r="L154" i="3"/>
  <c r="M154" i="3"/>
  <c r="N154" i="3"/>
  <c r="O154" i="3"/>
  <c r="P154" i="3"/>
  <c r="J155" i="3"/>
  <c r="K155" i="3"/>
  <c r="L155" i="3"/>
  <c r="M155" i="3"/>
  <c r="N155" i="3"/>
  <c r="O155" i="3"/>
  <c r="P155" i="3"/>
  <c r="J156" i="3"/>
  <c r="K156" i="3"/>
  <c r="L156" i="3"/>
  <c r="M156" i="3"/>
  <c r="Q156" i="3" s="1"/>
  <c r="F156" i="3" s="1"/>
  <c r="G156" i="3" s="1"/>
  <c r="N156" i="3"/>
  <c r="O156" i="3"/>
  <c r="P156" i="3"/>
  <c r="J157" i="3"/>
  <c r="K157" i="3"/>
  <c r="L157" i="3"/>
  <c r="M157" i="3"/>
  <c r="N157" i="3"/>
  <c r="O157" i="3"/>
  <c r="P157" i="3"/>
  <c r="J132" i="3"/>
  <c r="K132" i="3"/>
  <c r="L132" i="3"/>
  <c r="M132" i="3"/>
  <c r="Q132" i="3" s="1"/>
  <c r="F132" i="3" s="1"/>
  <c r="G132" i="3" s="1"/>
  <c r="N132" i="3"/>
  <c r="O132" i="3"/>
  <c r="P132" i="3"/>
  <c r="J133" i="3"/>
  <c r="K133" i="3"/>
  <c r="L133" i="3"/>
  <c r="M133" i="3"/>
  <c r="N133" i="3"/>
  <c r="O133" i="3"/>
  <c r="P133" i="3"/>
  <c r="J134" i="3"/>
  <c r="K134" i="3"/>
  <c r="L134" i="3"/>
  <c r="M134" i="3"/>
  <c r="N134" i="3"/>
  <c r="O134" i="3"/>
  <c r="P134" i="3"/>
  <c r="J135" i="3"/>
  <c r="K135" i="3"/>
  <c r="L135" i="3"/>
  <c r="M135" i="3"/>
  <c r="N135" i="3"/>
  <c r="O135" i="3"/>
  <c r="P135" i="3"/>
  <c r="J136" i="3"/>
  <c r="K136" i="3"/>
  <c r="L136" i="3"/>
  <c r="M136" i="3"/>
  <c r="N136" i="3"/>
  <c r="O136" i="3"/>
  <c r="P136" i="3"/>
  <c r="J137" i="3"/>
  <c r="K137" i="3"/>
  <c r="L137" i="3"/>
  <c r="M137" i="3"/>
  <c r="N137" i="3"/>
  <c r="O137" i="3"/>
  <c r="P137" i="3"/>
  <c r="J138" i="3"/>
  <c r="K138" i="3"/>
  <c r="L138" i="3"/>
  <c r="M138" i="3"/>
  <c r="N138" i="3"/>
  <c r="O138" i="3"/>
  <c r="P138" i="3"/>
  <c r="J139" i="3"/>
  <c r="K139" i="3"/>
  <c r="L139" i="3"/>
  <c r="M139" i="3"/>
  <c r="N139" i="3"/>
  <c r="O139" i="3"/>
  <c r="P139" i="3"/>
  <c r="J140" i="3"/>
  <c r="K140" i="3"/>
  <c r="L140" i="3"/>
  <c r="M140" i="3"/>
  <c r="N140" i="3"/>
  <c r="O140" i="3"/>
  <c r="P140" i="3"/>
  <c r="J141" i="3"/>
  <c r="K141" i="3"/>
  <c r="L141" i="3"/>
  <c r="M141" i="3"/>
  <c r="N141" i="3"/>
  <c r="O141" i="3"/>
  <c r="P141" i="3"/>
  <c r="J142" i="3"/>
  <c r="K142" i="3"/>
  <c r="L142" i="3"/>
  <c r="M142" i="3"/>
  <c r="N142" i="3"/>
  <c r="O142" i="3"/>
  <c r="P142" i="3"/>
  <c r="J143" i="3"/>
  <c r="K143" i="3"/>
  <c r="L143" i="3"/>
  <c r="M143" i="3"/>
  <c r="N143" i="3"/>
  <c r="O143" i="3"/>
  <c r="P143" i="3"/>
  <c r="J144" i="3"/>
  <c r="K144" i="3"/>
  <c r="L144" i="3"/>
  <c r="M144" i="3"/>
  <c r="N144" i="3"/>
  <c r="O144" i="3"/>
  <c r="P144" i="3"/>
  <c r="J145" i="3"/>
  <c r="K145" i="3"/>
  <c r="L145" i="3"/>
  <c r="M145" i="3"/>
  <c r="N145" i="3"/>
  <c r="O145" i="3"/>
  <c r="P145" i="3"/>
  <c r="J146" i="3"/>
  <c r="K146" i="3"/>
  <c r="L146" i="3"/>
  <c r="M146" i="3"/>
  <c r="Q146" i="3" s="1"/>
  <c r="F146" i="3" s="1"/>
  <c r="G146" i="3" s="1"/>
  <c r="N146" i="3"/>
  <c r="O146" i="3"/>
  <c r="P146" i="3"/>
  <c r="J147" i="3"/>
  <c r="K147" i="3"/>
  <c r="L147" i="3"/>
  <c r="Q147" i="3" s="1"/>
  <c r="F147" i="3" s="1"/>
  <c r="G147" i="3" s="1"/>
  <c r="M147" i="3"/>
  <c r="N147" i="3"/>
  <c r="O147" i="3"/>
  <c r="P147" i="3"/>
  <c r="J148" i="3"/>
  <c r="K148" i="3"/>
  <c r="L148" i="3"/>
  <c r="M148" i="3"/>
  <c r="Q148" i="3"/>
  <c r="F148" i="3" s="1"/>
  <c r="G148" i="3" s="1"/>
  <c r="N148" i="3"/>
  <c r="O148" i="3"/>
  <c r="P148" i="3"/>
  <c r="J149" i="3"/>
  <c r="K149" i="3"/>
  <c r="L149" i="3"/>
  <c r="M149" i="3"/>
  <c r="N149" i="3"/>
  <c r="O149" i="3"/>
  <c r="P149" i="3"/>
  <c r="J150" i="3"/>
  <c r="K150" i="3"/>
  <c r="L150" i="3"/>
  <c r="M150" i="3"/>
  <c r="N150" i="3"/>
  <c r="O150" i="3"/>
  <c r="P150" i="3"/>
  <c r="J151" i="3"/>
  <c r="K151" i="3"/>
  <c r="L151" i="3"/>
  <c r="M151" i="3"/>
  <c r="N151" i="3"/>
  <c r="O151" i="3"/>
  <c r="P151" i="3"/>
  <c r="J152" i="3"/>
  <c r="K152" i="3"/>
  <c r="L152" i="3"/>
  <c r="M152" i="3"/>
  <c r="N152" i="3"/>
  <c r="O152" i="3"/>
  <c r="P152" i="3"/>
  <c r="P131" i="3"/>
  <c r="K131" i="3"/>
  <c r="L131" i="3"/>
  <c r="M131" i="3"/>
  <c r="N131" i="3"/>
  <c r="O131" i="3"/>
  <c r="J131" i="3"/>
  <c r="J129" i="3"/>
  <c r="K129" i="3"/>
  <c r="L129" i="3"/>
  <c r="M129" i="3"/>
  <c r="N129" i="3"/>
  <c r="O129" i="3"/>
  <c r="P129" i="3"/>
  <c r="J130" i="3"/>
  <c r="K130" i="3"/>
  <c r="L130" i="3"/>
  <c r="M130" i="3"/>
  <c r="N130" i="3"/>
  <c r="O130" i="3"/>
  <c r="P130" i="3"/>
  <c r="J121" i="3"/>
  <c r="K121" i="3"/>
  <c r="L121" i="3"/>
  <c r="M121" i="3"/>
  <c r="N121" i="3"/>
  <c r="O121" i="3"/>
  <c r="P121" i="3"/>
  <c r="J122" i="3"/>
  <c r="K122" i="3"/>
  <c r="L122" i="3"/>
  <c r="M122" i="3"/>
  <c r="N122" i="3"/>
  <c r="O122" i="3"/>
  <c r="P122" i="3"/>
  <c r="J123" i="3"/>
  <c r="K123" i="3"/>
  <c r="L123" i="3"/>
  <c r="M123" i="3"/>
  <c r="N123" i="3"/>
  <c r="O123" i="3"/>
  <c r="P123" i="3"/>
  <c r="J124" i="3"/>
  <c r="K124" i="3"/>
  <c r="L124" i="3"/>
  <c r="M124" i="3"/>
  <c r="N124" i="3"/>
  <c r="O124" i="3"/>
  <c r="P124" i="3"/>
  <c r="J125" i="3"/>
  <c r="K125" i="3"/>
  <c r="L125" i="3"/>
  <c r="M125" i="3"/>
  <c r="N125" i="3"/>
  <c r="O125" i="3"/>
  <c r="P125" i="3"/>
  <c r="J126" i="3"/>
  <c r="K126" i="3"/>
  <c r="L126" i="3"/>
  <c r="M126" i="3"/>
  <c r="Q126" i="3" s="1"/>
  <c r="F126" i="3" s="1"/>
  <c r="G126" i="3" s="1"/>
  <c r="N126" i="3"/>
  <c r="O126" i="3"/>
  <c r="P126" i="3"/>
  <c r="J127" i="3"/>
  <c r="K127" i="3"/>
  <c r="L127" i="3"/>
  <c r="M127" i="3"/>
  <c r="N127" i="3"/>
  <c r="O127" i="3"/>
  <c r="P127" i="3"/>
  <c r="J128" i="3"/>
  <c r="K128" i="3"/>
  <c r="L128" i="3"/>
  <c r="M128" i="3"/>
  <c r="N128" i="3"/>
  <c r="O128" i="3"/>
  <c r="P128" i="3"/>
  <c r="J114" i="3"/>
  <c r="K114" i="3"/>
  <c r="L114" i="3"/>
  <c r="M114" i="3"/>
  <c r="Q114" i="3" s="1"/>
  <c r="F114" i="3" s="1"/>
  <c r="G114" i="3" s="1"/>
  <c r="N114" i="3"/>
  <c r="O114" i="3"/>
  <c r="P114" i="3"/>
  <c r="J115" i="3"/>
  <c r="K115" i="3"/>
  <c r="L115" i="3"/>
  <c r="M115" i="3"/>
  <c r="N115" i="3"/>
  <c r="O115" i="3"/>
  <c r="P115" i="3"/>
  <c r="J116" i="3"/>
  <c r="K116" i="3"/>
  <c r="L116" i="3"/>
  <c r="M116" i="3"/>
  <c r="N116" i="3"/>
  <c r="O116" i="3"/>
  <c r="P116" i="3"/>
  <c r="J117" i="3"/>
  <c r="K117" i="3"/>
  <c r="L117" i="3"/>
  <c r="M117" i="3"/>
  <c r="N117" i="3"/>
  <c r="O117" i="3"/>
  <c r="P117" i="3"/>
  <c r="J118" i="3"/>
  <c r="K118" i="3"/>
  <c r="L118" i="3"/>
  <c r="M118" i="3"/>
  <c r="N118" i="3"/>
  <c r="O118" i="3"/>
  <c r="P118" i="3"/>
  <c r="J119" i="3"/>
  <c r="K119" i="3"/>
  <c r="L119" i="3"/>
  <c r="M119" i="3"/>
  <c r="N119" i="3"/>
  <c r="O119" i="3"/>
  <c r="P119" i="3"/>
  <c r="J120" i="3"/>
  <c r="K120" i="3"/>
  <c r="L120" i="3"/>
  <c r="M120" i="3"/>
  <c r="Q120" i="3" s="1"/>
  <c r="F120" i="3" s="1"/>
  <c r="G120" i="3" s="1"/>
  <c r="N120" i="3"/>
  <c r="O120" i="3"/>
  <c r="P120" i="3"/>
  <c r="J109" i="3"/>
  <c r="K109" i="3"/>
  <c r="L109" i="3"/>
  <c r="M109" i="3"/>
  <c r="N109" i="3"/>
  <c r="O109" i="3"/>
  <c r="P109" i="3"/>
  <c r="J110" i="3"/>
  <c r="K110" i="3"/>
  <c r="L110" i="3"/>
  <c r="M110" i="3"/>
  <c r="N110" i="3"/>
  <c r="O110" i="3"/>
  <c r="P110" i="3"/>
  <c r="J111" i="3"/>
  <c r="K111" i="3"/>
  <c r="L111" i="3"/>
  <c r="M111" i="3"/>
  <c r="N111" i="3"/>
  <c r="O111" i="3"/>
  <c r="P111" i="3"/>
  <c r="J112" i="3"/>
  <c r="K112" i="3"/>
  <c r="L112" i="3"/>
  <c r="M112" i="3"/>
  <c r="Q112" i="3" s="1"/>
  <c r="F112" i="3" s="1"/>
  <c r="G112" i="3" s="1"/>
  <c r="N112" i="3"/>
  <c r="O112" i="3"/>
  <c r="P112" i="3"/>
  <c r="J113" i="3"/>
  <c r="K113" i="3"/>
  <c r="L113" i="3"/>
  <c r="M113" i="3"/>
  <c r="N113" i="3"/>
  <c r="O113" i="3"/>
  <c r="P113" i="3"/>
  <c r="J92" i="3"/>
  <c r="K92" i="3"/>
  <c r="L92" i="3"/>
  <c r="Q92" i="3" s="1"/>
  <c r="F92" i="3" s="1"/>
  <c r="G92" i="3" s="1"/>
  <c r="M92" i="3"/>
  <c r="N92" i="3"/>
  <c r="O92" i="3"/>
  <c r="P92" i="3"/>
  <c r="J93" i="3"/>
  <c r="K93" i="3"/>
  <c r="L93" i="3"/>
  <c r="M93" i="3"/>
  <c r="N93" i="3"/>
  <c r="O93" i="3"/>
  <c r="P93" i="3"/>
  <c r="J94" i="3"/>
  <c r="K94" i="3"/>
  <c r="L94" i="3"/>
  <c r="M94" i="3"/>
  <c r="N94" i="3"/>
  <c r="O94" i="3"/>
  <c r="P94" i="3"/>
  <c r="J95" i="3"/>
  <c r="K95" i="3"/>
  <c r="L95" i="3"/>
  <c r="M95" i="3"/>
  <c r="N95" i="3"/>
  <c r="O95" i="3"/>
  <c r="P95" i="3"/>
  <c r="J96" i="3"/>
  <c r="K96" i="3"/>
  <c r="L96" i="3"/>
  <c r="M96" i="3"/>
  <c r="N96" i="3"/>
  <c r="O96" i="3"/>
  <c r="P96" i="3"/>
  <c r="J97" i="3"/>
  <c r="K97" i="3"/>
  <c r="L97" i="3"/>
  <c r="M97" i="3"/>
  <c r="N97" i="3"/>
  <c r="O97" i="3"/>
  <c r="P97" i="3"/>
  <c r="J98" i="3"/>
  <c r="K98" i="3"/>
  <c r="L98" i="3"/>
  <c r="M98" i="3"/>
  <c r="Q98" i="3" s="1"/>
  <c r="F98" i="3" s="1"/>
  <c r="G98" i="3" s="1"/>
  <c r="N98" i="3"/>
  <c r="O98" i="3"/>
  <c r="P98" i="3"/>
  <c r="J99" i="3"/>
  <c r="K99" i="3"/>
  <c r="L99" i="3"/>
  <c r="M99" i="3"/>
  <c r="N99" i="3"/>
  <c r="O99" i="3"/>
  <c r="P99" i="3"/>
  <c r="J100" i="3"/>
  <c r="K100" i="3"/>
  <c r="L100" i="3"/>
  <c r="M100" i="3"/>
  <c r="N100" i="3"/>
  <c r="O100" i="3"/>
  <c r="P100" i="3"/>
  <c r="J101" i="3"/>
  <c r="K101" i="3"/>
  <c r="L101" i="3"/>
  <c r="M101" i="3"/>
  <c r="N101" i="3"/>
  <c r="O101" i="3"/>
  <c r="P101" i="3"/>
  <c r="J102" i="3"/>
  <c r="K102" i="3"/>
  <c r="L102" i="3"/>
  <c r="M102" i="3"/>
  <c r="Q102" i="3" s="1"/>
  <c r="F102" i="3" s="1"/>
  <c r="G102" i="3" s="1"/>
  <c r="N102" i="3"/>
  <c r="O102" i="3"/>
  <c r="P102" i="3"/>
  <c r="J103" i="3"/>
  <c r="K103" i="3"/>
  <c r="L103" i="3"/>
  <c r="M103" i="3"/>
  <c r="N103" i="3"/>
  <c r="O103" i="3"/>
  <c r="P103" i="3"/>
  <c r="J104" i="3"/>
  <c r="K104" i="3"/>
  <c r="L104" i="3"/>
  <c r="M104" i="3"/>
  <c r="N104" i="3"/>
  <c r="O104" i="3"/>
  <c r="P104" i="3"/>
  <c r="J105" i="3"/>
  <c r="K105" i="3"/>
  <c r="L105" i="3"/>
  <c r="Q105" i="3" s="1"/>
  <c r="F105" i="3" s="1"/>
  <c r="G105" i="3" s="1"/>
  <c r="M105" i="3"/>
  <c r="N105" i="3"/>
  <c r="O105" i="3"/>
  <c r="P105" i="3"/>
  <c r="J106" i="3"/>
  <c r="K106" i="3"/>
  <c r="L106" i="3"/>
  <c r="M106" i="3"/>
  <c r="N106" i="3"/>
  <c r="O106" i="3"/>
  <c r="P106" i="3"/>
  <c r="J107" i="3"/>
  <c r="K107" i="3"/>
  <c r="L107" i="3"/>
  <c r="M107" i="3"/>
  <c r="N107" i="3"/>
  <c r="O107" i="3"/>
  <c r="P107" i="3"/>
  <c r="J108" i="3"/>
  <c r="K108" i="3"/>
  <c r="L108" i="3"/>
  <c r="M108" i="3"/>
  <c r="N108" i="3"/>
  <c r="O108" i="3"/>
  <c r="P108" i="3"/>
  <c r="P91" i="3"/>
  <c r="K91" i="3"/>
  <c r="L91" i="3"/>
  <c r="M91" i="3"/>
  <c r="N91" i="3"/>
  <c r="O91" i="3"/>
  <c r="J91" i="3"/>
  <c r="J90" i="3"/>
  <c r="K90" i="3"/>
  <c r="L90" i="3"/>
  <c r="M90" i="3"/>
  <c r="N90" i="3"/>
  <c r="O90" i="3"/>
  <c r="P90" i="3"/>
  <c r="J85" i="3"/>
  <c r="K85" i="3"/>
  <c r="L85" i="3"/>
  <c r="M85" i="3"/>
  <c r="N85" i="3"/>
  <c r="O85" i="3"/>
  <c r="P85" i="3"/>
  <c r="J86" i="3"/>
  <c r="K86" i="3"/>
  <c r="L86" i="3"/>
  <c r="M86" i="3"/>
  <c r="N86" i="3"/>
  <c r="O86" i="3"/>
  <c r="P86" i="3"/>
  <c r="J87" i="3"/>
  <c r="K87" i="3"/>
  <c r="L87" i="3"/>
  <c r="M87" i="3"/>
  <c r="Q87" i="3" s="1"/>
  <c r="F87" i="3" s="1"/>
  <c r="G87" i="3" s="1"/>
  <c r="N87" i="3"/>
  <c r="O87" i="3"/>
  <c r="P87" i="3"/>
  <c r="J88" i="3"/>
  <c r="K88" i="3"/>
  <c r="L88" i="3"/>
  <c r="M88" i="3"/>
  <c r="N88" i="3"/>
  <c r="O88" i="3"/>
  <c r="P88" i="3"/>
  <c r="J89" i="3"/>
  <c r="K89" i="3"/>
  <c r="L89" i="3"/>
  <c r="M89" i="3"/>
  <c r="N89" i="3"/>
  <c r="O89" i="3"/>
  <c r="P89" i="3"/>
  <c r="J72" i="3"/>
  <c r="K72" i="3"/>
  <c r="L72" i="3"/>
  <c r="M72" i="3"/>
  <c r="N72" i="3"/>
  <c r="O72" i="3"/>
  <c r="P72" i="3"/>
  <c r="J73" i="3"/>
  <c r="K73" i="3"/>
  <c r="L73" i="3"/>
  <c r="M73" i="3"/>
  <c r="N73" i="3"/>
  <c r="O73" i="3"/>
  <c r="P73" i="3"/>
  <c r="J74" i="3"/>
  <c r="K74" i="3"/>
  <c r="L74" i="3"/>
  <c r="M74" i="3"/>
  <c r="N74" i="3"/>
  <c r="O74" i="3"/>
  <c r="P74" i="3"/>
  <c r="J75" i="3"/>
  <c r="K75" i="3"/>
  <c r="L75" i="3"/>
  <c r="Q75" i="3" s="1"/>
  <c r="F75" i="3" s="1"/>
  <c r="G75" i="3" s="1"/>
  <c r="M75" i="3"/>
  <c r="N75" i="3"/>
  <c r="O75" i="3"/>
  <c r="P75" i="3"/>
  <c r="J76" i="3"/>
  <c r="K76" i="3"/>
  <c r="L76" i="3"/>
  <c r="M76" i="3"/>
  <c r="N76" i="3"/>
  <c r="O76" i="3"/>
  <c r="P76" i="3"/>
  <c r="J77" i="3"/>
  <c r="K77" i="3"/>
  <c r="L77" i="3"/>
  <c r="M77" i="3"/>
  <c r="N77" i="3"/>
  <c r="O77" i="3"/>
  <c r="P77" i="3"/>
  <c r="J78" i="3"/>
  <c r="K78" i="3"/>
  <c r="L78" i="3"/>
  <c r="M78" i="3"/>
  <c r="N78" i="3"/>
  <c r="O78" i="3"/>
  <c r="P78" i="3"/>
  <c r="J79" i="3"/>
  <c r="K79" i="3"/>
  <c r="L79" i="3"/>
  <c r="M79" i="3"/>
  <c r="N79" i="3"/>
  <c r="O79" i="3"/>
  <c r="P79" i="3"/>
  <c r="J80" i="3"/>
  <c r="K80" i="3"/>
  <c r="L80" i="3"/>
  <c r="M80" i="3"/>
  <c r="N80" i="3"/>
  <c r="O80" i="3"/>
  <c r="P80" i="3"/>
  <c r="J81" i="3"/>
  <c r="K81" i="3"/>
  <c r="L81" i="3"/>
  <c r="M81" i="3"/>
  <c r="N81" i="3"/>
  <c r="O81" i="3"/>
  <c r="P81" i="3"/>
  <c r="J82" i="3"/>
  <c r="K82" i="3"/>
  <c r="L82" i="3"/>
  <c r="M82" i="3"/>
  <c r="N82" i="3"/>
  <c r="O82" i="3"/>
  <c r="P82" i="3"/>
  <c r="J83" i="3"/>
  <c r="K83" i="3"/>
  <c r="L83" i="3"/>
  <c r="M83" i="3"/>
  <c r="N83" i="3"/>
  <c r="O83" i="3"/>
  <c r="P83" i="3"/>
  <c r="J84" i="3"/>
  <c r="K84" i="3"/>
  <c r="L84" i="3"/>
  <c r="M84" i="3"/>
  <c r="Q84" i="3" s="1"/>
  <c r="F84" i="3" s="1"/>
  <c r="G84" i="3" s="1"/>
  <c r="N84" i="3"/>
  <c r="O84" i="3"/>
  <c r="P84" i="3"/>
  <c r="P71" i="3"/>
  <c r="K71" i="3"/>
  <c r="L71" i="3"/>
  <c r="M71" i="3"/>
  <c r="N71" i="3"/>
  <c r="O71" i="3"/>
  <c r="J71" i="3"/>
  <c r="J57" i="3"/>
  <c r="K57" i="3"/>
  <c r="L57" i="3"/>
  <c r="M57" i="3"/>
  <c r="N57" i="3"/>
  <c r="O57" i="3"/>
  <c r="P57" i="3"/>
  <c r="J58" i="3"/>
  <c r="K58" i="3"/>
  <c r="L58" i="3"/>
  <c r="M58" i="3"/>
  <c r="N58" i="3"/>
  <c r="O58" i="3"/>
  <c r="P58" i="3"/>
  <c r="J59" i="3"/>
  <c r="K59" i="3"/>
  <c r="L59" i="3"/>
  <c r="M59" i="3"/>
  <c r="N59" i="3"/>
  <c r="O59" i="3"/>
  <c r="P59" i="3"/>
  <c r="J60" i="3"/>
  <c r="K60" i="3"/>
  <c r="L60" i="3"/>
  <c r="Q60" i="3" s="1"/>
  <c r="F60" i="3" s="1"/>
  <c r="G60" i="3" s="1"/>
  <c r="M60" i="3"/>
  <c r="N60" i="3"/>
  <c r="O60" i="3"/>
  <c r="P60" i="3"/>
  <c r="J61" i="3"/>
  <c r="K61" i="3"/>
  <c r="L61" i="3"/>
  <c r="M61" i="3"/>
  <c r="N61" i="3"/>
  <c r="O61" i="3"/>
  <c r="P61" i="3"/>
  <c r="J62" i="3"/>
  <c r="K62" i="3"/>
  <c r="L62" i="3"/>
  <c r="M62" i="3"/>
  <c r="Q62" i="3"/>
  <c r="F62" i="3" s="1"/>
  <c r="G62" i="3" s="1"/>
  <c r="N62" i="3"/>
  <c r="O62" i="3"/>
  <c r="P62" i="3"/>
  <c r="J63" i="3"/>
  <c r="K63" i="3"/>
  <c r="L63" i="3"/>
  <c r="M63" i="3"/>
  <c r="N63" i="3"/>
  <c r="O63" i="3"/>
  <c r="P63" i="3"/>
  <c r="J64" i="3"/>
  <c r="K64" i="3"/>
  <c r="L64" i="3"/>
  <c r="Q64" i="3" s="1"/>
  <c r="F64" i="3" s="1"/>
  <c r="G64" i="3" s="1"/>
  <c r="M64" i="3"/>
  <c r="N64" i="3"/>
  <c r="O64" i="3"/>
  <c r="P64" i="3"/>
  <c r="J65" i="3"/>
  <c r="K65" i="3"/>
  <c r="L65" i="3"/>
  <c r="M65" i="3"/>
  <c r="Q65" i="3" s="1"/>
  <c r="F65" i="3" s="1"/>
  <c r="G65" i="3" s="1"/>
  <c r="N65" i="3"/>
  <c r="O65" i="3"/>
  <c r="P65" i="3"/>
  <c r="J66" i="3"/>
  <c r="K66" i="3"/>
  <c r="L66" i="3"/>
  <c r="M66" i="3"/>
  <c r="N66" i="3"/>
  <c r="O66" i="3"/>
  <c r="P66" i="3"/>
  <c r="J67" i="3"/>
  <c r="K67" i="3"/>
  <c r="L67" i="3"/>
  <c r="M67" i="3"/>
  <c r="Q67" i="3" s="1"/>
  <c r="F67" i="3" s="1"/>
  <c r="G67" i="3" s="1"/>
  <c r="N67" i="3"/>
  <c r="O67" i="3"/>
  <c r="P67" i="3"/>
  <c r="J68" i="3"/>
  <c r="K68" i="3"/>
  <c r="L68" i="3"/>
  <c r="M68" i="3"/>
  <c r="N68" i="3"/>
  <c r="O68" i="3"/>
  <c r="P68" i="3"/>
  <c r="J69" i="3"/>
  <c r="K69" i="3"/>
  <c r="L69" i="3"/>
  <c r="M69" i="3"/>
  <c r="N69" i="3"/>
  <c r="O69" i="3"/>
  <c r="P69" i="3"/>
  <c r="J70" i="3"/>
  <c r="K70" i="3"/>
  <c r="L70" i="3"/>
  <c r="M70" i="3"/>
  <c r="N70" i="3"/>
  <c r="O70" i="3"/>
  <c r="P70" i="3"/>
  <c r="P56" i="3"/>
  <c r="K56" i="3"/>
  <c r="L56" i="3"/>
  <c r="M56" i="3"/>
  <c r="Q56" i="3"/>
  <c r="F56" i="3" s="1"/>
  <c r="G56" i="3" s="1"/>
  <c r="N56" i="3"/>
  <c r="O56" i="3"/>
  <c r="J56" i="3"/>
  <c r="J55" i="3"/>
  <c r="K55" i="3"/>
  <c r="L55" i="3"/>
  <c r="M55" i="3"/>
  <c r="Q55" i="3"/>
  <c r="F55" i="3" s="1"/>
  <c r="G55" i="3" s="1"/>
  <c r="N55" i="3"/>
  <c r="O55" i="3"/>
  <c r="P55" i="3"/>
  <c r="J42" i="3"/>
  <c r="K42" i="3"/>
  <c r="L42" i="3"/>
  <c r="M42" i="3"/>
  <c r="N42" i="3"/>
  <c r="O42" i="3"/>
  <c r="P42" i="3"/>
  <c r="J43" i="3"/>
  <c r="K43" i="3"/>
  <c r="L43" i="3"/>
  <c r="M43" i="3"/>
  <c r="Q43" i="3"/>
  <c r="F43" i="3" s="1"/>
  <c r="G43" i="3" s="1"/>
  <c r="N43" i="3"/>
  <c r="O43" i="3"/>
  <c r="P43" i="3"/>
  <c r="J44" i="3"/>
  <c r="K44" i="3"/>
  <c r="L44" i="3"/>
  <c r="M44" i="3"/>
  <c r="N44" i="3"/>
  <c r="O44" i="3"/>
  <c r="P44" i="3"/>
  <c r="J45" i="3"/>
  <c r="K45" i="3"/>
  <c r="L45" i="3"/>
  <c r="M45" i="3"/>
  <c r="Q45" i="3"/>
  <c r="F45" i="3" s="1"/>
  <c r="G45" i="3" s="1"/>
  <c r="N45" i="3"/>
  <c r="O45" i="3"/>
  <c r="P45" i="3"/>
  <c r="J46" i="3"/>
  <c r="K46" i="3"/>
  <c r="L46" i="3"/>
  <c r="M46" i="3"/>
  <c r="N46" i="3"/>
  <c r="O46" i="3"/>
  <c r="P46" i="3"/>
  <c r="J47" i="3"/>
  <c r="K47" i="3"/>
  <c r="L47" i="3"/>
  <c r="M47" i="3"/>
  <c r="Q47" i="3"/>
  <c r="F47" i="3" s="1"/>
  <c r="G47" i="3" s="1"/>
  <c r="N47" i="3"/>
  <c r="O47" i="3"/>
  <c r="P47" i="3"/>
  <c r="J48" i="3"/>
  <c r="K48" i="3"/>
  <c r="L48" i="3"/>
  <c r="M48" i="3"/>
  <c r="N48" i="3"/>
  <c r="O48" i="3"/>
  <c r="P48" i="3"/>
  <c r="J49" i="3"/>
  <c r="K49" i="3"/>
  <c r="L49" i="3"/>
  <c r="M49" i="3"/>
  <c r="Q49" i="3" s="1"/>
  <c r="F49" i="3" s="1"/>
  <c r="G49" i="3" s="1"/>
  <c r="N49" i="3"/>
  <c r="O49" i="3"/>
  <c r="P49" i="3"/>
  <c r="J50" i="3"/>
  <c r="K50" i="3"/>
  <c r="L50" i="3"/>
  <c r="M50" i="3"/>
  <c r="N50" i="3"/>
  <c r="O50" i="3"/>
  <c r="P50" i="3"/>
  <c r="J51" i="3"/>
  <c r="K51" i="3"/>
  <c r="L51" i="3"/>
  <c r="M51" i="3"/>
  <c r="N51" i="3"/>
  <c r="O51" i="3"/>
  <c r="P51" i="3"/>
  <c r="J52" i="3"/>
  <c r="K52" i="3"/>
  <c r="L52" i="3"/>
  <c r="M52" i="3"/>
  <c r="N52" i="3"/>
  <c r="O52" i="3"/>
  <c r="P52" i="3"/>
  <c r="J53" i="3"/>
  <c r="K53" i="3"/>
  <c r="L53" i="3"/>
  <c r="M53" i="3"/>
  <c r="N53" i="3"/>
  <c r="O53" i="3"/>
  <c r="P53" i="3"/>
  <c r="J54" i="3"/>
  <c r="K54" i="3"/>
  <c r="L54" i="3"/>
  <c r="M54" i="3"/>
  <c r="N54" i="3"/>
  <c r="O54" i="3"/>
  <c r="P54" i="3"/>
  <c r="P41" i="3"/>
  <c r="K41" i="3"/>
  <c r="L41" i="3"/>
  <c r="M41" i="3"/>
  <c r="N41" i="3"/>
  <c r="O41" i="3"/>
  <c r="J41" i="3"/>
  <c r="J30" i="3"/>
  <c r="K30" i="3"/>
  <c r="L30" i="3"/>
  <c r="M30" i="3"/>
  <c r="Q30" i="3" s="1"/>
  <c r="F30" i="3" s="1"/>
  <c r="G30" i="3" s="1"/>
  <c r="N30" i="3"/>
  <c r="O30" i="3"/>
  <c r="P30" i="3"/>
  <c r="J31" i="3"/>
  <c r="K31" i="3"/>
  <c r="L31" i="3"/>
  <c r="M31" i="3"/>
  <c r="N31" i="3"/>
  <c r="O31" i="3"/>
  <c r="P31" i="3"/>
  <c r="J32" i="3"/>
  <c r="K32" i="3"/>
  <c r="L32" i="3"/>
  <c r="M32" i="3"/>
  <c r="N32" i="3"/>
  <c r="O32" i="3"/>
  <c r="P32" i="3"/>
  <c r="J33" i="3"/>
  <c r="K33" i="3"/>
  <c r="L33" i="3"/>
  <c r="M33" i="3"/>
  <c r="Q33" i="3" s="1"/>
  <c r="F33" i="3" s="1"/>
  <c r="G33" i="3" s="1"/>
  <c r="N33" i="3"/>
  <c r="O33" i="3"/>
  <c r="P33" i="3"/>
  <c r="J34" i="3"/>
  <c r="K34" i="3"/>
  <c r="L34" i="3"/>
  <c r="M34" i="3"/>
  <c r="N34" i="3"/>
  <c r="O34" i="3"/>
  <c r="P34" i="3"/>
  <c r="J35" i="3"/>
  <c r="K35" i="3"/>
  <c r="L35" i="3"/>
  <c r="M35" i="3"/>
  <c r="N35" i="3"/>
  <c r="O35" i="3"/>
  <c r="P35" i="3"/>
  <c r="J36" i="3"/>
  <c r="K36" i="3"/>
  <c r="L36" i="3"/>
  <c r="M36" i="3"/>
  <c r="N36" i="3"/>
  <c r="O36" i="3"/>
  <c r="P36" i="3"/>
  <c r="J37" i="3"/>
  <c r="K37" i="3"/>
  <c r="L37" i="3"/>
  <c r="M37" i="3"/>
  <c r="N37" i="3"/>
  <c r="O37" i="3"/>
  <c r="P37" i="3"/>
  <c r="J38" i="3"/>
  <c r="K38" i="3"/>
  <c r="L38" i="3"/>
  <c r="M38" i="3"/>
  <c r="N38" i="3"/>
  <c r="O38" i="3"/>
  <c r="P38" i="3"/>
  <c r="J39" i="3"/>
  <c r="K39" i="3"/>
  <c r="L39" i="3"/>
  <c r="M39" i="3"/>
  <c r="N39" i="3"/>
  <c r="O39" i="3"/>
  <c r="P39" i="3"/>
  <c r="J40" i="3"/>
  <c r="K40" i="3"/>
  <c r="L40" i="3"/>
  <c r="M40" i="3"/>
  <c r="N40" i="3"/>
  <c r="O40" i="3"/>
  <c r="P40" i="3"/>
  <c r="P29" i="3"/>
  <c r="K29" i="3"/>
  <c r="L29" i="3"/>
  <c r="M29" i="3"/>
  <c r="N29" i="3"/>
  <c r="O29" i="3"/>
  <c r="J29" i="3"/>
  <c r="K14" i="3"/>
  <c r="K15" i="3"/>
  <c r="K16" i="3"/>
  <c r="K17" i="3"/>
  <c r="K18" i="3"/>
  <c r="K23" i="3"/>
  <c r="K24" i="3"/>
  <c r="K25" i="3"/>
  <c r="K26" i="3"/>
  <c r="K27" i="3"/>
  <c r="K28" i="3"/>
  <c r="K13" i="3"/>
  <c r="P26" i="3"/>
  <c r="J26" i="3"/>
  <c r="L26" i="3"/>
  <c r="M26" i="3"/>
  <c r="N26" i="3"/>
  <c r="O26" i="3"/>
  <c r="P27" i="3"/>
  <c r="J27" i="3"/>
  <c r="L27" i="3"/>
  <c r="M27" i="3"/>
  <c r="N27" i="3"/>
  <c r="O27" i="3"/>
  <c r="P28" i="3"/>
  <c r="J28" i="3"/>
  <c r="L28" i="3"/>
  <c r="M28" i="3"/>
  <c r="N28" i="3"/>
  <c r="O28" i="3"/>
  <c r="P14" i="3"/>
  <c r="J14" i="3"/>
  <c r="N14" i="3"/>
  <c r="O14" i="3"/>
  <c r="P15" i="3"/>
  <c r="J15" i="3"/>
  <c r="N15" i="3"/>
  <c r="O15" i="3"/>
  <c r="P16" i="3"/>
  <c r="J16" i="3"/>
  <c r="N16" i="3"/>
  <c r="O16" i="3"/>
  <c r="P17" i="3"/>
  <c r="J17" i="3"/>
  <c r="N17" i="3"/>
  <c r="O17" i="3"/>
  <c r="P18" i="3"/>
  <c r="J18" i="3"/>
  <c r="L18" i="3"/>
  <c r="Q18" i="3" s="1"/>
  <c r="F18" i="3" s="1"/>
  <c r="G18" i="3" s="1"/>
  <c r="M18" i="3"/>
  <c r="N18" i="3"/>
  <c r="O18" i="3"/>
  <c r="P23" i="3"/>
  <c r="J23" i="3"/>
  <c r="L23" i="3"/>
  <c r="M23" i="3"/>
  <c r="Q23" i="3" s="1"/>
  <c r="F23" i="3" s="1"/>
  <c r="G23" i="3" s="1"/>
  <c r="N23" i="3"/>
  <c r="O23" i="3"/>
  <c r="P24" i="3"/>
  <c r="J24" i="3"/>
  <c r="L24" i="3"/>
  <c r="M24" i="3"/>
  <c r="Q24" i="3" s="1"/>
  <c r="F24" i="3" s="1"/>
  <c r="G24" i="3" s="1"/>
  <c r="N24" i="3"/>
  <c r="O24" i="3"/>
  <c r="P25" i="3"/>
  <c r="J25" i="3"/>
  <c r="L25" i="3"/>
  <c r="M25" i="3"/>
  <c r="N25" i="3"/>
  <c r="O25" i="3"/>
  <c r="J13" i="3"/>
  <c r="N13" i="3"/>
  <c r="O13" i="3"/>
  <c r="P13" i="3"/>
  <c r="P14" i="6"/>
  <c r="Q14" i="6"/>
  <c r="P15" i="6"/>
  <c r="Q15" i="6"/>
  <c r="R15" i="6"/>
  <c r="P16" i="6"/>
  <c r="Q16" i="6"/>
  <c r="Q20" i="13"/>
  <c r="P20" i="13"/>
  <c r="Q19" i="13"/>
  <c r="P19" i="13"/>
  <c r="Q18" i="13"/>
  <c r="P18" i="13"/>
  <c r="Q17" i="13"/>
  <c r="P17" i="13"/>
  <c r="Q16" i="13"/>
  <c r="P16" i="13"/>
  <c r="Q15" i="13"/>
  <c r="P15" i="13"/>
  <c r="Q14" i="13"/>
  <c r="P14" i="13"/>
  <c r="Q13" i="13"/>
  <c r="P13" i="13"/>
  <c r="Q12" i="13"/>
  <c r="P12" i="13"/>
  <c r="Q11" i="13"/>
  <c r="P11" i="13"/>
  <c r="Q10" i="13"/>
  <c r="P10" i="13"/>
  <c r="Q9" i="13"/>
  <c r="P9" i="13"/>
  <c r="Q8" i="13"/>
  <c r="P8" i="13"/>
  <c r="Q7" i="13"/>
  <c r="P7" i="13"/>
  <c r="Q6" i="13"/>
  <c r="P6" i="13"/>
  <c r="R6" i="13" s="1"/>
  <c r="M21" i="13" s="1"/>
  <c r="D16" i="1" s="1"/>
  <c r="Q35" i="12"/>
  <c r="P35" i="12"/>
  <c r="Q34" i="12"/>
  <c r="P34" i="12"/>
  <c r="Q33" i="12"/>
  <c r="P33" i="12"/>
  <c r="Q32" i="12"/>
  <c r="P32" i="12"/>
  <c r="Q31" i="12"/>
  <c r="P31" i="12"/>
  <c r="Q30" i="12"/>
  <c r="P30" i="12"/>
  <c r="Q29" i="12"/>
  <c r="P29" i="12"/>
  <c r="Q28" i="12"/>
  <c r="P28" i="12"/>
  <c r="Q27" i="12"/>
  <c r="P27" i="12"/>
  <c r="Q26" i="12"/>
  <c r="P26" i="12"/>
  <c r="Q25" i="12"/>
  <c r="P25" i="12"/>
  <c r="Q24" i="12"/>
  <c r="P24" i="12"/>
  <c r="R24" i="12"/>
  <c r="Q23" i="12"/>
  <c r="P23" i="12"/>
  <c r="Q22" i="12"/>
  <c r="P22" i="12"/>
  <c r="R22" i="12"/>
  <c r="Q21" i="12"/>
  <c r="P21" i="12"/>
  <c r="Q20" i="12"/>
  <c r="P20" i="12"/>
  <c r="Q19" i="12"/>
  <c r="P19" i="12"/>
  <c r="Q18" i="12"/>
  <c r="P18" i="12"/>
  <c r="Q17" i="12"/>
  <c r="P17" i="12"/>
  <c r="Q16" i="12"/>
  <c r="P16" i="12"/>
  <c r="Q15" i="12"/>
  <c r="P15" i="12"/>
  <c r="Q14" i="12"/>
  <c r="P14" i="12"/>
  <c r="Q13" i="12"/>
  <c r="P13" i="12"/>
  <c r="Q12" i="12"/>
  <c r="P12" i="12"/>
  <c r="Q11" i="12"/>
  <c r="P11" i="12"/>
  <c r="Q10" i="12"/>
  <c r="P10" i="12"/>
  <c r="Q9" i="12"/>
  <c r="P9" i="12"/>
  <c r="Q8" i="12"/>
  <c r="P8" i="12"/>
  <c r="Q7" i="12"/>
  <c r="P7" i="12"/>
  <c r="Q6" i="12"/>
  <c r="R6" i="12" s="1"/>
  <c r="M36" i="12" s="1"/>
  <c r="D14" i="1" s="1"/>
  <c r="P6" i="12"/>
  <c r="P11" i="11"/>
  <c r="Q11" i="11"/>
  <c r="P12" i="11"/>
  <c r="Q12" i="11"/>
  <c r="R12" i="11"/>
  <c r="P13" i="11"/>
  <c r="Q13" i="11"/>
  <c r="P14" i="11"/>
  <c r="Q14" i="11"/>
  <c r="P15" i="11"/>
  <c r="Q15" i="11"/>
  <c r="R15" i="11"/>
  <c r="P16" i="11"/>
  <c r="Q16" i="11"/>
  <c r="P17" i="11"/>
  <c r="Q17" i="11"/>
  <c r="P18" i="11"/>
  <c r="Q18" i="11"/>
  <c r="P19" i="11"/>
  <c r="Q19" i="11"/>
  <c r="R19" i="11"/>
  <c r="P20" i="11"/>
  <c r="Q20" i="11"/>
  <c r="P32" i="10"/>
  <c r="P11" i="10"/>
  <c r="Q11" i="10"/>
  <c r="P12" i="10"/>
  <c r="Q12" i="10"/>
  <c r="P13" i="10"/>
  <c r="Q13" i="10"/>
  <c r="R13" i="10"/>
  <c r="P14" i="10"/>
  <c r="Q14" i="10"/>
  <c r="R14" i="10"/>
  <c r="P15" i="10"/>
  <c r="Q15" i="10"/>
  <c r="P16" i="10"/>
  <c r="Q16" i="10"/>
  <c r="P17" i="10"/>
  <c r="Q17" i="10"/>
  <c r="P18" i="10"/>
  <c r="Q18" i="10"/>
  <c r="P19" i="10"/>
  <c r="Q19" i="10"/>
  <c r="P20" i="10"/>
  <c r="Q20" i="10"/>
  <c r="R20" i="10"/>
  <c r="P21" i="10"/>
  <c r="Q21" i="10"/>
  <c r="P22" i="10"/>
  <c r="Q22" i="10"/>
  <c r="P23" i="10"/>
  <c r="Q23" i="10"/>
  <c r="P24" i="10"/>
  <c r="Q24" i="10"/>
  <c r="P25" i="10"/>
  <c r="Q25" i="10"/>
  <c r="P26" i="10"/>
  <c r="Q26" i="10"/>
  <c r="R26" i="10"/>
  <c r="P27" i="10"/>
  <c r="Q27" i="10"/>
  <c r="P28" i="10"/>
  <c r="Q28" i="10"/>
  <c r="P29" i="10"/>
  <c r="Q29" i="10"/>
  <c r="P30" i="10"/>
  <c r="Q30" i="10"/>
  <c r="Q35" i="11"/>
  <c r="P35" i="11"/>
  <c r="Q34" i="11"/>
  <c r="P34" i="11"/>
  <c r="Q33" i="11"/>
  <c r="P33" i="11"/>
  <c r="Q32" i="11"/>
  <c r="P32" i="11"/>
  <c r="Q31" i="11"/>
  <c r="P31" i="11"/>
  <c r="Q30" i="11"/>
  <c r="P30" i="11"/>
  <c r="Q29" i="11"/>
  <c r="P29" i="11"/>
  <c r="Q28" i="11"/>
  <c r="P28" i="11"/>
  <c r="Q27" i="11"/>
  <c r="P27" i="11"/>
  <c r="Q26" i="11"/>
  <c r="P26" i="11"/>
  <c r="Q25" i="11"/>
  <c r="P25" i="11"/>
  <c r="Q24" i="11"/>
  <c r="P24" i="11"/>
  <c r="Q23" i="11"/>
  <c r="P23" i="11"/>
  <c r="Q22" i="11"/>
  <c r="P22" i="11"/>
  <c r="Q21" i="11"/>
  <c r="P21" i="11"/>
  <c r="Q10" i="11"/>
  <c r="P10" i="11"/>
  <c r="Q9" i="11"/>
  <c r="P9" i="11"/>
  <c r="Q8" i="11"/>
  <c r="P8" i="11"/>
  <c r="Q7" i="11"/>
  <c r="P7" i="11"/>
  <c r="Q6" i="11"/>
  <c r="P6" i="11"/>
  <c r="R6" i="11" s="1"/>
  <c r="M36" i="11" s="1"/>
  <c r="D13" i="1" s="1"/>
  <c r="P41" i="10"/>
  <c r="Q45" i="10"/>
  <c r="P45" i="10"/>
  <c r="Q44" i="10"/>
  <c r="P44" i="10"/>
  <c r="Q43" i="10"/>
  <c r="P43" i="10"/>
  <c r="Q42" i="10"/>
  <c r="P42" i="10"/>
  <c r="Q41" i="10"/>
  <c r="Q40" i="10"/>
  <c r="P40" i="10"/>
  <c r="Q39" i="10"/>
  <c r="P39" i="10"/>
  <c r="Q38" i="10"/>
  <c r="P38" i="10"/>
  <c r="Q37" i="10"/>
  <c r="P37" i="10"/>
  <c r="Q36" i="10"/>
  <c r="P36" i="10"/>
  <c r="Q35" i="10"/>
  <c r="P35" i="10"/>
  <c r="Q34" i="10"/>
  <c r="P34" i="10"/>
  <c r="Q33" i="10"/>
  <c r="P33" i="10"/>
  <c r="R33" i="10"/>
  <c r="Q32" i="10"/>
  <c r="Q31" i="10"/>
  <c r="P31" i="10"/>
  <c r="Q10" i="10"/>
  <c r="P10" i="10"/>
  <c r="Q9" i="10"/>
  <c r="P9" i="10"/>
  <c r="Q8" i="10"/>
  <c r="P8" i="10"/>
  <c r="Q7" i="10"/>
  <c r="P7" i="10"/>
  <c r="Q6" i="10"/>
  <c r="P6" i="10"/>
  <c r="P14" i="9"/>
  <c r="Q14" i="9"/>
  <c r="P15" i="9"/>
  <c r="Q15" i="9"/>
  <c r="P16" i="9"/>
  <c r="Q16" i="9"/>
  <c r="P17" i="9"/>
  <c r="Q17" i="9"/>
  <c r="P18" i="9"/>
  <c r="Q18" i="9"/>
  <c r="P19" i="9"/>
  <c r="Q19" i="9"/>
  <c r="Q25" i="9"/>
  <c r="P25" i="9"/>
  <c r="Q24" i="9"/>
  <c r="P24" i="9"/>
  <c r="Q23" i="9"/>
  <c r="P23" i="9"/>
  <c r="Q22" i="9"/>
  <c r="P22" i="9"/>
  <c r="Q21" i="9"/>
  <c r="P21" i="9"/>
  <c r="Q20" i="9"/>
  <c r="P20" i="9"/>
  <c r="Q13" i="9"/>
  <c r="P13" i="9"/>
  <c r="Q12" i="9"/>
  <c r="P12" i="9"/>
  <c r="Q11" i="9"/>
  <c r="P11" i="9"/>
  <c r="R11" i="9"/>
  <c r="Q10" i="9"/>
  <c r="P10" i="9"/>
  <c r="Q9" i="9"/>
  <c r="P9" i="9"/>
  <c r="Q8" i="9"/>
  <c r="P8" i="9"/>
  <c r="Q7" i="9"/>
  <c r="P7" i="9"/>
  <c r="Q6" i="9"/>
  <c r="P6" i="9"/>
  <c r="P13" i="7"/>
  <c r="Q13" i="7"/>
  <c r="P14" i="7"/>
  <c r="Q14" i="7"/>
  <c r="P15" i="7"/>
  <c r="Q15" i="7"/>
  <c r="R15" i="7"/>
  <c r="P16" i="7"/>
  <c r="Q16" i="7"/>
  <c r="Q20" i="7"/>
  <c r="P20" i="7"/>
  <c r="Q19" i="7"/>
  <c r="P19" i="7"/>
  <c r="Q18" i="7"/>
  <c r="P18" i="7"/>
  <c r="Q17" i="7"/>
  <c r="P17" i="7"/>
  <c r="Q12" i="7"/>
  <c r="P12" i="7"/>
  <c r="Q11" i="7"/>
  <c r="P11" i="7"/>
  <c r="Q10" i="7"/>
  <c r="P10" i="7"/>
  <c r="Q9" i="7"/>
  <c r="P9" i="7"/>
  <c r="Q8" i="7"/>
  <c r="P8" i="7"/>
  <c r="Q7" i="7"/>
  <c r="P7" i="7"/>
  <c r="Q6" i="7"/>
  <c r="P6" i="7"/>
  <c r="L21" i="7"/>
  <c r="E10" i="1"/>
  <c r="Q20" i="6"/>
  <c r="P20" i="6"/>
  <c r="Q19" i="6"/>
  <c r="P19" i="6"/>
  <c r="Q18" i="6"/>
  <c r="P18" i="6"/>
  <c r="Q17" i="6"/>
  <c r="P17" i="6"/>
  <c r="Q13" i="6"/>
  <c r="P13" i="6"/>
  <c r="Q12" i="6"/>
  <c r="P12" i="6"/>
  <c r="Q11" i="6"/>
  <c r="P11" i="6"/>
  <c r="Q10" i="6"/>
  <c r="P10" i="6"/>
  <c r="Q9" i="6"/>
  <c r="P9" i="6"/>
  <c r="Q8" i="6"/>
  <c r="P8" i="6"/>
  <c r="Q7" i="6"/>
  <c r="P7" i="6"/>
  <c r="Q6" i="6"/>
  <c r="P6" i="6"/>
  <c r="E7" i="1"/>
  <c r="E6" i="1"/>
  <c r="E5" i="1"/>
  <c r="E4" i="1"/>
  <c r="Q17" i="5"/>
  <c r="P17" i="5"/>
  <c r="Q16" i="5"/>
  <c r="P16" i="5"/>
  <c r="Q15" i="5"/>
  <c r="P15" i="5"/>
  <c r="Q14" i="5"/>
  <c r="P14" i="5"/>
  <c r="Q13" i="5"/>
  <c r="P13" i="5"/>
  <c r="Q12" i="5"/>
  <c r="P12" i="5"/>
  <c r="Q11" i="5"/>
  <c r="P11" i="5"/>
  <c r="Q10" i="5"/>
  <c r="P10" i="5"/>
  <c r="Q9" i="5"/>
  <c r="P9" i="5"/>
  <c r="Q8" i="5"/>
  <c r="P8" i="5"/>
  <c r="Q7" i="5"/>
  <c r="P7" i="5"/>
  <c r="Q6" i="5"/>
  <c r="P6" i="5"/>
  <c r="R6" i="5" s="1"/>
  <c r="R7" i="4"/>
  <c r="R8" i="4"/>
  <c r="R9" i="4"/>
  <c r="R10" i="4"/>
  <c r="R11" i="4"/>
  <c r="S11" i="4" s="1"/>
  <c r="R12" i="4"/>
  <c r="R13" i="4"/>
  <c r="R14" i="4"/>
  <c r="R15" i="4"/>
  <c r="S15" i="4" s="1"/>
  <c r="R16" i="4"/>
  <c r="R17" i="4"/>
  <c r="R6" i="4"/>
  <c r="Q7" i="4"/>
  <c r="Q8" i="4"/>
  <c r="Q9" i="4"/>
  <c r="S9" i="4" s="1"/>
  <c r="Q10" i="4"/>
  <c r="Q11" i="4"/>
  <c r="Q12" i="4"/>
  <c r="S12" i="4" s="1"/>
  <c r="Q13" i="4"/>
  <c r="Q14" i="4"/>
  <c r="Q15" i="4"/>
  <c r="Q16" i="4"/>
  <c r="S16" i="4" s="1"/>
  <c r="Q17" i="4"/>
  <c r="S17" i="4" s="1"/>
  <c r="Q6" i="4"/>
  <c r="S6" i="4" s="1"/>
  <c r="P5" i="3"/>
  <c r="P6" i="3"/>
  <c r="O14" i="4" s="1"/>
  <c r="P4" i="3"/>
  <c r="L6" i="6" s="1"/>
  <c r="L21" i="6" s="1"/>
  <c r="E9" i="1" s="1"/>
  <c r="Q199" i="3"/>
  <c r="F199" i="3" s="1"/>
  <c r="G199" i="3" s="1"/>
  <c r="Q201" i="3"/>
  <c r="F201" i="3" s="1"/>
  <c r="G201" i="3" s="1"/>
  <c r="Q166" i="3"/>
  <c r="F166" i="3" s="1"/>
  <c r="G166" i="3" s="1"/>
  <c r="Q76" i="3"/>
  <c r="F76" i="3" s="1"/>
  <c r="G76" i="3" s="1"/>
  <c r="Q168" i="3"/>
  <c r="F168" i="3" s="1"/>
  <c r="G168" i="3" s="1"/>
  <c r="Q78" i="3"/>
  <c r="F78" i="3" s="1"/>
  <c r="G78" i="3" s="1"/>
  <c r="Q195" i="3"/>
  <c r="F195" i="3" s="1"/>
  <c r="G195" i="3" s="1"/>
  <c r="R12" i="13"/>
  <c r="R19" i="13"/>
  <c r="R8" i="13"/>
  <c r="R18" i="13"/>
  <c r="R10" i="13"/>
  <c r="R20" i="13"/>
  <c r="R11" i="13"/>
  <c r="R11" i="12"/>
  <c r="R19" i="12"/>
  <c r="R27" i="12"/>
  <c r="R35" i="12"/>
  <c r="R32" i="12"/>
  <c r="R15" i="12"/>
  <c r="R30" i="12"/>
  <c r="R20" i="12"/>
  <c r="R28" i="12"/>
  <c r="R21" i="12"/>
  <c r="R17" i="12"/>
  <c r="R25" i="12"/>
  <c r="R33" i="12"/>
  <c r="R10" i="12"/>
  <c r="R18" i="12"/>
  <c r="R29" i="12"/>
  <c r="R32" i="11"/>
  <c r="R25" i="11"/>
  <c r="R34" i="11"/>
  <c r="R14" i="11"/>
  <c r="R20" i="11"/>
  <c r="R7" i="11"/>
  <c r="R33" i="11"/>
  <c r="R16" i="11"/>
  <c r="R18" i="11"/>
  <c r="R19" i="10"/>
  <c r="R32" i="10"/>
  <c r="R18" i="10"/>
  <c r="R25" i="10"/>
  <c r="R29" i="10"/>
  <c r="R15" i="10"/>
  <c r="R38" i="10"/>
  <c r="R16" i="10"/>
  <c r="R9" i="9"/>
  <c r="R22" i="9"/>
  <c r="R21" i="9"/>
  <c r="R12" i="9"/>
  <c r="R7" i="9"/>
  <c r="R23" i="9"/>
  <c r="R25" i="9"/>
  <c r="R11" i="7"/>
  <c r="R6" i="7"/>
  <c r="R7" i="7"/>
  <c r="R13" i="6"/>
  <c r="R13" i="5"/>
  <c r="R31" i="11"/>
  <c r="R16" i="13"/>
  <c r="R23" i="12"/>
  <c r="R16" i="9"/>
  <c r="R31" i="10"/>
  <c r="R15" i="9"/>
  <c r="R40" i="10"/>
  <c r="R8" i="11"/>
  <c r="R26" i="11"/>
  <c r="R9" i="12"/>
  <c r="R16" i="7"/>
  <c r="R10" i="9"/>
  <c r="R24" i="9"/>
  <c r="R24" i="10"/>
  <c r="R13" i="11"/>
  <c r="R17" i="6"/>
  <c r="R10" i="11"/>
  <c r="R30" i="10"/>
  <c r="R23" i="10"/>
  <c r="R7" i="6"/>
  <c r="R22" i="10"/>
  <c r="R7" i="13"/>
  <c r="R12" i="7"/>
  <c r="R13" i="7"/>
  <c r="R13" i="9"/>
  <c r="R45" i="10"/>
  <c r="R28" i="10"/>
  <c r="R15" i="13"/>
  <c r="R27" i="10"/>
  <c r="R21" i="10"/>
  <c r="R26" i="12"/>
  <c r="R34" i="12"/>
  <c r="R14" i="7"/>
  <c r="R19" i="9"/>
  <c r="R34" i="10"/>
  <c r="R27" i="11"/>
  <c r="R35" i="11"/>
  <c r="R12" i="12"/>
  <c r="R13" i="13"/>
  <c r="R16" i="6"/>
  <c r="R14" i="9"/>
  <c r="R18" i="9"/>
  <c r="R28" i="11"/>
  <c r="R17" i="11"/>
  <c r="R11" i="11"/>
  <c r="R13" i="12"/>
  <c r="R14" i="13"/>
  <c r="R17" i="7"/>
  <c r="R17" i="9"/>
  <c r="R10" i="6"/>
  <c r="R8" i="10"/>
  <c r="R36" i="10"/>
  <c r="R29" i="11"/>
  <c r="R12" i="10"/>
  <c r="R14" i="12"/>
  <c r="R11" i="6"/>
  <c r="R9" i="10"/>
  <c r="R37" i="10"/>
  <c r="R22" i="11"/>
  <c r="R17" i="10"/>
  <c r="R11" i="10"/>
  <c r="R7" i="12"/>
  <c r="R14" i="6"/>
  <c r="R12" i="6"/>
  <c r="R10" i="10"/>
  <c r="R23" i="11"/>
  <c r="R8" i="12"/>
  <c r="R16" i="12"/>
  <c r="R31" i="12"/>
  <c r="R9" i="13"/>
  <c r="R17" i="13"/>
  <c r="L6" i="12"/>
  <c r="L36" i="12" s="1"/>
  <c r="E14" i="1" s="1"/>
  <c r="L6" i="9"/>
  <c r="L26" i="9" s="1"/>
  <c r="E11" i="1" s="1"/>
  <c r="R21" i="11"/>
  <c r="R30" i="11"/>
  <c r="R9" i="11"/>
  <c r="R24" i="11"/>
  <c r="R39" i="10"/>
  <c r="R7" i="10"/>
  <c r="R35" i="10"/>
  <c r="R6" i="10"/>
  <c r="M46" i="10" s="1"/>
  <c r="D12" i="1" s="1"/>
  <c r="R42" i="10"/>
  <c r="R41" i="10"/>
  <c r="R43" i="10"/>
  <c r="R44" i="10"/>
  <c r="R20" i="9"/>
  <c r="R8" i="9"/>
  <c r="R6" i="9"/>
  <c r="M26" i="9" s="1"/>
  <c r="D11" i="1" s="1"/>
  <c r="S14" i="4"/>
  <c r="S8" i="4"/>
  <c r="R8" i="5"/>
  <c r="E8" i="1"/>
  <c r="R7" i="5"/>
  <c r="R18" i="7"/>
  <c r="R10" i="7"/>
  <c r="R8" i="7"/>
  <c r="R19" i="7"/>
  <c r="R9" i="7"/>
  <c r="R20" i="7"/>
  <c r="R6" i="6"/>
  <c r="M21" i="6" s="1"/>
  <c r="D9" i="1" s="1"/>
  <c r="R18" i="6"/>
  <c r="R8" i="6"/>
  <c r="R19" i="6"/>
  <c r="R9" i="6"/>
  <c r="R20" i="6"/>
  <c r="R12" i="5"/>
  <c r="R10" i="5"/>
  <c r="R16" i="5"/>
  <c r="R14" i="5"/>
  <c r="R9" i="5"/>
  <c r="R15" i="5"/>
  <c r="R17" i="5"/>
  <c r="R11" i="5"/>
  <c r="M21" i="7"/>
  <c r="D10" i="1"/>
  <c r="F10" i="1"/>
  <c r="S17" i="5"/>
  <c r="D7" i="1"/>
  <c r="F7" i="1"/>
  <c r="S13" i="5"/>
  <c r="D6" i="1"/>
  <c r="F6" i="1"/>
  <c r="F14" i="1" l="1"/>
  <c r="D15" i="1"/>
  <c r="Q41" i="3"/>
  <c r="F41" i="3" s="1"/>
  <c r="G41" i="3" s="1"/>
  <c r="S9" i="5"/>
  <c r="D5" i="1" s="1"/>
  <c r="M18" i="5"/>
  <c r="Q29" i="3"/>
  <c r="F29" i="3" s="1"/>
  <c r="G29" i="3" s="1"/>
  <c r="S7" i="4"/>
  <c r="S10" i="4"/>
  <c r="Q13" i="3"/>
  <c r="F13" i="3" s="1"/>
  <c r="AA325" i="3"/>
  <c r="S13" i="4"/>
  <c r="Q127" i="3"/>
  <c r="F127" i="3" s="1"/>
  <c r="G127" i="3" s="1"/>
  <c r="Q187" i="3"/>
  <c r="F187" i="3" s="1"/>
  <c r="G187" i="3" s="1"/>
  <c r="Q31" i="3"/>
  <c r="F31" i="3" s="1"/>
  <c r="G31" i="3" s="1"/>
  <c r="Q26" i="3"/>
  <c r="F26" i="3" s="1"/>
  <c r="G26" i="3" s="1"/>
  <c r="Q145" i="3"/>
  <c r="F145" i="3" s="1"/>
  <c r="G145" i="3" s="1"/>
  <c r="Q180" i="3"/>
  <c r="F180" i="3" s="1"/>
  <c r="G180" i="3" s="1"/>
  <c r="AA293" i="3"/>
  <c r="Q20" i="3"/>
  <c r="Q19" i="3"/>
  <c r="Q144" i="3"/>
  <c r="F144" i="3" s="1"/>
  <c r="G144" i="3" s="1"/>
  <c r="Q69" i="3"/>
  <c r="F69" i="3" s="1"/>
  <c r="G69" i="3" s="1"/>
  <c r="Q48" i="3"/>
  <c r="F48" i="3" s="1"/>
  <c r="G48" i="3" s="1"/>
  <c r="Q184" i="3"/>
  <c r="F184" i="3" s="1"/>
  <c r="G184" i="3" s="1"/>
  <c r="Q77" i="3"/>
  <c r="F77" i="3" s="1"/>
  <c r="G77" i="3" s="1"/>
  <c r="Q100" i="3"/>
  <c r="F100" i="3" s="1"/>
  <c r="G100" i="3" s="1"/>
  <c r="Q154" i="3"/>
  <c r="F154" i="3" s="1"/>
  <c r="G154" i="3" s="1"/>
  <c r="Q170" i="3"/>
  <c r="F170" i="3" s="1"/>
  <c r="G170" i="3" s="1"/>
  <c r="Y473" i="3"/>
  <c r="Q44" i="3"/>
  <c r="F44" i="3" s="1"/>
  <c r="G44" i="3" s="1"/>
  <c r="Q90" i="3"/>
  <c r="F90" i="3" s="1"/>
  <c r="G90" i="3" s="1"/>
  <c r="Q125" i="3"/>
  <c r="F125" i="3" s="1"/>
  <c r="G125" i="3" s="1"/>
  <c r="Q142" i="3"/>
  <c r="F142" i="3" s="1"/>
  <c r="G142" i="3" s="1"/>
  <c r="Q57" i="3"/>
  <c r="F57" i="3" s="1"/>
  <c r="G57" i="3" s="1"/>
  <c r="Q172" i="3"/>
  <c r="F172" i="3" s="1"/>
  <c r="G172" i="3" s="1"/>
  <c r="Q205" i="3"/>
  <c r="F205" i="3" s="1"/>
  <c r="G205" i="3" s="1"/>
  <c r="Y707" i="3"/>
  <c r="Q122" i="3"/>
  <c r="F122" i="3" s="1"/>
  <c r="G122" i="3" s="1"/>
  <c r="Q161" i="3"/>
  <c r="F161" i="3" s="1"/>
  <c r="G161" i="3" s="1"/>
  <c r="Q28" i="3"/>
  <c r="F28" i="3" s="1"/>
  <c r="G28" i="3" s="1"/>
  <c r="Q93" i="3"/>
  <c r="F93" i="3" s="1"/>
  <c r="G93" i="3" s="1"/>
  <c r="Y983" i="3"/>
  <c r="Y653" i="3"/>
  <c r="Q22" i="3"/>
  <c r="AA741" i="3"/>
  <c r="Q71" i="3"/>
  <c r="F71" i="3" s="1"/>
  <c r="G71" i="3" s="1"/>
  <c r="Q129" i="3"/>
  <c r="F129" i="3" s="1"/>
  <c r="G129" i="3" s="1"/>
  <c r="Q35" i="3"/>
  <c r="F35" i="3" s="1"/>
  <c r="G35" i="3" s="1"/>
  <c r="Q139" i="3"/>
  <c r="F139" i="3" s="1"/>
  <c r="G139" i="3" s="1"/>
  <c r="Q174" i="3"/>
  <c r="F174" i="3" s="1"/>
  <c r="G174" i="3" s="1"/>
  <c r="Q150" i="3"/>
  <c r="F150" i="3" s="1"/>
  <c r="G150" i="3" s="1"/>
  <c r="AA79" i="3"/>
  <c r="Q159" i="3"/>
  <c r="F159" i="3" s="1"/>
  <c r="G159" i="3" s="1"/>
  <c r="Q178" i="3"/>
  <c r="F178" i="3" s="1"/>
  <c r="G178" i="3" s="1"/>
  <c r="Q39" i="3"/>
  <c r="F39" i="3" s="1"/>
  <c r="G39" i="3" s="1"/>
  <c r="Z65" i="3"/>
  <c r="Y183" i="3"/>
  <c r="Q193" i="3"/>
  <c r="F193" i="3" s="1"/>
  <c r="G193" i="3" s="1"/>
  <c r="Q58" i="3"/>
  <c r="F58" i="3" s="1"/>
  <c r="G58" i="3" s="1"/>
  <c r="Q138" i="3"/>
  <c r="F138" i="3" s="1"/>
  <c r="G138" i="3" s="1"/>
  <c r="AA355" i="3"/>
  <c r="Q51" i="3"/>
  <c r="F51" i="3" s="1"/>
  <c r="G51" i="3" s="1"/>
  <c r="Q89" i="3"/>
  <c r="F89" i="3" s="1"/>
  <c r="G89" i="3" s="1"/>
  <c r="Y497" i="3"/>
  <c r="Y59" i="3"/>
  <c r="Q113" i="3"/>
  <c r="F113" i="3" s="1"/>
  <c r="G113" i="3" s="1"/>
  <c r="Y677" i="3"/>
  <c r="Z1567" i="3"/>
  <c r="Y201" i="3"/>
  <c r="Q128" i="3"/>
  <c r="F128" i="3" s="1"/>
  <c r="G128" i="3" s="1"/>
  <c r="AA155" i="3"/>
  <c r="Q164" i="3"/>
  <c r="F164" i="3" s="1"/>
  <c r="G164" i="3" s="1"/>
  <c r="AA347" i="3"/>
  <c r="Q123" i="3"/>
  <c r="F123" i="3" s="1"/>
  <c r="G123" i="3" s="1"/>
  <c r="Q140" i="3"/>
  <c r="F140" i="3" s="1"/>
  <c r="G140" i="3" s="1"/>
  <c r="Q82" i="3"/>
  <c r="F82" i="3" s="1"/>
  <c r="G82" i="3" s="1"/>
  <c r="Q183" i="3"/>
  <c r="F183" i="3" s="1"/>
  <c r="G183" i="3" s="1"/>
  <c r="Y489" i="3"/>
  <c r="Q185" i="3"/>
  <c r="F185" i="3" s="1"/>
  <c r="G185" i="3" s="1"/>
  <c r="Y835" i="3"/>
  <c r="Y827" i="3"/>
  <c r="AA831" i="3"/>
  <c r="Q52" i="3"/>
  <c r="F52" i="3" s="1"/>
  <c r="G52" i="3" s="1"/>
  <c r="Q190" i="3"/>
  <c r="F190" i="3" s="1"/>
  <c r="G190" i="3" s="1"/>
  <c r="AA567" i="3"/>
  <c r="Q37" i="3"/>
  <c r="F37" i="3" s="1"/>
  <c r="G37" i="3" s="1"/>
  <c r="Q91" i="3"/>
  <c r="F91" i="3" s="1"/>
  <c r="G91" i="3" s="1"/>
  <c r="Z69" i="3"/>
  <c r="Q134" i="3"/>
  <c r="F134" i="3" s="1"/>
  <c r="G134" i="3" s="1"/>
  <c r="Y87" i="3"/>
  <c r="Q32" i="3"/>
  <c r="F32" i="3" s="1"/>
  <c r="G32" i="3" s="1"/>
  <c r="Q27" i="3"/>
  <c r="F27" i="3" s="1"/>
  <c r="G27" i="3" s="1"/>
  <c r="Z1559" i="3"/>
  <c r="Q36" i="3"/>
  <c r="F36" i="3" s="1"/>
  <c r="G36" i="3" s="1"/>
  <c r="Q53" i="3"/>
  <c r="F53" i="3" s="1"/>
  <c r="G53" i="3" s="1"/>
  <c r="Q73" i="3"/>
  <c r="F73" i="3" s="1"/>
  <c r="G73" i="3" s="1"/>
  <c r="Q197" i="3"/>
  <c r="F197" i="3" s="1"/>
  <c r="G197" i="3" s="1"/>
  <c r="Q17" i="3"/>
  <c r="Q86" i="3"/>
  <c r="F86" i="3" s="1"/>
  <c r="G86" i="3" s="1"/>
  <c r="Q179" i="3"/>
  <c r="F179" i="3" s="1"/>
  <c r="G179" i="3" s="1"/>
  <c r="Y621" i="3"/>
  <c r="Q165" i="3"/>
  <c r="F165" i="3" s="1"/>
  <c r="G165" i="3" s="1"/>
  <c r="Y75" i="3"/>
  <c r="Y699" i="3"/>
  <c r="Z53" i="3"/>
  <c r="AA953" i="3"/>
  <c r="Y43" i="3"/>
  <c r="Y413" i="3"/>
  <c r="Q117" i="3"/>
  <c r="F117" i="3" s="1"/>
  <c r="G117" i="3" s="1"/>
  <c r="Q155" i="3"/>
  <c r="F155" i="3" s="1"/>
  <c r="G155" i="3" s="1"/>
  <c r="Q16" i="3"/>
  <c r="F16" i="3" s="1"/>
  <c r="G16" i="3" s="1"/>
  <c r="Z493" i="3"/>
  <c r="Y189" i="3"/>
  <c r="AA339" i="3"/>
  <c r="Q66" i="3"/>
  <c r="F66" i="3" s="1"/>
  <c r="G66" i="3" s="1"/>
  <c r="Q110" i="3"/>
  <c r="F110" i="3" s="1"/>
  <c r="G110" i="3" s="1"/>
  <c r="AA323" i="3"/>
  <c r="L6" i="11"/>
  <c r="L36" i="11" s="1"/>
  <c r="E13" i="1" s="1"/>
  <c r="F13" i="1" s="1"/>
  <c r="Y1501" i="3"/>
  <c r="Q167" i="3"/>
  <c r="F167" i="3" s="1"/>
  <c r="G167" i="3" s="1"/>
  <c r="AA131" i="3"/>
  <c r="AA1679" i="3"/>
  <c r="Q157" i="3"/>
  <c r="F157" i="3" s="1"/>
  <c r="G157" i="3" s="1"/>
  <c r="Z267" i="3"/>
  <c r="Z1307" i="3"/>
  <c r="Q119" i="3"/>
  <c r="F119" i="3" s="1"/>
  <c r="G119" i="3" s="1"/>
  <c r="Z145" i="3"/>
  <c r="Y1691" i="3"/>
  <c r="Y1605" i="3"/>
  <c r="Y57" i="3"/>
  <c r="AA125" i="3"/>
  <c r="Y171" i="3"/>
  <c r="AA345" i="3"/>
  <c r="Z439" i="3"/>
  <c r="AA851" i="3"/>
  <c r="Z769" i="3"/>
  <c r="AA677" i="3"/>
  <c r="Y1733" i="3"/>
  <c r="Z1787" i="3"/>
  <c r="Q38" i="3"/>
  <c r="F38" i="3" s="1"/>
  <c r="G38" i="3" s="1"/>
  <c r="Q83" i="3"/>
  <c r="F83" i="3" s="1"/>
  <c r="G83" i="3" s="1"/>
  <c r="Q107" i="3"/>
  <c r="F107" i="3" s="1"/>
  <c r="G107" i="3" s="1"/>
  <c r="Q130" i="3"/>
  <c r="F130" i="3" s="1"/>
  <c r="G130" i="3" s="1"/>
  <c r="Q137" i="3"/>
  <c r="F137" i="3" s="1"/>
  <c r="G137" i="3" s="1"/>
  <c r="Q177" i="3"/>
  <c r="F177" i="3" s="1"/>
  <c r="G177" i="3" s="1"/>
  <c r="Q191" i="3"/>
  <c r="F191" i="3" s="1"/>
  <c r="G191" i="3" s="1"/>
  <c r="Z1623" i="3"/>
  <c r="Q50" i="3"/>
  <c r="F50" i="3" s="1"/>
  <c r="G50" i="3" s="1"/>
  <c r="Q115" i="3"/>
  <c r="F115" i="3" s="1"/>
  <c r="G115" i="3" s="1"/>
  <c r="AA359" i="3"/>
  <c r="Q101" i="3"/>
  <c r="F101" i="3" s="1"/>
  <c r="G101" i="3" s="1"/>
  <c r="Q149" i="3"/>
  <c r="F149" i="3" s="1"/>
  <c r="G149" i="3" s="1"/>
  <c r="Z275" i="3"/>
  <c r="Z121" i="3"/>
  <c r="Y1373" i="3"/>
  <c r="Q133" i="3"/>
  <c r="F133" i="3" s="1"/>
  <c r="G133" i="3" s="1"/>
  <c r="AA15" i="3"/>
  <c r="Z437" i="3"/>
  <c r="Y299" i="3"/>
  <c r="AA361" i="3"/>
  <c r="Z777" i="3"/>
  <c r="AA123" i="3"/>
  <c r="Z123" i="3"/>
  <c r="Z135" i="3"/>
  <c r="Y105" i="3"/>
  <c r="Y163" i="3"/>
  <c r="AA329" i="3"/>
  <c r="Z431" i="3"/>
  <c r="AA843" i="3"/>
  <c r="Z745" i="3"/>
  <c r="AA549" i="3"/>
  <c r="Y1997" i="3"/>
  <c r="Z1851" i="3"/>
  <c r="Q111" i="3"/>
  <c r="F111" i="3" s="1"/>
  <c r="G111" i="3" s="1"/>
  <c r="Q189" i="3"/>
  <c r="F189" i="3" s="1"/>
  <c r="G189" i="3" s="1"/>
  <c r="AA221" i="3"/>
  <c r="Z1591" i="3"/>
  <c r="Q194" i="3"/>
  <c r="F194" i="3" s="1"/>
  <c r="G194" i="3" s="1"/>
  <c r="L6" i="13"/>
  <c r="L21" i="13" s="1"/>
  <c r="E16" i="1" s="1"/>
  <c r="F16" i="1" s="1"/>
  <c r="Y465" i="3"/>
  <c r="Z291" i="3"/>
  <c r="Z1139" i="3"/>
  <c r="Q68" i="3"/>
  <c r="F68" i="3" s="1"/>
  <c r="G68" i="3" s="1"/>
  <c r="Y1443" i="3"/>
  <c r="Q54" i="3"/>
  <c r="F54" i="3" s="1"/>
  <c r="G54" i="3" s="1"/>
  <c r="Y197" i="3"/>
  <c r="AA1759" i="3"/>
  <c r="Q79" i="3"/>
  <c r="F79" i="3" s="1"/>
  <c r="G79" i="3" s="1"/>
  <c r="Z99" i="3"/>
  <c r="Y397" i="3"/>
  <c r="Q96" i="3"/>
  <c r="F96" i="3" s="1"/>
  <c r="G96" i="3" s="1"/>
  <c r="Y251" i="3"/>
  <c r="AA867" i="3"/>
  <c r="Q81" i="3"/>
  <c r="F81" i="3" s="1"/>
  <c r="G81" i="3" s="1"/>
  <c r="Y137" i="3"/>
  <c r="AA859" i="3"/>
  <c r="Y113" i="3"/>
  <c r="Z151" i="3"/>
  <c r="AA247" i="3"/>
  <c r="Y225" i="3"/>
  <c r="Z489" i="3"/>
  <c r="Y503" i="3"/>
  <c r="Z899" i="3"/>
  <c r="Y649" i="3"/>
  <c r="Z533" i="3"/>
  <c r="AA1597" i="3"/>
  <c r="Z1291" i="3"/>
  <c r="AA551" i="3"/>
  <c r="Q99" i="3"/>
  <c r="F99" i="3" s="1"/>
  <c r="G99" i="3" s="1"/>
  <c r="AA535" i="3"/>
  <c r="AA1527" i="3"/>
  <c r="Y975" i="3"/>
  <c r="AA921" i="3"/>
  <c r="Q103" i="3"/>
  <c r="F103" i="3" s="1"/>
  <c r="G103" i="3" s="1"/>
  <c r="Q186" i="3"/>
  <c r="F186" i="3" s="1"/>
  <c r="G186" i="3" s="1"/>
  <c r="Y1697" i="3"/>
  <c r="Q15" i="3"/>
  <c r="F15" i="3" s="1"/>
  <c r="G15" i="3" s="1"/>
  <c r="Z455" i="3"/>
  <c r="Q88" i="3"/>
  <c r="F88" i="3" s="1"/>
  <c r="G88" i="3" s="1"/>
  <c r="Y135" i="3"/>
  <c r="Y1947" i="3"/>
  <c r="Q109" i="3"/>
  <c r="F109" i="3" s="1"/>
  <c r="G109" i="3" s="1"/>
  <c r="AA101" i="3"/>
  <c r="Y141" i="3"/>
  <c r="AA231" i="3"/>
  <c r="Y217" i="3"/>
  <c r="Z481" i="3"/>
  <c r="Y495" i="3"/>
  <c r="Z883" i="3"/>
  <c r="Y625" i="3"/>
  <c r="Z973" i="3"/>
  <c r="AA2013" i="3"/>
  <c r="AA1149" i="3"/>
  <c r="L6" i="10"/>
  <c r="L46" i="10" s="1"/>
  <c r="E12" i="1" s="1"/>
  <c r="F12" i="1" s="1"/>
  <c r="AA277" i="3"/>
  <c r="AA205" i="3"/>
  <c r="AA811" i="3"/>
  <c r="Q121" i="3"/>
  <c r="F121" i="3" s="1"/>
  <c r="G121" i="3" s="1"/>
  <c r="Z153" i="3"/>
  <c r="Y485" i="3"/>
  <c r="Y213" i="3"/>
  <c r="AA937" i="3"/>
  <c r="Q94" i="3"/>
  <c r="F94" i="3" s="1"/>
  <c r="G94" i="3" s="1"/>
  <c r="Q169" i="3"/>
  <c r="F169" i="3" s="1"/>
  <c r="G169" i="3" s="1"/>
  <c r="Y405" i="3"/>
  <c r="Q70" i="3"/>
  <c r="F70" i="3" s="1"/>
  <c r="G70" i="3" s="1"/>
  <c r="Y515" i="3"/>
  <c r="Y959" i="3"/>
  <c r="AA77" i="3"/>
  <c r="Z785" i="3"/>
  <c r="Q131" i="3"/>
  <c r="F131" i="3" s="1"/>
  <c r="G131" i="3" s="1"/>
  <c r="Q135" i="3"/>
  <c r="F135" i="3" s="1"/>
  <c r="G135" i="3" s="1"/>
  <c r="Y243" i="3"/>
  <c r="AA725" i="3"/>
  <c r="Z91" i="3"/>
  <c r="Z119" i="3"/>
  <c r="AA223" i="3"/>
  <c r="Y209" i="3"/>
  <c r="Z473" i="3"/>
  <c r="Y487" i="3"/>
  <c r="Z843" i="3"/>
  <c r="Y561" i="3"/>
  <c r="Z837" i="3"/>
  <c r="AA2021" i="3"/>
  <c r="Z1107" i="3"/>
  <c r="Q80" i="3"/>
  <c r="F80" i="3" s="1"/>
  <c r="G80" i="3" s="1"/>
  <c r="Q85" i="3"/>
  <c r="F85" i="3" s="1"/>
  <c r="G85" i="3" s="1"/>
  <c r="Q104" i="3"/>
  <c r="F104" i="3" s="1"/>
  <c r="G104" i="3" s="1"/>
  <c r="Q95" i="3"/>
  <c r="F95" i="3" s="1"/>
  <c r="G95" i="3" s="1"/>
  <c r="Q118" i="3"/>
  <c r="F118" i="3" s="1"/>
  <c r="G118" i="3" s="1"/>
  <c r="Q124" i="3"/>
  <c r="F124" i="3" s="1"/>
  <c r="G124" i="3" s="1"/>
  <c r="Q141" i="3"/>
  <c r="F141" i="3" s="1"/>
  <c r="G141" i="3" s="1"/>
  <c r="AA149" i="3"/>
  <c r="Y37" i="3"/>
  <c r="AA485" i="3"/>
  <c r="Y221" i="3"/>
  <c r="AA343" i="3"/>
  <c r="Q59" i="3"/>
  <c r="F59" i="3" s="1"/>
  <c r="G59" i="3" s="1"/>
  <c r="AA31" i="3"/>
  <c r="Y967" i="3"/>
  <c r="Q151" i="3"/>
  <c r="F151" i="3" s="1"/>
  <c r="G151" i="3" s="1"/>
  <c r="AA73" i="3"/>
  <c r="AA905" i="3"/>
  <c r="Z147" i="3"/>
  <c r="AA1563" i="3"/>
  <c r="Q34" i="3"/>
  <c r="F34" i="3" s="1"/>
  <c r="G34" i="3" s="1"/>
  <c r="Z67" i="3"/>
  <c r="Z447" i="3"/>
  <c r="Q21" i="3"/>
  <c r="Y91" i="3"/>
  <c r="Z97" i="3"/>
  <c r="AA215" i="3"/>
  <c r="Z465" i="3"/>
  <c r="Y471" i="3"/>
  <c r="Z835" i="3"/>
  <c r="AA855" i="3"/>
  <c r="Z829" i="3"/>
  <c r="AA1181" i="3"/>
  <c r="Y1531" i="3"/>
  <c r="Q46" i="3"/>
  <c r="F46" i="3" s="1"/>
  <c r="G46" i="3" s="1"/>
  <c r="Q97" i="3"/>
  <c r="F97" i="3" s="1"/>
  <c r="G97" i="3" s="1"/>
  <c r="Q143" i="3"/>
  <c r="F143" i="3" s="1"/>
  <c r="G143" i="3" s="1"/>
  <c r="Q136" i="3"/>
  <c r="F136" i="3" s="1"/>
  <c r="G136" i="3" s="1"/>
  <c r="Q163" i="3"/>
  <c r="F163" i="3" s="1"/>
  <c r="G163" i="3" s="1"/>
  <c r="AA93" i="3"/>
  <c r="Y507" i="3"/>
  <c r="Z389" i="3"/>
  <c r="Z423" i="3"/>
  <c r="Y463" i="3"/>
  <c r="AA477" i="3"/>
  <c r="Y389" i="3"/>
  <c r="AA819" i="3"/>
  <c r="Z715" i="3"/>
  <c r="Y691" i="3"/>
  <c r="AA889" i="3"/>
  <c r="Z617" i="3"/>
  <c r="AA839" i="3"/>
  <c r="Z703" i="3"/>
  <c r="Y935" i="3"/>
  <c r="AA997" i="3"/>
  <c r="Z821" i="3"/>
  <c r="AA795" i="3"/>
  <c r="Y1477" i="3"/>
  <c r="Y2005" i="3"/>
  <c r="AA1229" i="3"/>
  <c r="Z1671" i="3"/>
  <c r="Z1721" i="3"/>
  <c r="Z1859" i="3"/>
  <c r="Y1291" i="3"/>
  <c r="Y103" i="3"/>
  <c r="AA69" i="3"/>
  <c r="Y27" i="3"/>
  <c r="AA99" i="3"/>
  <c r="Y25" i="3"/>
  <c r="AA97" i="3"/>
  <c r="Y129" i="3"/>
  <c r="Z95" i="3"/>
  <c r="Z83" i="3"/>
  <c r="AA191" i="3"/>
  <c r="AA157" i="3"/>
  <c r="AA171" i="3"/>
  <c r="AA209" i="3"/>
  <c r="Y177" i="3"/>
  <c r="Z451" i="3"/>
  <c r="Y499" i="3"/>
  <c r="AA297" i="3"/>
  <c r="Z441" i="3"/>
  <c r="Y385" i="3"/>
  <c r="Z333" i="3"/>
  <c r="Z407" i="3"/>
  <c r="Y391" i="3"/>
  <c r="AA453" i="3"/>
  <c r="Y381" i="3"/>
  <c r="AA803" i="3"/>
  <c r="Z707" i="3"/>
  <c r="Y683" i="3"/>
  <c r="AA841" i="3"/>
  <c r="Y937" i="3"/>
  <c r="AA823" i="3"/>
  <c r="Z679" i="3"/>
  <c r="Y871" i="3"/>
  <c r="AA989" i="3"/>
  <c r="Z813" i="3"/>
  <c r="AA763" i="3"/>
  <c r="AA1523" i="3"/>
  <c r="Y2013" i="3"/>
  <c r="AA1293" i="3"/>
  <c r="Z1799" i="3"/>
  <c r="Z1785" i="3"/>
  <c r="Z1883" i="3"/>
  <c r="Y1175" i="3"/>
  <c r="Z37" i="3"/>
  <c r="AA179" i="3"/>
  <c r="AA91" i="3"/>
  <c r="Y73" i="3"/>
  <c r="AA265" i="3"/>
  <c r="Y365" i="3"/>
  <c r="Y735" i="3"/>
  <c r="Y111" i="3"/>
  <c r="AA233" i="3"/>
  <c r="AA153" i="3"/>
  <c r="Z261" i="3"/>
  <c r="Y377" i="3"/>
  <c r="Z699" i="3"/>
  <c r="Z805" i="3"/>
  <c r="Z1979" i="3"/>
  <c r="Z107" i="3"/>
  <c r="AA507" i="3"/>
  <c r="Z327" i="3"/>
  <c r="Y921" i="3"/>
  <c r="AA1677" i="3"/>
  <c r="Z55" i="3"/>
  <c r="Z245" i="3"/>
  <c r="Z427" i="3"/>
  <c r="AA487" i="3"/>
  <c r="Y285" i="3"/>
  <c r="Y913" i="3"/>
  <c r="AA743" i="3"/>
  <c r="Z863" i="3"/>
  <c r="Y719" i="3"/>
  <c r="AA949" i="3"/>
  <c r="Z717" i="3"/>
  <c r="Y1287" i="3"/>
  <c r="Z1441" i="3"/>
  <c r="Z1605" i="3"/>
  <c r="Y1719" i="3"/>
  <c r="Z1391" i="3"/>
  <c r="Z1913" i="3"/>
  <c r="AA1819" i="3"/>
  <c r="Y1193" i="3"/>
  <c r="Z139" i="3"/>
  <c r="Z449" i="3"/>
  <c r="Z71" i="3"/>
  <c r="Y169" i="3"/>
  <c r="Z399" i="3"/>
  <c r="AA713" i="3"/>
  <c r="Y1511" i="3"/>
  <c r="AA1389" i="3"/>
  <c r="Y79" i="3"/>
  <c r="Z253" i="3"/>
  <c r="Y369" i="3"/>
  <c r="Y651" i="3"/>
  <c r="AA973" i="3"/>
  <c r="Z1277" i="3"/>
  <c r="Y71" i="3"/>
  <c r="Z141" i="3"/>
  <c r="Z215" i="3"/>
  <c r="Y467" i="3"/>
  <c r="Y367" i="3"/>
  <c r="Y595" i="3"/>
  <c r="Z27" i="3"/>
  <c r="AA121" i="3"/>
  <c r="Z57" i="3"/>
  <c r="Y131" i="3"/>
  <c r="Z19" i="3"/>
  <c r="Z75" i="3"/>
  <c r="Y53" i="3"/>
  <c r="AA103" i="3"/>
  <c r="Z207" i="3"/>
  <c r="Z237" i="3"/>
  <c r="AA235" i="3"/>
  <c r="Z169" i="3"/>
  <c r="AA491" i="3"/>
  <c r="Z419" i="3"/>
  <c r="Y459" i="3"/>
  <c r="AA433" i="3"/>
  <c r="Z345" i="3"/>
  <c r="Y345" i="3"/>
  <c r="AA335" i="3"/>
  <c r="Z311" i="3"/>
  <c r="Y359" i="3"/>
  <c r="AA381" i="3"/>
  <c r="Y277" i="3"/>
  <c r="Z627" i="3"/>
  <c r="Z587" i="3"/>
  <c r="AA753" i="3"/>
  <c r="Z561" i="3"/>
  <c r="Y905" i="3"/>
  <c r="AA607" i="3"/>
  <c r="Z855" i="3"/>
  <c r="Y711" i="3"/>
  <c r="AA909" i="3"/>
  <c r="Y973" i="3"/>
  <c r="Y1255" i="3"/>
  <c r="AA1371" i="3"/>
  <c r="Z1733" i="3"/>
  <c r="Y1727" i="3"/>
  <c r="AA1047" i="3"/>
  <c r="Z1969" i="3"/>
  <c r="Z1485" i="3"/>
  <c r="Z1173" i="3"/>
  <c r="Z435" i="3"/>
  <c r="Y357" i="3"/>
  <c r="Z999" i="3"/>
  <c r="Z1557" i="3"/>
  <c r="Y133" i="3"/>
  <c r="Z63" i="3"/>
  <c r="Z177" i="3"/>
  <c r="Z353" i="3"/>
  <c r="AA397" i="3"/>
  <c r="Z577" i="3"/>
  <c r="Y155" i="3"/>
  <c r="Z25" i="3"/>
  <c r="AA119" i="3"/>
  <c r="Y61" i="3"/>
  <c r="Y65" i="3"/>
  <c r="Z21" i="3"/>
  <c r="Z93" i="3"/>
  <c r="Z199" i="3"/>
  <c r="Z229" i="3"/>
  <c r="AA219" i="3"/>
  <c r="Z257" i="3"/>
  <c r="AA483" i="3"/>
  <c r="Z403" i="3"/>
  <c r="Y387" i="3"/>
  <c r="AA417" i="3"/>
  <c r="Z337" i="3"/>
  <c r="Y337" i="3"/>
  <c r="AA311" i="3"/>
  <c r="Z303" i="3"/>
  <c r="Y319" i="3"/>
  <c r="Z501" i="3"/>
  <c r="Y269" i="3"/>
  <c r="Z603" i="3"/>
  <c r="Z531" i="3"/>
  <c r="AA737" i="3"/>
  <c r="Z537" i="3"/>
  <c r="Y881" i="3"/>
  <c r="AA1015" i="3"/>
  <c r="Z847" i="3"/>
  <c r="Y703" i="3"/>
  <c r="AA781" i="3"/>
  <c r="Y965" i="3"/>
  <c r="Y1181" i="3"/>
  <c r="Y1179" i="3"/>
  <c r="Z1997" i="3"/>
  <c r="Y1735" i="3"/>
  <c r="AA1135" i="3"/>
  <c r="AA1593" i="3"/>
  <c r="Y1347" i="3"/>
  <c r="Y1043" i="3"/>
  <c r="Z1299" i="3"/>
  <c r="Z1183" i="3"/>
  <c r="Y1313" i="3"/>
  <c r="Z1031" i="3"/>
  <c r="Y1509" i="3"/>
  <c r="AA1811" i="3"/>
  <c r="Z1771" i="3"/>
  <c r="Y1939" i="3"/>
  <c r="AA1633" i="3"/>
  <c r="AA1569" i="3"/>
  <c r="Z1705" i="3"/>
  <c r="Y1689" i="3"/>
  <c r="AA1343" i="3"/>
  <c r="AA1807" i="3"/>
  <c r="Z1255" i="3"/>
  <c r="Z1791" i="3"/>
  <c r="Z1535" i="3"/>
  <c r="Y1959" i="3"/>
  <c r="Y1703" i="3"/>
  <c r="AA1661" i="3"/>
  <c r="AA1997" i="3"/>
  <c r="AA1581" i="3"/>
  <c r="Z1981" i="3"/>
  <c r="Z1725" i="3"/>
  <c r="Y1981" i="3"/>
  <c r="Y1725" i="3"/>
  <c r="Z1033" i="3"/>
  <c r="Y1499" i="3"/>
  <c r="Y1553" i="3"/>
  <c r="Y1489" i="3"/>
  <c r="Y1555" i="3"/>
  <c r="AA1307" i="3"/>
  <c r="Y1363" i="3"/>
  <c r="AA579" i="3"/>
  <c r="Y693" i="3"/>
  <c r="Y845" i="3"/>
  <c r="Y989" i="3"/>
  <c r="Z725" i="3"/>
  <c r="Z853" i="3"/>
  <c r="Z981" i="3"/>
  <c r="AA541" i="3"/>
  <c r="AA797" i="3"/>
  <c r="AA1013" i="3"/>
  <c r="AA565" i="3"/>
  <c r="AA821" i="3"/>
  <c r="Y623" i="3"/>
  <c r="Y751" i="3"/>
  <c r="Y879" i="3"/>
  <c r="Y1007" i="3"/>
  <c r="Z751" i="3"/>
  <c r="Z879" i="3"/>
  <c r="Z1007" i="3"/>
  <c r="AA599" i="3"/>
  <c r="AA847" i="3"/>
  <c r="Y567" i="3"/>
  <c r="AA623" i="3"/>
  <c r="AA887" i="3"/>
  <c r="Y569" i="3"/>
  <c r="Y697" i="3"/>
  <c r="Y825" i="3"/>
  <c r="Y953" i="3"/>
  <c r="Z641" i="3"/>
  <c r="Z817" i="3"/>
  <c r="Z945" i="3"/>
  <c r="Z649" i="3"/>
  <c r="AA729" i="3"/>
  <c r="AA969" i="3"/>
  <c r="AA529" i="3"/>
  <c r="AA785" i="3"/>
  <c r="Y603" i="3"/>
  <c r="Y731" i="3"/>
  <c r="Y859" i="3"/>
  <c r="Y987" i="3"/>
  <c r="Z723" i="3"/>
  <c r="Z851" i="3"/>
  <c r="Z979" i="3"/>
  <c r="Y1551" i="3"/>
  <c r="Y1321" i="3"/>
  <c r="Y1247" i="3"/>
  <c r="Z1333" i="3"/>
  <c r="Z1057" i="3"/>
  <c r="Y1567" i="3"/>
  <c r="AA1795" i="3"/>
  <c r="Z1755" i="3"/>
  <c r="Y1923" i="3"/>
  <c r="AA1601" i="3"/>
  <c r="AA1537" i="3"/>
  <c r="Z1689" i="3"/>
  <c r="Y1673" i="3"/>
  <c r="AA1319" i="3"/>
  <c r="AA1783" i="3"/>
  <c r="Z1215" i="3"/>
  <c r="Z1783" i="3"/>
  <c r="Z1527" i="3"/>
  <c r="Y1951" i="3"/>
  <c r="Y1695" i="3"/>
  <c r="AA1637" i="3"/>
  <c r="AA1989" i="3"/>
  <c r="AA1573" i="3"/>
  <c r="Z1973" i="3"/>
  <c r="Z1717" i="3"/>
  <c r="Y1973" i="3"/>
  <c r="Y1717" i="3"/>
  <c r="AA1041" i="3"/>
  <c r="Y1523" i="3"/>
  <c r="Y1571" i="3"/>
  <c r="Z1043" i="3"/>
  <c r="AA1051" i="3"/>
  <c r="Z1329" i="3"/>
  <c r="Z1397" i="3"/>
  <c r="AA587" i="3"/>
  <c r="Y701" i="3"/>
  <c r="Y853" i="3"/>
  <c r="Y997" i="3"/>
  <c r="Z733" i="3"/>
  <c r="Z861" i="3"/>
  <c r="Z989" i="3"/>
  <c r="AA557" i="3"/>
  <c r="AA813" i="3"/>
  <c r="Y605" i="3"/>
  <c r="AA581" i="3"/>
  <c r="AA837" i="3"/>
  <c r="Y631" i="3"/>
  <c r="Y759" i="3"/>
  <c r="Y887" i="3"/>
  <c r="Y1015" i="3"/>
  <c r="Z759" i="3"/>
  <c r="Z887" i="3"/>
  <c r="Z1015" i="3"/>
  <c r="AA615" i="3"/>
  <c r="AA863" i="3"/>
  <c r="Z527" i="3"/>
  <c r="AA639" i="3"/>
  <c r="AA903" i="3"/>
  <c r="Y577" i="3"/>
  <c r="Y705" i="3"/>
  <c r="Y833" i="3"/>
  <c r="Y961" i="3"/>
  <c r="Z665" i="3"/>
  <c r="Z825" i="3"/>
  <c r="Z953" i="3"/>
  <c r="Z673" i="3"/>
  <c r="AA745" i="3"/>
  <c r="AA977" i="3"/>
  <c r="AA545" i="3"/>
  <c r="AA801" i="3"/>
  <c r="Y611" i="3"/>
  <c r="Y739" i="3"/>
  <c r="Y867" i="3"/>
  <c r="Y995" i="3"/>
  <c r="Z731" i="3"/>
  <c r="Z859" i="3"/>
  <c r="Z987" i="3"/>
  <c r="AA611" i="3"/>
  <c r="AA875" i="3"/>
  <c r="AA1003" i="3"/>
  <c r="AA1027" i="3"/>
  <c r="AA1387" i="3"/>
  <c r="Z1365" i="3"/>
  <c r="Y1379" i="3"/>
  <c r="AA1099" i="3"/>
  <c r="Y1101" i="3"/>
  <c r="AA1763" i="3"/>
  <c r="Z1723" i="3"/>
  <c r="Y1891" i="3"/>
  <c r="AA1545" i="3"/>
  <c r="AA1465" i="3"/>
  <c r="Z1657" i="3"/>
  <c r="Y1641" i="3"/>
  <c r="AA1263" i="3"/>
  <c r="AA1583" i="3"/>
  <c r="Z2007" i="3"/>
  <c r="Z1751" i="3"/>
  <c r="Z1495" i="3"/>
  <c r="Y1919" i="3"/>
  <c r="Y1663" i="3"/>
  <c r="AA1565" i="3"/>
  <c r="AA1957" i="3"/>
  <c r="AA1509" i="3"/>
  <c r="Z1941" i="3"/>
  <c r="Z1685" i="3"/>
  <c r="Y1941" i="3"/>
  <c r="Y1685" i="3"/>
  <c r="Y1093" i="3"/>
  <c r="Z1059" i="3"/>
  <c r="Z1085" i="3"/>
  <c r="Y1163" i="3"/>
  <c r="Z1137" i="3"/>
  <c r="Y1397" i="3"/>
  <c r="AA1467" i="3"/>
  <c r="AA603" i="3"/>
  <c r="Y709" i="3"/>
  <c r="Y861" i="3"/>
  <c r="Y1005" i="3"/>
  <c r="Z741" i="3"/>
  <c r="Z869" i="3"/>
  <c r="Z997" i="3"/>
  <c r="AA573" i="3"/>
  <c r="AA829" i="3"/>
  <c r="Y629" i="3"/>
  <c r="AA597" i="3"/>
  <c r="AA853" i="3"/>
  <c r="Y639" i="3"/>
  <c r="Y767" i="3"/>
  <c r="Y895" i="3"/>
  <c r="Y533" i="3"/>
  <c r="Z767" i="3"/>
  <c r="Z895" i="3"/>
  <c r="Y541" i="3"/>
  <c r="AA631" i="3"/>
  <c r="AA879" i="3"/>
  <c r="Z559" i="3"/>
  <c r="AA655" i="3"/>
  <c r="AA919" i="3"/>
  <c r="Y585" i="3"/>
  <c r="Y713" i="3"/>
  <c r="Y841" i="3"/>
  <c r="Y969" i="3"/>
  <c r="Z689" i="3"/>
  <c r="Z833" i="3"/>
  <c r="Z961" i="3"/>
  <c r="Z705" i="3"/>
  <c r="AA761" i="3"/>
  <c r="AA985" i="3"/>
  <c r="AA561" i="3"/>
  <c r="AA817" i="3"/>
  <c r="Y619" i="3"/>
  <c r="Y1173" i="3"/>
  <c r="Z1071" i="3"/>
  <c r="Z1021" i="3"/>
  <c r="AA1021" i="3"/>
  <c r="Y1357" i="3"/>
  <c r="Z1261" i="3"/>
  <c r="AA1667" i="3"/>
  <c r="Z1627" i="3"/>
  <c r="Y1795" i="3"/>
  <c r="AA1369" i="3"/>
  <c r="AA1265" i="3"/>
  <c r="Z1561" i="3"/>
  <c r="AA1927" i="3"/>
  <c r="AA1103" i="3"/>
  <c r="AA1479" i="3"/>
  <c r="Z1975" i="3"/>
  <c r="Z1719" i="3"/>
  <c r="Z1463" i="3"/>
  <c r="Y1887" i="3"/>
  <c r="Y1631" i="3"/>
  <c r="AA1493" i="3"/>
  <c r="AA1917" i="3"/>
  <c r="AA1453" i="3"/>
  <c r="Z1909" i="3"/>
  <c r="Z1653" i="3"/>
  <c r="Y1909" i="3"/>
  <c r="Y1653" i="3"/>
  <c r="Z1135" i="3"/>
  <c r="AA1101" i="3"/>
  <c r="Y1137" i="3"/>
  <c r="Z1243" i="3"/>
  <c r="Y1201" i="3"/>
  <c r="Y1467" i="3"/>
  <c r="Y1541" i="3"/>
  <c r="AA643" i="3"/>
  <c r="Y717" i="3"/>
  <c r="Y869" i="3"/>
  <c r="Y1013" i="3"/>
  <c r="Z749" i="3"/>
  <c r="Z877" i="3"/>
  <c r="Z1005" i="3"/>
  <c r="AA589" i="3"/>
  <c r="AA845" i="3"/>
  <c r="Z517" i="3"/>
  <c r="AA613" i="3"/>
  <c r="AA869" i="3"/>
  <c r="Y647" i="3"/>
  <c r="Y775" i="3"/>
  <c r="Y903" i="3"/>
  <c r="Y527" i="3"/>
  <c r="Z775" i="3"/>
  <c r="Z903" i="3"/>
  <c r="Y535" i="3"/>
  <c r="AA647" i="3"/>
  <c r="AA895" i="3"/>
  <c r="Z583" i="3"/>
  <c r="AA671" i="3"/>
  <c r="AA935" i="3"/>
  <c r="Y593" i="3"/>
  <c r="Y721" i="3"/>
  <c r="Y849" i="3"/>
  <c r="Y977" i="3"/>
  <c r="Z697" i="3"/>
  <c r="Z841" i="3"/>
  <c r="Z969" i="3"/>
  <c r="AA521" i="3"/>
  <c r="AA777" i="3"/>
  <c r="AA993" i="3"/>
  <c r="AA577" i="3"/>
  <c r="AA833" i="3"/>
  <c r="Y627" i="3"/>
  <c r="Y755" i="3"/>
  <c r="Y883" i="3"/>
  <c r="Y1011" i="3"/>
  <c r="Z747" i="3"/>
  <c r="Z875" i="3"/>
  <c r="Z1003" i="3"/>
  <c r="AA659" i="3"/>
  <c r="AA891" i="3"/>
  <c r="AA1019" i="3"/>
  <c r="Y1213" i="3"/>
  <c r="AA1105" i="3"/>
  <c r="Z1055" i="3"/>
  <c r="AA1115" i="3"/>
  <c r="Y1415" i="3"/>
  <c r="Z1293" i="3"/>
  <c r="AA1643" i="3"/>
  <c r="Z1603" i="3"/>
  <c r="Y1771" i="3"/>
  <c r="AA1321" i="3"/>
  <c r="AA1217" i="3"/>
  <c r="Z1537" i="3"/>
  <c r="AA1887" i="3"/>
  <c r="AA1063" i="3"/>
  <c r="AA1367" i="3"/>
  <c r="Z1951" i="3"/>
  <c r="Z1695" i="3"/>
  <c r="Z1439" i="3"/>
  <c r="Y1863" i="3"/>
  <c r="Y1607" i="3"/>
  <c r="AA1445" i="3"/>
  <c r="AA1877" i="3"/>
  <c r="AA1413" i="3"/>
  <c r="Z1885" i="3"/>
  <c r="Z1629" i="3"/>
  <c r="Y1885" i="3"/>
  <c r="Y1629" i="3"/>
  <c r="AA1169" i="3"/>
  <c r="Y1145" i="3"/>
  <c r="Y1171" i="3"/>
  <c r="Z1275" i="3"/>
  <c r="Z1035" i="3"/>
  <c r="Z1027" i="3"/>
  <c r="AA965" i="3"/>
  <c r="AA651" i="3"/>
  <c r="Y725" i="3"/>
  <c r="Y877" i="3"/>
  <c r="Y517" i="3"/>
  <c r="Z757" i="3"/>
  <c r="Z885" i="3"/>
  <c r="Z1013" i="3"/>
  <c r="AA605" i="3"/>
  <c r="AA861" i="3"/>
  <c r="Z541" i="3"/>
  <c r="AA629" i="3"/>
  <c r="AA885" i="3"/>
  <c r="Y655" i="3"/>
  <c r="Y783" i="3"/>
  <c r="Y911" i="3"/>
  <c r="Z543" i="3"/>
  <c r="Z783" i="3"/>
  <c r="Z911" i="3"/>
  <c r="Z535" i="3"/>
  <c r="AA663" i="3"/>
  <c r="AA911" i="3"/>
  <c r="Z607" i="3"/>
  <c r="AA695" i="3"/>
  <c r="AA951" i="3"/>
  <c r="Y601" i="3"/>
  <c r="Y729" i="3"/>
  <c r="Y857" i="3"/>
  <c r="Y985" i="3"/>
  <c r="Z721" i="3"/>
  <c r="Z849" i="3"/>
  <c r="Z977" i="3"/>
  <c r="AA537" i="3"/>
  <c r="AA793" i="3"/>
  <c r="AA1001" i="3"/>
  <c r="AA593" i="3"/>
  <c r="AA849" i="3"/>
  <c r="Y635" i="3"/>
  <c r="Y763" i="3"/>
  <c r="Y891" i="3"/>
  <c r="Y1019" i="3"/>
  <c r="Z755" i="3"/>
  <c r="Y1235" i="3"/>
  <c r="Y1123" i="3"/>
  <c r="Y1073" i="3"/>
  <c r="Z1141" i="3"/>
  <c r="Y1427" i="3"/>
  <c r="Y1305" i="3"/>
  <c r="AA1635" i="3"/>
  <c r="Z1595" i="3"/>
  <c r="Y1763" i="3"/>
  <c r="AA1305" i="3"/>
  <c r="AA1201" i="3"/>
  <c r="Y2025" i="3"/>
  <c r="AA1879" i="3"/>
  <c r="AA1055" i="3"/>
  <c r="AA1351" i="3"/>
  <c r="Z1943" i="3"/>
  <c r="Z1687" i="3"/>
  <c r="Z1423" i="3"/>
  <c r="Y1855" i="3"/>
  <c r="Y1599" i="3"/>
  <c r="AA1421" i="3"/>
  <c r="AA1861" i="3"/>
  <c r="AA1397" i="3"/>
  <c r="Z1877" i="3"/>
  <c r="Z1621" i="3"/>
  <c r="Y1877" i="3"/>
  <c r="Y1621" i="3"/>
  <c r="AA1187" i="3"/>
  <c r="Z1153" i="3"/>
  <c r="Z1179" i="3"/>
  <c r="Z1285" i="3"/>
  <c r="AA1043" i="3"/>
  <c r="AA1035" i="3"/>
  <c r="AA291" i="3"/>
  <c r="AA707" i="3"/>
  <c r="Y733" i="3"/>
  <c r="Y885" i="3"/>
  <c r="Y613" i="3"/>
  <c r="Z765" i="3"/>
  <c r="Z893" i="3"/>
  <c r="Y597" i="3"/>
  <c r="AA621" i="3"/>
  <c r="AA877" i="3"/>
  <c r="Z565" i="3"/>
  <c r="AA645" i="3"/>
  <c r="AA901" i="3"/>
  <c r="Y663" i="3"/>
  <c r="Y791" i="3"/>
  <c r="Y919" i="3"/>
  <c r="Z575" i="3"/>
  <c r="Z791" i="3"/>
  <c r="Z919" i="3"/>
  <c r="Z567" i="3"/>
  <c r="AA679" i="3"/>
  <c r="AA927" i="3"/>
  <c r="Z631" i="3"/>
  <c r="AA711" i="3"/>
  <c r="AA283" i="3"/>
  <c r="Y609" i="3"/>
  <c r="Y737" i="3"/>
  <c r="Y865" i="3"/>
  <c r="Y993" i="3"/>
  <c r="Z729" i="3"/>
  <c r="Z857" i="3"/>
  <c r="Z985" i="3"/>
  <c r="AA553" i="3"/>
  <c r="AA809" i="3"/>
  <c r="AA1009" i="3"/>
  <c r="AA609" i="3"/>
  <c r="AA865" i="3"/>
  <c r="Y643" i="3"/>
  <c r="Y771" i="3"/>
  <c r="Y899" i="3"/>
  <c r="Y531" i="3"/>
  <c r="Z763" i="3"/>
  <c r="Z891" i="3"/>
  <c r="Z1019" i="3"/>
  <c r="AA699" i="3"/>
  <c r="AA907" i="3"/>
  <c r="AA1363" i="3"/>
  <c r="AA1203" i="3"/>
  <c r="AA1157" i="3"/>
  <c r="Y1057" i="3"/>
  <c r="Z1023" i="3"/>
  <c r="Y1417" i="3"/>
  <c r="AA1571" i="3"/>
  <c r="Z1531" i="3"/>
  <c r="Y1699" i="3"/>
  <c r="AA2025" i="3"/>
  <c r="Z1977" i="3"/>
  <c r="Y1961" i="3"/>
  <c r="AA1775" i="3"/>
  <c r="Z1415" i="3"/>
  <c r="AA1287" i="3"/>
  <c r="Z1935" i="3"/>
  <c r="Z1679" i="3"/>
  <c r="Z1407" i="3"/>
  <c r="Y1847" i="3"/>
  <c r="Y1591" i="3"/>
  <c r="AA1405" i="3"/>
  <c r="AA1845" i="3"/>
  <c r="AA1381" i="3"/>
  <c r="Z1869" i="3"/>
  <c r="Z1613" i="3"/>
  <c r="Y1869" i="3"/>
  <c r="Y1613" i="3"/>
  <c r="Z1209" i="3"/>
  <c r="AA1161" i="3"/>
  <c r="Y1189" i="3"/>
  <c r="Y1297" i="3"/>
  <c r="Y1061" i="3"/>
  <c r="Y1053" i="3"/>
  <c r="Y539" i="3"/>
  <c r="AA747" i="3"/>
  <c r="Y741" i="3"/>
  <c r="Y893" i="3"/>
  <c r="Y645" i="3"/>
  <c r="Z773" i="3"/>
  <c r="Z901" i="3"/>
  <c r="Y637" i="3"/>
  <c r="AA637" i="3"/>
  <c r="AA893" i="3"/>
  <c r="Z589" i="3"/>
  <c r="AA661" i="3"/>
  <c r="AA917" i="3"/>
  <c r="Y671" i="3"/>
  <c r="Y799" i="3"/>
  <c r="Y927" i="3"/>
  <c r="Z599" i="3"/>
  <c r="Z799" i="3"/>
  <c r="Z927" i="3"/>
  <c r="Z591" i="3"/>
  <c r="AA687" i="3"/>
  <c r="AA943" i="3"/>
  <c r="Z655" i="3"/>
  <c r="AA727" i="3"/>
  <c r="Y581" i="3"/>
  <c r="Y617" i="3"/>
  <c r="Y745" i="3"/>
  <c r="Y873" i="3"/>
  <c r="Y1001" i="3"/>
  <c r="Z737" i="3"/>
  <c r="Z865" i="3"/>
  <c r="Z993" i="3"/>
  <c r="AA569" i="3"/>
  <c r="AA825" i="3"/>
  <c r="Y573" i="3"/>
  <c r="AA625" i="3"/>
  <c r="AA881" i="3"/>
  <c r="Y1387" i="3"/>
  <c r="AA1235" i="3"/>
  <c r="Y1195" i="3"/>
  <c r="AA1073" i="3"/>
  <c r="Z1049" i="3"/>
  <c r="Y1463" i="3"/>
  <c r="Z2027" i="3"/>
  <c r="Z1515" i="3"/>
  <c r="Y1683" i="3"/>
  <c r="AA2009" i="3"/>
  <c r="Z1961" i="3"/>
  <c r="Y1945" i="3"/>
  <c r="AA1751" i="3"/>
  <c r="Z1319" i="3"/>
  <c r="AA1247" i="3"/>
  <c r="Z1919" i="3"/>
  <c r="Z1663" i="3"/>
  <c r="Z1367" i="3"/>
  <c r="Y1831" i="3"/>
  <c r="Y1575" i="3"/>
  <c r="AA1373" i="3"/>
  <c r="AA1813" i="3"/>
  <c r="AA1349" i="3"/>
  <c r="Z1853" i="3"/>
  <c r="Z1597" i="3"/>
  <c r="Y1853" i="3"/>
  <c r="Y1597" i="3"/>
  <c r="Z1241" i="3"/>
  <c r="Y1199" i="3"/>
  <c r="Y1221" i="3"/>
  <c r="Z1317" i="3"/>
  <c r="AA1077" i="3"/>
  <c r="AA1069" i="3"/>
  <c r="AA267" i="3"/>
  <c r="AA771" i="3"/>
  <c r="Y757" i="3"/>
  <c r="Y909" i="3"/>
  <c r="Z573" i="3"/>
  <c r="Z789" i="3"/>
  <c r="Z917" i="3"/>
  <c r="Z557" i="3"/>
  <c r="AA669" i="3"/>
  <c r="AA925" i="3"/>
  <c r="Z637" i="3"/>
  <c r="AA693" i="3"/>
  <c r="AA957" i="3"/>
  <c r="Y687" i="3"/>
  <c r="Y815" i="3"/>
  <c r="Y943" i="3"/>
  <c r="Z647" i="3"/>
  <c r="Z815" i="3"/>
  <c r="Z943" i="3"/>
  <c r="Z639" i="3"/>
  <c r="AA719" i="3"/>
  <c r="AA967" i="3"/>
  <c r="AA469" i="3"/>
  <c r="AA759" i="3"/>
  <c r="Z519" i="3"/>
  <c r="Y633" i="3"/>
  <c r="Y761" i="3"/>
  <c r="Y889" i="3"/>
  <c r="Y1017" i="3"/>
  <c r="Z753" i="3"/>
  <c r="Z881" i="3"/>
  <c r="Z1009" i="3"/>
  <c r="AA601" i="3"/>
  <c r="AA857" i="3"/>
  <c r="Z529" i="3"/>
  <c r="AA657" i="3"/>
  <c r="AA913" i="3"/>
  <c r="Y667" i="3"/>
  <c r="Y795" i="3"/>
  <c r="Y923" i="3"/>
  <c r="Z555" i="3"/>
  <c r="Z787" i="3"/>
  <c r="Z915" i="3"/>
  <c r="Y1289" i="3"/>
  <c r="Z1301" i="3"/>
  <c r="Z1497" i="3"/>
  <c r="Z1779" i="3"/>
  <c r="AA1649" i="3"/>
  <c r="Z1713" i="3"/>
  <c r="AA1359" i="3"/>
  <c r="Z1287" i="3"/>
  <c r="Z1543" i="3"/>
  <c r="Y1711" i="3"/>
  <c r="AA2005" i="3"/>
  <c r="Z1989" i="3"/>
  <c r="Y1989" i="3"/>
  <c r="Y1025" i="3"/>
  <c r="Y1537" i="3"/>
  <c r="Y1539" i="3"/>
  <c r="Y1351" i="3"/>
  <c r="Y685" i="3"/>
  <c r="Y981" i="3"/>
  <c r="Z845" i="3"/>
  <c r="AA525" i="3"/>
  <c r="AA1005" i="3"/>
  <c r="AA805" i="3"/>
  <c r="Y743" i="3"/>
  <c r="Y999" i="3"/>
  <c r="Z871" i="3"/>
  <c r="AA583" i="3"/>
  <c r="Y549" i="3"/>
  <c r="AA871" i="3"/>
  <c r="Y689" i="3"/>
  <c r="Y945" i="3"/>
  <c r="Z809" i="3"/>
  <c r="Z633" i="3"/>
  <c r="AA961" i="3"/>
  <c r="AA769" i="3"/>
  <c r="Y715" i="3"/>
  <c r="Y939" i="3"/>
  <c r="Z739" i="3"/>
  <c r="Z939" i="3"/>
  <c r="AA571" i="3"/>
  <c r="AA899" i="3"/>
  <c r="Y293" i="3"/>
  <c r="Y421" i="3"/>
  <c r="Y159" i="3"/>
  <c r="AA493" i="3"/>
  <c r="AA405" i="3"/>
  <c r="Y399" i="3"/>
  <c r="Z341" i="3"/>
  <c r="Z335" i="3"/>
  <c r="Z463" i="3"/>
  <c r="AA351" i="3"/>
  <c r="Y271" i="3"/>
  <c r="AA447" i="3"/>
  <c r="Y401" i="3"/>
  <c r="Y273" i="3"/>
  <c r="Z377" i="3"/>
  <c r="Z505" i="3"/>
  <c r="AA457" i="3"/>
  <c r="AA377" i="3"/>
  <c r="Y395" i="3"/>
  <c r="Z325" i="3"/>
  <c r="Z331" i="3"/>
  <c r="Z459" i="3"/>
  <c r="AA387" i="3"/>
  <c r="Z159" i="3"/>
  <c r="Y233" i="3"/>
  <c r="AA169" i="3"/>
  <c r="Y179" i="3"/>
  <c r="Z211" i="3"/>
  <c r="AA195" i="3"/>
  <c r="Y253" i="3"/>
  <c r="AA165" i="3"/>
  <c r="Y199" i="3"/>
  <c r="Z231" i="3"/>
  <c r="AA263" i="3"/>
  <c r="AA135" i="3"/>
  <c r="Z73" i="3"/>
  <c r="AA105" i="3"/>
  <c r="AA127" i="3"/>
  <c r="AA145" i="3"/>
  <c r="Y31" i="3"/>
  <c r="AA55" i="3"/>
  <c r="Y89" i="3"/>
  <c r="Y143" i="3"/>
  <c r="Z1225" i="3"/>
  <c r="Z1065" i="3"/>
  <c r="AA1451" i="3"/>
  <c r="Z1523" i="3"/>
  <c r="AA2017" i="3"/>
  <c r="Y1953" i="3"/>
  <c r="Z1335" i="3"/>
  <c r="Z1927" i="3"/>
  <c r="Z1383" i="3"/>
  <c r="Y1583" i="3"/>
  <c r="AA1829" i="3"/>
  <c r="Z1861" i="3"/>
  <c r="Y1861" i="3"/>
  <c r="AA1219" i="3"/>
  <c r="Y1211" i="3"/>
  <c r="Z1069" i="3"/>
  <c r="Y555" i="3"/>
  <c r="Y749" i="3"/>
  <c r="Z549" i="3"/>
  <c r="Z909" i="3"/>
  <c r="AA653" i="3"/>
  <c r="Z613" i="3"/>
  <c r="AA933" i="3"/>
  <c r="Y807" i="3"/>
  <c r="Z623" i="3"/>
  <c r="Z935" i="3"/>
  <c r="AA703" i="3"/>
  <c r="Z695" i="3"/>
  <c r="Y575" i="3"/>
  <c r="Y753" i="3"/>
  <c r="Y1009" i="3"/>
  <c r="Z873" i="3"/>
  <c r="AA585" i="3"/>
  <c r="Y543" i="3"/>
  <c r="AA897" i="3"/>
  <c r="Y723" i="3"/>
  <c r="Y947" i="3"/>
  <c r="Z771" i="3"/>
  <c r="Z947" i="3"/>
  <c r="AA595" i="3"/>
  <c r="AA915" i="3"/>
  <c r="Y301" i="3"/>
  <c r="Y429" i="3"/>
  <c r="AA269" i="3"/>
  <c r="AA501" i="3"/>
  <c r="AA421" i="3"/>
  <c r="Y407" i="3"/>
  <c r="Z381" i="3"/>
  <c r="Z343" i="3"/>
  <c r="Z471" i="3"/>
  <c r="AA375" i="3"/>
  <c r="Y303" i="3"/>
  <c r="AA471" i="3"/>
  <c r="Y409" i="3"/>
  <c r="Y297" i="3"/>
  <c r="Z385" i="3"/>
  <c r="Z513" i="3"/>
  <c r="AA473" i="3"/>
  <c r="AA393" i="3"/>
  <c r="Y403" i="3"/>
  <c r="Y267" i="3"/>
  <c r="Z339" i="3"/>
  <c r="Z467" i="3"/>
  <c r="AA395" i="3"/>
  <c r="Y167" i="3"/>
  <c r="Y241" i="3"/>
  <c r="AA185" i="3"/>
  <c r="Y187" i="3"/>
  <c r="Z219" i="3"/>
  <c r="AA211" i="3"/>
  <c r="Y261" i="3"/>
  <c r="AA181" i="3"/>
  <c r="Y207" i="3"/>
  <c r="Z239" i="3"/>
  <c r="AA81" i="3"/>
  <c r="Y147" i="3"/>
  <c r="AA83" i="3"/>
  <c r="Y117" i="3"/>
  <c r="Y139" i="3"/>
  <c r="Z33" i="3"/>
  <c r="AA33" i="3"/>
  <c r="AA1267" i="3"/>
  <c r="Z1099" i="3"/>
  <c r="Z1509" i="3"/>
  <c r="Z1499" i="3"/>
  <c r="AA1993" i="3"/>
  <c r="Y1929" i="3"/>
  <c r="Z1303" i="3"/>
  <c r="Z1911" i="3"/>
  <c r="Z1343" i="3"/>
  <c r="AA1933" i="3"/>
  <c r="AA1805" i="3"/>
  <c r="Z1845" i="3"/>
  <c r="Y1845" i="3"/>
  <c r="AA1251" i="3"/>
  <c r="Y1243" i="3"/>
  <c r="Y1095" i="3"/>
  <c r="Z523" i="3"/>
  <c r="Y773" i="3"/>
  <c r="Z597" i="3"/>
  <c r="Z925" i="3"/>
  <c r="AA685" i="3"/>
  <c r="Z661" i="3"/>
  <c r="Y565" i="3"/>
  <c r="Y823" i="3"/>
  <c r="Z671" i="3"/>
  <c r="Z951" i="3"/>
  <c r="AA735" i="3"/>
  <c r="AA519" i="3"/>
  <c r="Z551" i="3"/>
  <c r="Y769" i="3"/>
  <c r="Y557" i="3"/>
  <c r="Z889" i="3"/>
  <c r="AA617" i="3"/>
  <c r="Z553" i="3"/>
  <c r="AA929" i="3"/>
  <c r="Y747" i="3"/>
  <c r="Y955" i="3"/>
  <c r="Z779" i="3"/>
  <c r="Z955" i="3"/>
  <c r="AA635" i="3"/>
  <c r="AA923" i="3"/>
  <c r="Y309" i="3"/>
  <c r="Y437" i="3"/>
  <c r="AA285" i="3"/>
  <c r="AA509" i="3"/>
  <c r="AA437" i="3"/>
  <c r="Y415" i="3"/>
  <c r="Z421" i="3"/>
  <c r="Z351" i="3"/>
  <c r="Z479" i="3"/>
  <c r="AA391" i="3"/>
  <c r="Y343" i="3"/>
  <c r="Z349" i="3"/>
  <c r="Y417" i="3"/>
  <c r="Z265" i="3"/>
  <c r="Z393" i="3"/>
  <c r="Z357" i="3"/>
  <c r="AA481" i="3"/>
  <c r="AA409" i="3"/>
  <c r="Y411" i="3"/>
  <c r="Y275" i="3"/>
  <c r="Z347" i="3"/>
  <c r="Z475" i="3"/>
  <c r="AA403" i="3"/>
  <c r="AA261" i="3"/>
  <c r="Y249" i="3"/>
  <c r="AA201" i="3"/>
  <c r="Y195" i="3"/>
  <c r="Z227" i="3"/>
  <c r="AA227" i="3"/>
  <c r="Z157" i="3"/>
  <c r="AA197" i="3"/>
  <c r="Y215" i="3"/>
  <c r="Z247" i="3"/>
  <c r="Y13" i="3"/>
  <c r="Z103" i="3"/>
  <c r="Y95" i="3"/>
  <c r="Z127" i="3"/>
  <c r="Z149" i="3"/>
  <c r="AA43" i="3"/>
  <c r="Y45" i="3"/>
  <c r="Z77" i="3"/>
  <c r="AA1331" i="3"/>
  <c r="AA1141" i="3"/>
  <c r="AA2019" i="3"/>
  <c r="Z1467" i="3"/>
  <c r="AA1961" i="3"/>
  <c r="Y1897" i="3"/>
  <c r="Z1207" i="3"/>
  <c r="Z1879" i="3"/>
  <c r="Z1239" i="3"/>
  <c r="AA1853" i="3"/>
  <c r="AA1741" i="3"/>
  <c r="Z1813" i="3"/>
  <c r="Y1813" i="3"/>
  <c r="AA1315" i="3"/>
  <c r="Y1307" i="3"/>
  <c r="AA1137" i="3"/>
  <c r="Z579" i="3"/>
  <c r="Y781" i="3"/>
  <c r="Z621" i="3"/>
  <c r="Z933" i="3"/>
  <c r="AA701" i="3"/>
  <c r="Z693" i="3"/>
  <c r="Y519" i="3"/>
  <c r="Y831" i="3"/>
  <c r="Z687" i="3"/>
  <c r="Z959" i="3"/>
  <c r="AA751" i="3"/>
  <c r="AA527" i="3"/>
  <c r="Y521" i="3"/>
  <c r="Y777" i="3"/>
  <c r="Y551" i="3"/>
  <c r="Z897" i="3"/>
  <c r="AA633" i="3"/>
  <c r="Z585" i="3"/>
  <c r="AA945" i="3"/>
  <c r="Y779" i="3"/>
  <c r="Y963" i="3"/>
  <c r="Z795" i="3"/>
  <c r="Z963" i="3"/>
  <c r="AA675" i="3"/>
  <c r="AA931" i="3"/>
  <c r="Y317" i="3"/>
  <c r="Y445" i="3"/>
  <c r="AA301" i="3"/>
  <c r="Z309" i="3"/>
  <c r="AA461" i="3"/>
  <c r="Y423" i="3"/>
  <c r="Z445" i="3"/>
  <c r="Z359" i="3"/>
  <c r="Z487" i="3"/>
  <c r="AA415" i="3"/>
  <c r="AA279" i="3"/>
  <c r="Y265" i="3"/>
  <c r="Y425" i="3"/>
  <c r="Z273" i="3"/>
  <c r="Z401" i="3"/>
  <c r="Y281" i="3"/>
  <c r="AA489" i="3"/>
  <c r="AA425" i="3"/>
  <c r="Y419" i="3"/>
  <c r="Y291" i="3"/>
  <c r="Z355" i="3"/>
  <c r="Z483" i="3"/>
  <c r="AA411" i="3"/>
  <c r="Z167" i="3"/>
  <c r="Y257" i="3"/>
  <c r="AA217" i="3"/>
  <c r="Y203" i="3"/>
  <c r="Z235" i="3"/>
  <c r="Z163" i="3"/>
  <c r="Z165" i="3"/>
  <c r="AA213" i="3"/>
  <c r="Y223" i="3"/>
  <c r="Z255" i="3"/>
  <c r="AA49" i="3"/>
  <c r="AA19" i="3"/>
  <c r="Z105" i="3"/>
  <c r="AA137" i="3"/>
  <c r="Y125" i="3"/>
  <c r="Y55" i="3"/>
  <c r="Y1021" i="3"/>
  <c r="AA1323" i="3"/>
  <c r="AA1923" i="3"/>
  <c r="Z1371" i="3"/>
  <c r="AA1825" i="3"/>
  <c r="Y1801" i="3"/>
  <c r="AA1959" i="3"/>
  <c r="Z1847" i="3"/>
  <c r="Y2015" i="3"/>
  <c r="AA1781" i="3"/>
  <c r="AA1685" i="3"/>
  <c r="Z1781" i="3"/>
  <c r="Y1781" i="3"/>
  <c r="Y1371" i="3"/>
  <c r="Y1361" i="3"/>
  <c r="Z1201" i="3"/>
  <c r="Z595" i="3"/>
  <c r="Y805" i="3"/>
  <c r="Z645" i="3"/>
  <c r="Z941" i="3"/>
  <c r="AA717" i="3"/>
  <c r="AA363" i="3"/>
  <c r="Y583" i="3"/>
  <c r="Y839" i="3"/>
  <c r="Z711" i="3"/>
  <c r="Z967" i="3"/>
  <c r="AA767" i="3"/>
  <c r="AA543" i="3"/>
  <c r="Y529" i="3"/>
  <c r="Y785" i="3"/>
  <c r="Z521" i="3"/>
  <c r="Z905" i="3"/>
  <c r="AA649" i="3"/>
  <c r="Z601" i="3"/>
  <c r="AA515" i="3"/>
  <c r="Y787" i="3"/>
  <c r="Y971" i="3"/>
  <c r="Z803" i="3"/>
  <c r="Z971" i="3"/>
  <c r="AA715" i="3"/>
  <c r="AA939" i="3"/>
  <c r="Y325" i="3"/>
  <c r="Y453" i="3"/>
  <c r="AA317" i="3"/>
  <c r="Z405" i="3"/>
  <c r="Z277" i="3"/>
  <c r="Y431" i="3"/>
  <c r="Z485" i="3"/>
  <c r="Z367" i="3"/>
  <c r="Z495" i="3"/>
  <c r="AA431" i="3"/>
  <c r="AA295" i="3"/>
  <c r="Y289" i="3"/>
  <c r="Y433" i="3"/>
  <c r="Z281" i="3"/>
  <c r="Z409" i="3"/>
  <c r="AA273" i="3"/>
  <c r="AA497" i="3"/>
  <c r="AA441" i="3"/>
  <c r="Y427" i="3"/>
  <c r="Y307" i="3"/>
  <c r="Z363" i="3"/>
  <c r="Z491" i="3"/>
  <c r="AA419" i="3"/>
  <c r="Y175" i="3"/>
  <c r="Z161" i="3"/>
  <c r="AA225" i="3"/>
  <c r="Y211" i="3"/>
  <c r="Z243" i="3"/>
  <c r="Y157" i="3"/>
  <c r="Z173" i="3"/>
  <c r="AA229" i="3"/>
  <c r="Y231" i="3"/>
  <c r="Z263" i="3"/>
  <c r="AA13" i="3"/>
  <c r="Z51" i="3"/>
  <c r="AA115" i="3"/>
  <c r="Y149" i="3"/>
  <c r="Y33" i="3"/>
  <c r="Y1055" i="3"/>
  <c r="Y1391" i="3"/>
  <c r="AA1899" i="3"/>
  <c r="Y2027" i="3"/>
  <c r="AA1769" i="3"/>
  <c r="Y1777" i="3"/>
  <c r="AA1919" i="3"/>
  <c r="Z1823" i="3"/>
  <c r="Y1991" i="3"/>
  <c r="AA1725" i="3"/>
  <c r="AA1645" i="3"/>
  <c r="Z1757" i="3"/>
  <c r="Y1757" i="3"/>
  <c r="Y1429" i="3"/>
  <c r="Y1419" i="3"/>
  <c r="AA1243" i="3"/>
  <c r="Z667" i="3"/>
  <c r="Y813" i="3"/>
  <c r="Z669" i="3"/>
  <c r="Z949" i="3"/>
  <c r="AA733" i="3"/>
  <c r="AA275" i="3"/>
  <c r="Y591" i="3"/>
  <c r="Y847" i="3"/>
  <c r="Z719" i="3"/>
  <c r="Z975" i="3"/>
  <c r="AA783" i="3"/>
  <c r="AA559" i="3"/>
  <c r="Y537" i="3"/>
  <c r="Y793" i="3"/>
  <c r="Z545" i="3"/>
  <c r="Z913" i="3"/>
  <c r="AA665" i="3"/>
  <c r="Z625" i="3"/>
  <c r="Y547" i="3"/>
  <c r="Y803" i="3"/>
  <c r="Y979" i="3"/>
  <c r="Z811" i="3"/>
  <c r="Z995" i="3"/>
  <c r="AA739" i="3"/>
  <c r="AA947" i="3"/>
  <c r="Y333" i="3"/>
  <c r="Y461" i="3"/>
  <c r="AA333" i="3"/>
  <c r="Z461" i="3"/>
  <c r="Z373" i="3"/>
  <c r="Y439" i="3"/>
  <c r="Y287" i="3"/>
  <c r="Z375" i="3"/>
  <c r="Z503" i="3"/>
  <c r="AA455" i="3"/>
  <c r="AA303" i="3"/>
  <c r="Y313" i="3"/>
  <c r="Y441" i="3"/>
  <c r="Z289" i="3"/>
  <c r="Z417" i="3"/>
  <c r="AA289" i="3"/>
  <c r="AA505" i="3"/>
  <c r="AA465" i="3"/>
  <c r="Y435" i="3"/>
  <c r="Y315" i="3"/>
  <c r="Z371" i="3"/>
  <c r="Z499" i="3"/>
  <c r="AA427" i="3"/>
  <c r="AA159" i="3"/>
  <c r="Z185" i="3"/>
  <c r="AA241" i="3"/>
  <c r="Y219" i="3"/>
  <c r="Z251" i="3"/>
  <c r="Y165" i="3"/>
  <c r="Z181" i="3"/>
  <c r="AA237" i="3"/>
  <c r="Y239" i="3"/>
  <c r="AA167" i="3"/>
  <c r="Z39" i="3"/>
  <c r="AA61" i="3"/>
  <c r="Y127" i="3"/>
  <c r="Y93" i="3"/>
  <c r="Z43" i="3"/>
  <c r="AA75" i="3"/>
  <c r="Y77" i="3"/>
  <c r="Z109" i="3"/>
  <c r="Z1063" i="3"/>
  <c r="Y1403" i="3"/>
  <c r="AA1891" i="3"/>
  <c r="Y2019" i="3"/>
  <c r="AA1753" i="3"/>
  <c r="Y1769" i="3"/>
  <c r="AA1871" i="3"/>
  <c r="Z1815" i="3"/>
  <c r="Y1983" i="3"/>
  <c r="AA1709" i="3"/>
  <c r="AA1629" i="3"/>
  <c r="Z1749" i="3"/>
  <c r="Y1749" i="3"/>
  <c r="Y1441" i="3"/>
  <c r="Z1453" i="3"/>
  <c r="Z1265" i="3"/>
  <c r="AA539" i="3"/>
  <c r="Y821" i="3"/>
  <c r="Z685" i="3"/>
  <c r="Z957" i="3"/>
  <c r="AA749" i="3"/>
  <c r="AA517" i="3"/>
  <c r="Y599" i="3"/>
  <c r="Y855" i="3"/>
  <c r="Z727" i="3"/>
  <c r="Z983" i="3"/>
  <c r="AA799" i="3"/>
  <c r="AA575" i="3"/>
  <c r="Y545" i="3"/>
  <c r="Y801" i="3"/>
  <c r="Z569" i="3"/>
  <c r="Z921" i="3"/>
  <c r="AA681" i="3"/>
  <c r="Z657" i="3"/>
  <c r="Y579" i="3"/>
  <c r="Y811" i="3"/>
  <c r="Y1003" i="3"/>
  <c r="Z819" i="3"/>
  <c r="Z1011" i="3"/>
  <c r="AA755" i="3"/>
  <c r="AA955" i="3"/>
  <c r="Y341" i="3"/>
  <c r="Y469" i="3"/>
  <c r="AA349" i="3"/>
  <c r="Z509" i="3"/>
  <c r="Z429" i="3"/>
  <c r="Y447" i="3"/>
  <c r="Y311" i="3"/>
  <c r="Z383" i="3"/>
  <c r="Z511" i="3"/>
  <c r="AA463" i="3"/>
  <c r="AA319" i="3"/>
  <c r="Y321" i="3"/>
  <c r="Y449" i="3"/>
  <c r="Z297" i="3"/>
  <c r="Z425" i="3"/>
  <c r="AA305" i="3"/>
  <c r="AA513" i="3"/>
  <c r="Z317" i="3"/>
  <c r="Y443" i="3"/>
  <c r="Y331" i="3"/>
  <c r="Z379" i="3"/>
  <c r="Z507" i="3"/>
  <c r="AA435" i="3"/>
  <c r="AA187" i="3"/>
  <c r="Z193" i="3"/>
  <c r="AA249" i="3"/>
  <c r="Y227" i="3"/>
  <c r="Z259" i="3"/>
  <c r="Y173" i="3"/>
  <c r="Z189" i="3"/>
  <c r="AA245" i="3"/>
  <c r="Y247" i="3"/>
  <c r="AA175" i="3"/>
  <c r="AA25" i="3"/>
  <c r="Z1157" i="3"/>
  <c r="Y1133" i="3"/>
  <c r="AA1827" i="3"/>
  <c r="Y1955" i="3"/>
  <c r="AA1609" i="3"/>
  <c r="Y1705" i="3"/>
  <c r="AA1855" i="3"/>
  <c r="Z1807" i="3"/>
  <c r="Y1975" i="3"/>
  <c r="AA1693" i="3"/>
  <c r="AA1613" i="3"/>
  <c r="Z1741" i="3"/>
  <c r="Y1741" i="3"/>
  <c r="AA1475" i="3"/>
  <c r="Z1465" i="3"/>
  <c r="AA1275" i="3"/>
  <c r="AA547" i="3"/>
  <c r="Y829" i="3"/>
  <c r="Z701" i="3"/>
  <c r="Z965" i="3"/>
  <c r="AA765" i="3"/>
  <c r="AA533" i="3"/>
  <c r="Y607" i="3"/>
  <c r="Y863" i="3"/>
  <c r="Z735" i="3"/>
  <c r="Z991" i="3"/>
  <c r="AA815" i="3"/>
  <c r="AA591" i="3"/>
  <c r="Y553" i="3"/>
  <c r="Y809" i="3"/>
  <c r="Z593" i="3"/>
  <c r="Z929" i="3"/>
  <c r="AA697" i="3"/>
  <c r="Z681" i="3"/>
  <c r="Y587" i="3"/>
  <c r="Y819" i="3"/>
  <c r="Y571" i="3"/>
  <c r="Z827" i="3"/>
  <c r="Y523" i="3"/>
  <c r="AA779" i="3"/>
  <c r="AA963" i="3"/>
  <c r="Y349" i="3"/>
  <c r="Y477" i="3"/>
  <c r="AA365" i="3"/>
  <c r="AA239" i="3"/>
  <c r="Z469" i="3"/>
  <c r="Y455" i="3"/>
  <c r="Y327" i="3"/>
  <c r="Z391" i="3"/>
  <c r="Z301" i="3"/>
  <c r="AA479" i="3"/>
  <c r="AA327" i="3"/>
  <c r="Y329" i="3"/>
  <c r="Y457" i="3"/>
  <c r="Z305" i="3"/>
  <c r="Z433" i="3"/>
  <c r="AA321" i="3"/>
  <c r="Z285" i="3"/>
  <c r="Y283" i="3"/>
  <c r="Y451" i="3"/>
  <c r="Y347" i="3"/>
  <c r="Z387" i="3"/>
  <c r="Z515" i="3"/>
  <c r="AA443" i="3"/>
  <c r="Y161" i="3"/>
  <c r="Z201" i="3"/>
  <c r="AA257" i="3"/>
  <c r="Y235" i="3"/>
  <c r="AA203" i="3"/>
  <c r="Y181" i="3"/>
  <c r="Z197" i="3"/>
  <c r="AA253" i="3"/>
  <c r="Z1433" i="3"/>
  <c r="Y1227" i="3"/>
  <c r="Y1075" i="3"/>
  <c r="Z2011" i="3"/>
  <c r="Y1667" i="3"/>
  <c r="Z1945" i="3"/>
  <c r="AA1727" i="3"/>
  <c r="AA1231" i="3"/>
  <c r="Z1655" i="3"/>
  <c r="Y1823" i="3"/>
  <c r="AA1357" i="3"/>
  <c r="AA1333" i="3"/>
  <c r="Z1589" i="3"/>
  <c r="Y1589" i="3"/>
  <c r="Y1231" i="3"/>
  <c r="Y1329" i="3"/>
  <c r="Y1087" i="3"/>
  <c r="AA787" i="3"/>
  <c r="Y933" i="3"/>
  <c r="Z797" i="3"/>
  <c r="Z581" i="3"/>
  <c r="AA941" i="3"/>
  <c r="AA709" i="3"/>
  <c r="Y695" i="3"/>
  <c r="Y951" i="3"/>
  <c r="Z823" i="3"/>
  <c r="Z663" i="3"/>
  <c r="AA975" i="3"/>
  <c r="AA775" i="3"/>
  <c r="Y641" i="3"/>
  <c r="Y897" i="3"/>
  <c r="Z761" i="3"/>
  <c r="Z1017" i="3"/>
  <c r="AA873" i="3"/>
  <c r="AA673" i="3"/>
  <c r="Y659" i="3"/>
  <c r="Y843" i="3"/>
  <c r="Z619" i="3"/>
  <c r="Z867" i="3"/>
  <c r="Z571" i="3"/>
  <c r="AA835" i="3"/>
  <c r="AA987" i="3"/>
  <c r="Y373" i="3"/>
  <c r="Y501" i="3"/>
  <c r="AA413" i="3"/>
  <c r="AA309" i="3"/>
  <c r="Y351" i="3"/>
  <c r="Y479" i="3"/>
  <c r="Z287" i="3"/>
  <c r="Z415" i="3"/>
  <c r="Y279" i="3"/>
  <c r="AA503" i="3"/>
  <c r="AA367" i="3"/>
  <c r="Y353" i="3"/>
  <c r="Y481" i="3"/>
  <c r="Z329" i="3"/>
  <c r="Z457" i="3"/>
  <c r="AA369" i="3"/>
  <c r="AA281" i="3"/>
  <c r="Y339" i="3"/>
  <c r="Y475" i="3"/>
  <c r="Z283" i="3"/>
  <c r="Z411" i="3"/>
  <c r="AA331" i="3"/>
  <c r="AA467" i="3"/>
  <c r="Y185" i="3"/>
  <c r="Z225" i="3"/>
  <c r="AA177" i="3"/>
  <c r="Y259" i="3"/>
  <c r="AA243" i="3"/>
  <c r="Y205" i="3"/>
  <c r="Z221" i="3"/>
  <c r="AA189" i="3"/>
  <c r="Z183" i="3"/>
  <c r="AA207" i="3"/>
  <c r="AA71" i="3"/>
  <c r="Z115" i="3"/>
  <c r="Z31" i="3"/>
  <c r="AA63" i="3"/>
  <c r="Y97" i="3"/>
  <c r="Z129" i="3"/>
  <c r="AA129" i="3"/>
  <c r="AA21" i="3"/>
  <c r="AA315" i="3"/>
  <c r="Z89" i="3"/>
  <c r="AA193" i="3"/>
  <c r="Y383" i="3"/>
  <c r="AA807" i="3"/>
  <c r="Z1525" i="3"/>
  <c r="Y49" i="3"/>
  <c r="Z223" i="3"/>
  <c r="Z361" i="3"/>
  <c r="Z675" i="3"/>
  <c r="AA1499" i="3"/>
  <c r="AA37" i="3"/>
  <c r="AA85" i="3"/>
  <c r="AA251" i="3"/>
  <c r="AA449" i="3"/>
  <c r="Z319" i="3"/>
  <c r="Z651" i="3"/>
  <c r="AA59" i="3"/>
  <c r="Z111" i="3"/>
  <c r="AA143" i="3"/>
  <c r="Y101" i="3"/>
  <c r="Y153" i="3"/>
  <c r="Y99" i="3"/>
  <c r="Y19" i="3"/>
  <c r="AA53" i="3"/>
  <c r="AA113" i="3"/>
  <c r="Y83" i="3"/>
  <c r="Z191" i="3"/>
  <c r="Z213" i="3"/>
  <c r="Z203" i="3"/>
  <c r="Z249" i="3"/>
  <c r="AA475" i="3"/>
  <c r="Z395" i="3"/>
  <c r="Y379" i="3"/>
  <c r="AA401" i="3"/>
  <c r="Z321" i="3"/>
  <c r="AA439" i="3"/>
  <c r="AA287" i="3"/>
  <c r="Z295" i="3"/>
  <c r="Y295" i="3"/>
  <c r="Z453" i="3"/>
  <c r="AA1011" i="3"/>
  <c r="Z539" i="3"/>
  <c r="Y931" i="3"/>
  <c r="AA721" i="3"/>
  <c r="Y559" i="3"/>
  <c r="Y817" i="3"/>
  <c r="AA1007" i="3"/>
  <c r="Z839" i="3"/>
  <c r="Y679" i="3"/>
  <c r="Z709" i="3"/>
  <c r="Y957" i="3"/>
  <c r="AA1129" i="3"/>
  <c r="Y1487" i="3"/>
  <c r="Z2005" i="3"/>
  <c r="Y1759" i="3"/>
  <c r="AA1271" i="3"/>
  <c r="AA1665" i="3"/>
  <c r="Y1325" i="3"/>
  <c r="Y1503" i="3"/>
  <c r="Y81" i="3"/>
  <c r="AA173" i="3"/>
  <c r="Z59" i="3"/>
  <c r="AA183" i="3"/>
  <c r="Z369" i="3"/>
  <c r="AA531" i="3"/>
  <c r="AA981" i="3"/>
  <c r="Z1327" i="3"/>
  <c r="AA65" i="3"/>
  <c r="Y305" i="3"/>
  <c r="Z691" i="3"/>
  <c r="Y727" i="3"/>
  <c r="Z1817" i="3"/>
  <c r="AA67" i="3"/>
  <c r="Y115" i="3"/>
  <c r="AA499" i="3"/>
  <c r="Y361" i="3"/>
  <c r="Z659" i="3"/>
  <c r="Z49" i="3"/>
  <c r="Y39" i="3"/>
  <c r="AA27" i="3"/>
  <c r="Z133" i="3"/>
  <c r="AA89" i="3"/>
  <c r="AA141" i="3"/>
  <c r="AA87" i="3"/>
  <c r="Y151" i="3"/>
  <c r="Z117" i="3"/>
  <c r="AA147" i="3"/>
  <c r="Z61" i="3"/>
  <c r="Z175" i="3"/>
  <c r="Z205" i="3"/>
  <c r="Z195" i="3"/>
  <c r="Z241" i="3"/>
  <c r="AA459" i="3"/>
  <c r="Z323" i="3"/>
  <c r="Y371" i="3"/>
  <c r="AA385" i="3"/>
  <c r="Z313" i="3"/>
  <c r="AA423" i="3"/>
  <c r="AA271" i="3"/>
  <c r="Z279" i="3"/>
  <c r="AA389" i="3"/>
  <c r="Z397" i="3"/>
  <c r="AA995" i="3"/>
  <c r="Y563" i="3"/>
  <c r="Y915" i="3"/>
  <c r="AA705" i="3"/>
  <c r="Z1001" i="3"/>
  <c r="Y681" i="3"/>
  <c r="AA999" i="3"/>
  <c r="Z831" i="3"/>
  <c r="Y615" i="3"/>
  <c r="Z677" i="3"/>
  <c r="Y949" i="3"/>
  <c r="Z1061" i="3"/>
  <c r="Y1161" i="3"/>
  <c r="Z2013" i="3"/>
  <c r="Y1791" i="3"/>
  <c r="AA1831" i="3"/>
  <c r="AA1777" i="3"/>
  <c r="Y1283" i="3"/>
  <c r="Y1375" i="3"/>
  <c r="AA45" i="3"/>
  <c r="Y193" i="3"/>
  <c r="Y85" i="3"/>
  <c r="Y491" i="3"/>
  <c r="Y929" i="3"/>
  <c r="AA151" i="3"/>
  <c r="AA161" i="3"/>
  <c r="Y375" i="3"/>
  <c r="Y1319" i="3"/>
  <c r="AA139" i="3"/>
  <c r="Y107" i="3"/>
  <c r="Z137" i="3"/>
  <c r="Y51" i="3"/>
  <c r="Y263" i="3"/>
  <c r="Y245" i="3"/>
  <c r="Z187" i="3"/>
  <c r="Z233" i="3"/>
  <c r="AA451" i="3"/>
  <c r="Z315" i="3"/>
  <c r="Y363" i="3"/>
  <c r="AA353" i="3"/>
  <c r="Z365" i="3"/>
  <c r="AA407" i="3"/>
  <c r="Y335" i="3"/>
  <c r="Z271" i="3"/>
  <c r="AA373" i="3"/>
  <c r="Z293" i="3"/>
  <c r="AA979" i="3"/>
  <c r="Z931" i="3"/>
  <c r="Y907" i="3"/>
  <c r="AA689" i="3"/>
  <c r="Z937" i="3"/>
  <c r="Y673" i="3"/>
  <c r="AA991" i="3"/>
  <c r="Z807" i="3"/>
  <c r="AA789" i="3"/>
  <c r="Z653" i="3"/>
  <c r="Y941" i="3"/>
  <c r="Z1297" i="3"/>
  <c r="Y1135" i="3"/>
  <c r="AA1205" i="3"/>
  <c r="Y1839" i="3"/>
  <c r="AA1375" i="3"/>
  <c r="AA1793" i="3"/>
  <c r="Z1117" i="3"/>
  <c r="AA1025" i="3"/>
  <c r="Y109" i="3"/>
  <c r="AA313" i="3"/>
  <c r="Z87" i="3"/>
  <c r="AA163" i="3"/>
  <c r="AA511" i="3"/>
  <c r="Y675" i="3"/>
  <c r="AA563" i="3"/>
  <c r="AA1165" i="3"/>
  <c r="Z143" i="3"/>
  <c r="AA259" i="3"/>
  <c r="AA495" i="3"/>
  <c r="Z609" i="3"/>
  <c r="Z781" i="3"/>
  <c r="Z1351" i="3"/>
  <c r="Z155" i="3"/>
  <c r="Y123" i="3"/>
  <c r="Z79" i="3"/>
  <c r="Z131" i="3"/>
  <c r="Y67" i="3"/>
  <c r="Y15" i="3"/>
  <c r="Y145" i="3"/>
  <c r="AA111" i="3"/>
  <c r="Y69" i="3"/>
  <c r="Y121" i="3"/>
  <c r="Z45" i="3"/>
  <c r="Y119" i="3"/>
  <c r="AA95" i="3"/>
  <c r="Y63" i="3"/>
  <c r="AA39" i="3"/>
  <c r="Y255" i="3"/>
  <c r="Y237" i="3"/>
  <c r="Z179" i="3"/>
  <c r="Z217" i="3"/>
  <c r="AA379" i="3"/>
  <c r="Z307" i="3"/>
  <c r="Y355" i="3"/>
  <c r="AA337" i="3"/>
  <c r="Y513" i="3"/>
  <c r="AA399" i="3"/>
  <c r="Z477" i="3"/>
  <c r="Z269" i="3"/>
  <c r="AA357" i="3"/>
  <c r="Y509" i="3"/>
  <c r="AA971" i="3"/>
  <c r="Z923" i="3"/>
  <c r="Y875" i="3"/>
  <c r="AA641" i="3"/>
  <c r="Z801" i="3"/>
  <c r="Y665" i="3"/>
  <c r="AA983" i="3"/>
  <c r="Z743" i="3"/>
  <c r="AA773" i="3"/>
  <c r="Z629" i="3"/>
  <c r="Y901" i="3"/>
  <c r="Y1525" i="3"/>
  <c r="Z1109" i="3"/>
  <c r="AA1269" i="3"/>
  <c r="Y1967" i="3"/>
  <c r="AA1471" i="3"/>
  <c r="AA1833" i="3"/>
  <c r="Y1041" i="3"/>
  <c r="Z113" i="3"/>
  <c r="AA199" i="3"/>
  <c r="Y393" i="3"/>
  <c r="AA117" i="3"/>
  <c r="Z443" i="3"/>
  <c r="AA445" i="3"/>
  <c r="Z615" i="3"/>
  <c r="Z1793" i="3"/>
  <c r="Z81" i="3"/>
  <c r="Z125" i="3"/>
  <c r="Y483" i="3"/>
  <c r="AA429" i="3"/>
  <c r="AA791" i="3"/>
  <c r="AA1555" i="3"/>
  <c r="Z15" i="3"/>
  <c r="Z13" i="3"/>
  <c r="AA133" i="3"/>
  <c r="Z101" i="3"/>
  <c r="AA57" i="3"/>
  <c r="AA109" i="3"/>
  <c r="Y21" i="3"/>
  <c r="AA107" i="3"/>
  <c r="Z85" i="3"/>
  <c r="AA51" i="3"/>
  <c r="AA255" i="3"/>
  <c r="Y191" i="3"/>
  <c r="Y229" i="3"/>
  <c r="Z171" i="3"/>
  <c r="Z209" i="3"/>
  <c r="AA371" i="3"/>
  <c r="Z299" i="3"/>
  <c r="Y323" i="3"/>
  <c r="Z497" i="3"/>
  <c r="Y505" i="3"/>
  <c r="AA383" i="3"/>
  <c r="Z413" i="3"/>
  <c r="Y511" i="3"/>
  <c r="AA341" i="3"/>
  <c r="Y493" i="3"/>
  <c r="AA883" i="3"/>
  <c r="Z907" i="3"/>
  <c r="Y851" i="3"/>
  <c r="Z713" i="3"/>
  <c r="Z793" i="3"/>
  <c r="Y657" i="3"/>
  <c r="AA959" i="3"/>
  <c r="Y991" i="3"/>
  <c r="AA757" i="3"/>
  <c r="Z605" i="3"/>
  <c r="Y837" i="3"/>
  <c r="Y1513" i="3"/>
  <c r="Z1041" i="3"/>
  <c r="AA1365" i="3"/>
  <c r="Z1551" i="3"/>
  <c r="AA1487" i="3"/>
  <c r="Y1635" i="3"/>
  <c r="Y1023" i="3"/>
  <c r="Q152" i="3"/>
  <c r="F152" i="3" s="1"/>
  <c r="G152" i="3" s="1"/>
  <c r="Q106" i="3"/>
  <c r="F106" i="3" s="1"/>
  <c r="G106" i="3" s="1"/>
  <c r="Q61" i="3"/>
  <c r="F61" i="3" s="1"/>
  <c r="G61" i="3" s="1"/>
  <c r="Q108" i="3"/>
  <c r="F108" i="3" s="1"/>
  <c r="G108" i="3" s="1"/>
  <c r="Y1045" i="3"/>
  <c r="Y1245" i="3"/>
  <c r="Y1515" i="3"/>
  <c r="Z1203" i="3"/>
  <c r="Y1399" i="3"/>
  <c r="Z1131" i="3"/>
  <c r="Z1353" i="3"/>
  <c r="Y1081" i="3"/>
  <c r="Z1377" i="3"/>
  <c r="Z1081" i="3"/>
  <c r="Y1301" i="3"/>
  <c r="Z1175" i="3"/>
  <c r="Z1413" i="3"/>
  <c r="Y1167" i="3"/>
  <c r="Y1159" i="3"/>
  <c r="Z1437" i="3"/>
  <c r="Y1117" i="3"/>
  <c r="Z1461" i="3"/>
  <c r="AA1125" i="3"/>
  <c r="Z1357" i="3"/>
  <c r="AA1117" i="3"/>
  <c r="Z1315" i="3"/>
  <c r="AA2011" i="3"/>
  <c r="AA1883" i="3"/>
  <c r="AA1755" i="3"/>
  <c r="AA1627" i="3"/>
  <c r="Z1971" i="3"/>
  <c r="Z1843" i="3"/>
  <c r="Z1715" i="3"/>
  <c r="Z1587" i="3"/>
  <c r="Z1459" i="3"/>
  <c r="Y2011" i="3"/>
  <c r="Y1883" i="3"/>
  <c r="Y1755" i="3"/>
  <c r="Y1627" i="3"/>
  <c r="AA1761" i="3"/>
  <c r="AA1529" i="3"/>
  <c r="AA1289" i="3"/>
  <c r="AA1953" i="3"/>
  <c r="AA1737" i="3"/>
  <c r="AA1441" i="3"/>
  <c r="AA1185" i="3"/>
  <c r="Z1905" i="3"/>
  <c r="Z1777" i="3"/>
  <c r="Z1649" i="3"/>
  <c r="Y2017" i="3"/>
  <c r="Y1889" i="3"/>
  <c r="Y1761" i="3"/>
  <c r="Y1633" i="3"/>
  <c r="AA1863" i="3"/>
  <c r="AA1663" i="3"/>
  <c r="AA1463" i="3"/>
  <c r="AA1255" i="3"/>
  <c r="AA1039" i="3"/>
  <c r="AA2007" i="3"/>
  <c r="AA1767" i="3"/>
  <c r="AA1415" i="3"/>
  <c r="Z1053" i="3"/>
  <c r="Y1267" i="3"/>
  <c r="Y1035" i="3"/>
  <c r="Z1213" i="3"/>
  <c r="Y1411" i="3"/>
  <c r="AA1139" i="3"/>
  <c r="Y1365" i="3"/>
  <c r="Z1089" i="3"/>
  <c r="Y1389" i="3"/>
  <c r="AA1089" i="3"/>
  <c r="Y1323" i="3"/>
  <c r="Z1195" i="3"/>
  <c r="Z1425" i="3"/>
  <c r="Y1185" i="3"/>
  <c r="Z1167" i="3"/>
  <c r="Z1449" i="3"/>
  <c r="Z1125" i="3"/>
  <c r="Z1473" i="3"/>
  <c r="Y1143" i="3"/>
  <c r="Z1369" i="3"/>
  <c r="Z1143" i="3"/>
  <c r="Z1325" i="3"/>
  <c r="AA2003" i="3"/>
  <c r="AA1875" i="3"/>
  <c r="AA1747" i="3"/>
  <c r="AA1619" i="3"/>
  <c r="Z1963" i="3"/>
  <c r="Z1835" i="3"/>
  <c r="Z1707" i="3"/>
  <c r="Z1579" i="3"/>
  <c r="Z1451" i="3"/>
  <c r="Y2003" i="3"/>
  <c r="Y1875" i="3"/>
  <c r="Y1747" i="3"/>
  <c r="Y1619" i="3"/>
  <c r="AA1745" i="3"/>
  <c r="AA1521" i="3"/>
  <c r="AA1273" i="3"/>
  <c r="AA1945" i="3"/>
  <c r="AA1713" i="3"/>
  <c r="AA1425" i="3"/>
  <c r="Z2025" i="3"/>
  <c r="Z1897" i="3"/>
  <c r="Z1769" i="3"/>
  <c r="Z1641" i="3"/>
  <c r="Y2009" i="3"/>
  <c r="Y1881" i="3"/>
  <c r="Y1753" i="3"/>
  <c r="Y1625" i="3"/>
  <c r="AA1847" i="3"/>
  <c r="AA1647" i="3"/>
  <c r="AA1447" i="3"/>
  <c r="AA1239" i="3"/>
  <c r="AA1023" i="3"/>
  <c r="AA1999" i="3"/>
  <c r="AA1743" i="3"/>
  <c r="AA1391" i="3"/>
  <c r="AA1061" i="3"/>
  <c r="Y1277" i="3"/>
  <c r="Y1037" i="3"/>
  <c r="Y1225" i="3"/>
  <c r="Z1445" i="3"/>
  <c r="Y1157" i="3"/>
  <c r="Y1377" i="3"/>
  <c r="AA1097" i="3"/>
  <c r="Y1401" i="3"/>
  <c r="Y1107" i="3"/>
  <c r="Y1333" i="3"/>
  <c r="Z1227" i="3"/>
  <c r="Y1437" i="3"/>
  <c r="Z1205" i="3"/>
  <c r="Z1185" i="3"/>
  <c r="Y1461" i="3"/>
  <c r="AA1133" i="3"/>
  <c r="Y1485" i="3"/>
  <c r="Z1151" i="3"/>
  <c r="Y1381" i="3"/>
  <c r="Z1169" i="3"/>
  <c r="Y1337" i="3"/>
  <c r="AA1995" i="3"/>
  <c r="AA1867" i="3"/>
  <c r="AA1739" i="3"/>
  <c r="AA1611" i="3"/>
  <c r="Z1955" i="3"/>
  <c r="Z1827" i="3"/>
  <c r="Z1699" i="3"/>
  <c r="Z1571" i="3"/>
  <c r="Z1443" i="3"/>
  <c r="Y1995" i="3"/>
  <c r="Y1867" i="3"/>
  <c r="Y1739" i="3"/>
  <c r="Y1611" i="3"/>
  <c r="AA1729" i="3"/>
  <c r="AA1505" i="3"/>
  <c r="AA1257" i="3"/>
  <c r="AA1937" i="3"/>
  <c r="AA1697" i="3"/>
  <c r="AA1409" i="3"/>
  <c r="Z2017" i="3"/>
  <c r="Z1889" i="3"/>
  <c r="Z1761" i="3"/>
  <c r="Z1633" i="3"/>
  <c r="Y2001" i="3"/>
  <c r="Y1873" i="3"/>
  <c r="Y1745" i="3"/>
  <c r="Y1617" i="3"/>
  <c r="AA1839" i="3"/>
  <c r="AA1639" i="3"/>
  <c r="AA1439" i="3"/>
  <c r="AA1223" i="3"/>
  <c r="Y1079" i="3"/>
  <c r="Y1299" i="3"/>
  <c r="Z1045" i="3"/>
  <c r="Z1235" i="3"/>
  <c r="Z1457" i="3"/>
  <c r="Z1165" i="3"/>
  <c r="AA1411" i="3"/>
  <c r="Y1115" i="3"/>
  <c r="AA1435" i="3"/>
  <c r="Z1115" i="3"/>
  <c r="Y1355" i="3"/>
  <c r="Z1237" i="3"/>
  <c r="Y1449" i="3"/>
  <c r="Y1217" i="3"/>
  <c r="AA1195" i="3"/>
  <c r="Y1473" i="3"/>
  <c r="Y1151" i="3"/>
  <c r="Y1497" i="3"/>
  <c r="Y1169" i="3"/>
  <c r="Y1393" i="3"/>
  <c r="AA1177" i="3"/>
  <c r="Z1347" i="3"/>
  <c r="AA1987" i="3"/>
  <c r="AA1859" i="3"/>
  <c r="AA1731" i="3"/>
  <c r="AA1603" i="3"/>
  <c r="Z1947" i="3"/>
  <c r="Z1819" i="3"/>
  <c r="Z1691" i="3"/>
  <c r="Z1563" i="3"/>
  <c r="Z1435" i="3"/>
  <c r="Y1987" i="3"/>
  <c r="Y1859" i="3"/>
  <c r="Y1731" i="3"/>
  <c r="Y1603" i="3"/>
  <c r="AA1721" i="3"/>
  <c r="AA1489" i="3"/>
  <c r="AA1241" i="3"/>
  <c r="AA1929" i="3"/>
  <c r="AA1681" i="3"/>
  <c r="AA1393" i="3"/>
  <c r="Z2009" i="3"/>
  <c r="Z1881" i="3"/>
  <c r="Z1753" i="3"/>
  <c r="Z1625" i="3"/>
  <c r="Y1993" i="3"/>
  <c r="Y1865" i="3"/>
  <c r="Y1737" i="3"/>
  <c r="Y1609" i="3"/>
  <c r="AA1823" i="3"/>
  <c r="AA1623" i="3"/>
  <c r="AA1423" i="3"/>
  <c r="AA1215" i="3"/>
  <c r="Z1399" i="3"/>
  <c r="AA1983" i="3"/>
  <c r="AA1695" i="3"/>
  <c r="Z1087" i="3"/>
  <c r="Y1309" i="3"/>
  <c r="AA1053" i="3"/>
  <c r="Z1245" i="3"/>
  <c r="Y1469" i="3"/>
  <c r="AA1173" i="3"/>
  <c r="Y1423" i="3"/>
  <c r="Z1123" i="3"/>
  <c r="Y1447" i="3"/>
  <c r="AA1123" i="3"/>
  <c r="Z1389" i="3"/>
  <c r="Z1259" i="3"/>
  <c r="AA1483" i="3"/>
  <c r="Y1249" i="3"/>
  <c r="Z1217" i="3"/>
  <c r="AA1507" i="3"/>
  <c r="Z1159" i="3"/>
  <c r="Y1521" i="3"/>
  <c r="Z1177" i="3"/>
  <c r="AA1427" i="3"/>
  <c r="Z1187" i="3"/>
  <c r="Z1381" i="3"/>
  <c r="AA1979" i="3"/>
  <c r="AA1851" i="3"/>
  <c r="AA1723" i="3"/>
  <c r="AA1595" i="3"/>
  <c r="Z1939" i="3"/>
  <c r="Z1811" i="3"/>
  <c r="Z1683" i="3"/>
  <c r="Z1555" i="3"/>
  <c r="Z1427" i="3"/>
  <c r="Y1979" i="3"/>
  <c r="Y1851" i="3"/>
  <c r="Y1723" i="3"/>
  <c r="Y1595" i="3"/>
  <c r="AA1705" i="3"/>
  <c r="AA1473" i="3"/>
  <c r="AA1225" i="3"/>
  <c r="AA1921" i="3"/>
  <c r="AA1657" i="3"/>
  <c r="AA1377" i="3"/>
  <c r="Z2001" i="3"/>
  <c r="Z1873" i="3"/>
  <c r="Z1745" i="3"/>
  <c r="Z1617" i="3"/>
  <c r="Y1985" i="3"/>
  <c r="Y1857" i="3"/>
  <c r="Y1729" i="3"/>
  <c r="Y1601" i="3"/>
  <c r="AA1815" i="3"/>
  <c r="AA1615" i="3"/>
  <c r="AA1407" i="3"/>
  <c r="AA1199" i="3"/>
  <c r="Z1375" i="3"/>
  <c r="AA1975" i="3"/>
  <c r="AA1671" i="3"/>
  <c r="AA1327" i="3"/>
  <c r="Y1105" i="3"/>
  <c r="Y1331" i="3"/>
  <c r="Y1071" i="3"/>
  <c r="Y1257" i="3"/>
  <c r="Y1481" i="3"/>
  <c r="Y1183" i="3"/>
  <c r="Y1435" i="3"/>
  <c r="AA1131" i="3"/>
  <c r="Y1459" i="3"/>
  <c r="Y1141" i="3"/>
  <c r="Z1401" i="3"/>
  <c r="Z1269" i="3"/>
  <c r="Y1495" i="3"/>
  <c r="Y1031" i="3"/>
  <c r="AA1227" i="3"/>
  <c r="Z1047" i="3"/>
  <c r="Y1177" i="3"/>
  <c r="Y1533" i="3"/>
  <c r="Y1187" i="3"/>
  <c r="Y1439" i="3"/>
  <c r="Z1197" i="3"/>
  <c r="Z1393" i="3"/>
  <c r="AA1971" i="3"/>
  <c r="AA1843" i="3"/>
  <c r="AA1715" i="3"/>
  <c r="AA1587" i="3"/>
  <c r="Z1931" i="3"/>
  <c r="Z1803" i="3"/>
  <c r="Z1675" i="3"/>
  <c r="Z1547" i="3"/>
  <c r="Z1419" i="3"/>
  <c r="Y1971" i="3"/>
  <c r="Y1843" i="3"/>
  <c r="Y1715" i="3"/>
  <c r="Y1587" i="3"/>
  <c r="AA1689" i="3"/>
  <c r="AA1457" i="3"/>
  <c r="AA1209" i="3"/>
  <c r="AA1913" i="3"/>
  <c r="AA1641" i="3"/>
  <c r="AA1361" i="3"/>
  <c r="Z1993" i="3"/>
  <c r="Z1865" i="3"/>
  <c r="Z1737" i="3"/>
  <c r="Z1609" i="3"/>
  <c r="Y1977" i="3"/>
  <c r="Y1849" i="3"/>
  <c r="Y1721" i="3"/>
  <c r="Y1593" i="3"/>
  <c r="AA1799" i="3"/>
  <c r="AA1599" i="3"/>
  <c r="AA1399" i="3"/>
  <c r="AA1183" i="3"/>
  <c r="Z1359" i="3"/>
  <c r="AA1967" i="3"/>
  <c r="AA1655" i="3"/>
  <c r="AA1311" i="3"/>
  <c r="Z1113" i="3"/>
  <c r="Y1341" i="3"/>
  <c r="Z1079" i="3"/>
  <c r="Z1267" i="3"/>
  <c r="AA1515" i="3"/>
  <c r="Z1193" i="3"/>
  <c r="Z1469" i="3"/>
  <c r="Y1149" i="3"/>
  <c r="Z1493" i="3"/>
  <c r="Z1149" i="3"/>
  <c r="Y1413" i="3"/>
  <c r="Y1281" i="3"/>
  <c r="Y1507" i="3"/>
  <c r="Z1039" i="3"/>
  <c r="Z1249" i="3"/>
  <c r="Z1073" i="3"/>
  <c r="Y1207" i="3"/>
  <c r="Y1549" i="3"/>
  <c r="Y1197" i="3"/>
  <c r="Y1451" i="3"/>
  <c r="Y1209" i="3"/>
  <c r="Y1405" i="3"/>
  <c r="AA1963" i="3"/>
  <c r="AA1835" i="3"/>
  <c r="AA1707" i="3"/>
  <c r="AA1579" i="3"/>
  <c r="Z1923" i="3"/>
  <c r="Z1795" i="3"/>
  <c r="Z1667" i="3"/>
  <c r="Z1539" i="3"/>
  <c r="Z1411" i="3"/>
  <c r="Y1963" i="3"/>
  <c r="Y1835" i="3"/>
  <c r="Y1707" i="3"/>
  <c r="Y1579" i="3"/>
  <c r="AA1673" i="3"/>
  <c r="AA1449" i="3"/>
  <c r="AA1193" i="3"/>
  <c r="AA1905" i="3"/>
  <c r="AA1625" i="3"/>
  <c r="AA1345" i="3"/>
  <c r="Z1985" i="3"/>
  <c r="Z1857" i="3"/>
  <c r="Z1729" i="3"/>
  <c r="Z1601" i="3"/>
  <c r="Y1969" i="3"/>
  <c r="Y1841" i="3"/>
  <c r="Y1713" i="3"/>
  <c r="Y1585" i="3"/>
  <c r="AA1791" i="3"/>
  <c r="AA1591" i="3"/>
  <c r="AA1383" i="3"/>
  <c r="AA1175" i="3"/>
  <c r="AA1155" i="3"/>
  <c r="Z1421" i="3"/>
  <c r="Y1131" i="3"/>
  <c r="Z1309" i="3"/>
  <c r="Y1063" i="3"/>
  <c r="Z1257" i="3"/>
  <c r="Z1529" i="3"/>
  <c r="Y1215" i="3"/>
  <c r="Y1561" i="3"/>
  <c r="Y1205" i="3"/>
  <c r="Y1483" i="3"/>
  <c r="Z1323" i="3"/>
  <c r="Y1563" i="3"/>
  <c r="Y1091" i="3"/>
  <c r="Z1313" i="3"/>
  <c r="Y1049" i="3"/>
  <c r="Y1335" i="3"/>
  <c r="AA1057" i="3"/>
  <c r="Y1261" i="3"/>
  <c r="Z1521" i="3"/>
  <c r="Z1251" i="3"/>
  <c r="Y1475" i="3"/>
  <c r="AA1931" i="3"/>
  <c r="AA1803" i="3"/>
  <c r="AA1675" i="3"/>
  <c r="Z2019" i="3"/>
  <c r="Z1891" i="3"/>
  <c r="Z1763" i="3"/>
  <c r="Z1635" i="3"/>
  <c r="Z1507" i="3"/>
  <c r="Z1379" i="3"/>
  <c r="Y1931" i="3"/>
  <c r="Y1803" i="3"/>
  <c r="Y1675" i="3"/>
  <c r="AA1849" i="3"/>
  <c r="AA1617" i="3"/>
  <c r="AA1385" i="3"/>
  <c r="AA2001" i="3"/>
  <c r="AA1841" i="3"/>
  <c r="AA1553" i="3"/>
  <c r="AA1281" i="3"/>
  <c r="Z1953" i="3"/>
  <c r="Z1825" i="3"/>
  <c r="Z1697" i="3"/>
  <c r="Z1569" i="3"/>
  <c r="Y1937" i="3"/>
  <c r="Y1809" i="3"/>
  <c r="Y1681" i="3"/>
  <c r="AA1943" i="3"/>
  <c r="AA1735" i="3"/>
  <c r="AA1535" i="3"/>
  <c r="AA1335" i="3"/>
  <c r="AA1119" i="3"/>
  <c r="Z1263" i="3"/>
  <c r="AA1895" i="3"/>
  <c r="AA1543" i="3"/>
  <c r="AA1207" i="3"/>
  <c r="AA1045" i="3"/>
  <c r="Y1445" i="3"/>
  <c r="Z1331" i="3"/>
  <c r="Z1289" i="3"/>
  <c r="Y1279" i="3"/>
  <c r="Y1237" i="3"/>
  <c r="Y1345" i="3"/>
  <c r="AA1107" i="3"/>
  <c r="AA1065" i="3"/>
  <c r="Z1083" i="3"/>
  <c r="Y1033" i="3"/>
  <c r="Y1535" i="3"/>
  <c r="AA1787" i="3"/>
  <c r="Z2003" i="3"/>
  <c r="Z1747" i="3"/>
  <c r="Z1491" i="3"/>
  <c r="Y1915" i="3"/>
  <c r="Y1659" i="3"/>
  <c r="AA1585" i="3"/>
  <c r="AA1985" i="3"/>
  <c r="AA1513" i="3"/>
  <c r="Z1937" i="3"/>
  <c r="Z1681" i="3"/>
  <c r="Y1921" i="3"/>
  <c r="Y1665" i="3"/>
  <c r="AA1711" i="3"/>
  <c r="AA1303" i="3"/>
  <c r="Z1279" i="3"/>
  <c r="AA1719" i="3"/>
  <c r="AA1191" i="3"/>
  <c r="Z1191" i="3"/>
  <c r="Z1903" i="3"/>
  <c r="Z1775" i="3"/>
  <c r="Z1647" i="3"/>
  <c r="Z1519" i="3"/>
  <c r="Z1311" i="3"/>
  <c r="Y1943" i="3"/>
  <c r="Y1815" i="3"/>
  <c r="Y1687" i="3"/>
  <c r="AA1909" i="3"/>
  <c r="AA1621" i="3"/>
  <c r="AA1341" i="3"/>
  <c r="AA1981" i="3"/>
  <c r="AA1789" i="3"/>
  <c r="AA1557" i="3"/>
  <c r="AA1317" i="3"/>
  <c r="Z1965" i="3"/>
  <c r="Z1837" i="3"/>
  <c r="Z1709" i="3"/>
  <c r="Z1581" i="3"/>
  <c r="Y1965" i="3"/>
  <c r="Y1837" i="3"/>
  <c r="Y1709" i="3"/>
  <c r="Y1581" i="3"/>
  <c r="Y1059" i="3"/>
  <c r="Z1273" i="3"/>
  <c r="Z1025" i="3"/>
  <c r="Y1263" i="3"/>
  <c r="Z1051" i="3"/>
  <c r="Y1253" i="3"/>
  <c r="Z1077" i="3"/>
  <c r="Z1339" i="3"/>
  <c r="Y1069" i="3"/>
  <c r="Z1103" i="3"/>
  <c r="AA1339" i="3"/>
  <c r="Z1095" i="3"/>
  <c r="Z1409" i="3"/>
  <c r="Z547" i="3"/>
  <c r="AA619" i="3"/>
  <c r="AA827" i="3"/>
  <c r="Y1029" i="3"/>
  <c r="Y1457" i="3"/>
  <c r="Z1341" i="3"/>
  <c r="AA1299" i="3"/>
  <c r="Y1311" i="3"/>
  <c r="Y1259" i="3"/>
  <c r="AA1355" i="3"/>
  <c r="Y1125" i="3"/>
  <c r="Y1083" i="3"/>
  <c r="AA1091" i="3"/>
  <c r="AA1049" i="3"/>
  <c r="AA1017" i="3"/>
  <c r="AA1779" i="3"/>
  <c r="Z1995" i="3"/>
  <c r="Z1739" i="3"/>
  <c r="Z1483" i="3"/>
  <c r="Y1907" i="3"/>
  <c r="Y1651" i="3"/>
  <c r="AA1577" i="3"/>
  <c r="AA1977" i="3"/>
  <c r="AA1497" i="3"/>
  <c r="Z1929" i="3"/>
  <c r="Z1673" i="3"/>
  <c r="Y1913" i="3"/>
  <c r="Y1657" i="3"/>
  <c r="AA1703" i="3"/>
  <c r="AA1295" i="3"/>
  <c r="Z1247" i="3"/>
  <c r="AA1631" i="3"/>
  <c r="AA1167" i="3"/>
  <c r="Z2023" i="3"/>
  <c r="Z1895" i="3"/>
  <c r="Z1767" i="3"/>
  <c r="Z1639" i="3"/>
  <c r="Z1511" i="3"/>
  <c r="Z1295" i="3"/>
  <c r="Y1935" i="3"/>
  <c r="Y1807" i="3"/>
  <c r="Y1679" i="3"/>
  <c r="AA1893" i="3"/>
  <c r="AA1605" i="3"/>
  <c r="AA1325" i="3"/>
  <c r="AA1973" i="3"/>
  <c r="AA1773" i="3"/>
  <c r="AA1541" i="3"/>
  <c r="AA1301" i="3"/>
  <c r="Z1957" i="3"/>
  <c r="Z1829" i="3"/>
  <c r="Z1701" i="3"/>
  <c r="Z1573" i="3"/>
  <c r="Y1957" i="3"/>
  <c r="Y1829" i="3"/>
  <c r="Y1701" i="3"/>
  <c r="Y1573" i="3"/>
  <c r="Z1067" i="3"/>
  <c r="AA1283" i="3"/>
  <c r="AA1033" i="3"/>
  <c r="Y1295" i="3"/>
  <c r="AA1059" i="3"/>
  <c r="Y1275" i="3"/>
  <c r="Y1103" i="3"/>
  <c r="Z1349" i="3"/>
  <c r="AA1085" i="3"/>
  <c r="Y1121" i="3"/>
  <c r="Z1373" i="3"/>
  <c r="Y1113" i="3"/>
  <c r="Y1421" i="3"/>
  <c r="Z563" i="3"/>
  <c r="AA627" i="3"/>
  <c r="Y589" i="3"/>
  <c r="Y765" i="3"/>
  <c r="Z1037" i="3"/>
  <c r="AA1491" i="3"/>
  <c r="Y1353" i="3"/>
  <c r="Z1321" i="3"/>
  <c r="Y1343" i="3"/>
  <c r="Y1269" i="3"/>
  <c r="Y1367" i="3"/>
  <c r="Z1133" i="3"/>
  <c r="Z1091" i="3"/>
  <c r="Y1109" i="3"/>
  <c r="Z1075" i="3"/>
  <c r="AA2027" i="3"/>
  <c r="AA1771" i="3"/>
  <c r="Z1987" i="3"/>
  <c r="Z1731" i="3"/>
  <c r="Z1475" i="3"/>
  <c r="Y1899" i="3"/>
  <c r="Y1643" i="3"/>
  <c r="AA1561" i="3"/>
  <c r="AA1969" i="3"/>
  <c r="AA1481" i="3"/>
  <c r="Z1921" i="3"/>
  <c r="Z1665" i="3"/>
  <c r="Y1905" i="3"/>
  <c r="Y1649" i="3"/>
  <c r="AA1687" i="3"/>
  <c r="AA1279" i="3"/>
  <c r="Z1231" i="3"/>
  <c r="AA1607" i="3"/>
  <c r="AA1151" i="3"/>
  <c r="Z2015" i="3"/>
  <c r="Z1887" i="3"/>
  <c r="Z1759" i="3"/>
  <c r="Z1631" i="3"/>
  <c r="Z1503" i="3"/>
  <c r="Z1271" i="3"/>
  <c r="Y1927" i="3"/>
  <c r="Y1799" i="3"/>
  <c r="Y1671" i="3"/>
  <c r="AA1869" i="3"/>
  <c r="AA1589" i="3"/>
  <c r="AA1309" i="3"/>
  <c r="AA1965" i="3"/>
  <c r="AA1757" i="3"/>
  <c r="AA1525" i="3"/>
  <c r="AA1285" i="3"/>
  <c r="Z1949" i="3"/>
  <c r="Z1821" i="3"/>
  <c r="Z1693" i="3"/>
  <c r="Z1565" i="3"/>
  <c r="Y1949" i="3"/>
  <c r="Y1821" i="3"/>
  <c r="Y1693" i="3"/>
  <c r="Y1565" i="3"/>
  <c r="AA1075" i="3"/>
  <c r="Z1305" i="3"/>
  <c r="Y1051" i="3"/>
  <c r="Y1327" i="3"/>
  <c r="Y1077" i="3"/>
  <c r="Y1285" i="3"/>
  <c r="Y1129" i="3"/>
  <c r="Z1361" i="3"/>
  <c r="Z1111" i="3"/>
  <c r="Z1129" i="3"/>
  <c r="Z1385" i="3"/>
  <c r="Z1121" i="3"/>
  <c r="Y1433" i="3"/>
  <c r="AA1121" i="3"/>
  <c r="Y1097" i="3"/>
  <c r="Y1529" i="3"/>
  <c r="Z1481" i="3"/>
  <c r="Z1505" i="3"/>
  <c r="Y1425" i="3"/>
  <c r="Y1519" i="3"/>
  <c r="AA1259" i="3"/>
  <c r="Y1239" i="3"/>
  <c r="Y1219" i="3"/>
  <c r="Z1219" i="3"/>
  <c r="AA1955" i="3"/>
  <c r="AA1699" i="3"/>
  <c r="Z1915" i="3"/>
  <c r="Z1659" i="3"/>
  <c r="Z1403" i="3"/>
  <c r="Y1827" i="3"/>
  <c r="AA1889" i="3"/>
  <c r="AA1433" i="3"/>
  <c r="AA1897" i="3"/>
  <c r="AA1329" i="3"/>
  <c r="Z1849" i="3"/>
  <c r="Z1593" i="3"/>
  <c r="Y1833" i="3"/>
  <c r="Y1577" i="3"/>
  <c r="AA1575" i="3"/>
  <c r="AA1159" i="3"/>
  <c r="AA2023" i="3"/>
  <c r="AA1567" i="3"/>
  <c r="AA1111" i="3"/>
  <c r="Z1999" i="3"/>
  <c r="Z1871" i="3"/>
  <c r="Z1743" i="3"/>
  <c r="Z1615" i="3"/>
  <c r="Z1487" i="3"/>
  <c r="Z1223" i="3"/>
  <c r="Y1911" i="3"/>
  <c r="Y1783" i="3"/>
  <c r="Y1655" i="3"/>
  <c r="AA1837" i="3"/>
  <c r="AA1549" i="3"/>
  <c r="AA1277" i="3"/>
  <c r="AA1949" i="3"/>
  <c r="AA1733" i="3"/>
  <c r="AA1501" i="3"/>
  <c r="AA1253" i="3"/>
  <c r="Z1933" i="3"/>
  <c r="Z1805" i="3"/>
  <c r="Z1677" i="3"/>
  <c r="Z1549" i="3"/>
  <c r="Y1933" i="3"/>
  <c r="Y1805" i="3"/>
  <c r="Y1677" i="3"/>
  <c r="AA1547" i="3"/>
  <c r="Z1101" i="3"/>
  <c r="Z1337" i="3"/>
  <c r="AA1067" i="3"/>
  <c r="Y1383" i="3"/>
  <c r="AA1093" i="3"/>
  <c r="Y1317" i="3"/>
  <c r="AA1179" i="3"/>
  <c r="Y1385" i="3"/>
  <c r="AA1145" i="3"/>
  <c r="Y1155" i="3"/>
  <c r="Y1409" i="3"/>
  <c r="Y1147" i="3"/>
  <c r="Y1479" i="3"/>
  <c r="Z611" i="3"/>
  <c r="AA667" i="3"/>
  <c r="Y661" i="3"/>
  <c r="Y789" i="3"/>
  <c r="Y917" i="3"/>
  <c r="Z525" i="3"/>
  <c r="Y1139" i="3"/>
  <c r="Z1105" i="3"/>
  <c r="Y1543" i="3"/>
  <c r="Y1493" i="3"/>
  <c r="Y1517" i="3"/>
  <c r="AA1459" i="3"/>
  <c r="AA1531" i="3"/>
  <c r="Z1281" i="3"/>
  <c r="Y1271" i="3"/>
  <c r="Y1229" i="3"/>
  <c r="Z1229" i="3"/>
  <c r="AA1947" i="3"/>
  <c r="AA1691" i="3"/>
  <c r="Z1907" i="3"/>
  <c r="Z1651" i="3"/>
  <c r="Z1395" i="3"/>
  <c r="Y1819" i="3"/>
  <c r="AA1873" i="3"/>
  <c r="AA1417" i="3"/>
  <c r="AA1881" i="3"/>
  <c r="AA1313" i="3"/>
  <c r="Z1841" i="3"/>
  <c r="Z1585" i="3"/>
  <c r="Y1825" i="3"/>
  <c r="Y1569" i="3"/>
  <c r="AA1559" i="3"/>
  <c r="AA1143" i="3"/>
  <c r="AA2015" i="3"/>
  <c r="AA1519" i="3"/>
  <c r="AA1095" i="3"/>
  <c r="Z1991" i="3"/>
  <c r="Z1863" i="3"/>
  <c r="Z1735" i="3"/>
  <c r="Z1607" i="3"/>
  <c r="Z1479" i="3"/>
  <c r="Z1199" i="3"/>
  <c r="Y1903" i="3"/>
  <c r="Y1775" i="3"/>
  <c r="Y1647" i="3"/>
  <c r="AA1821" i="3"/>
  <c r="AA1533" i="3"/>
  <c r="AA1261" i="3"/>
  <c r="AA1941" i="3"/>
  <c r="AA1717" i="3"/>
  <c r="AA1485" i="3"/>
  <c r="AA1237" i="3"/>
  <c r="Z1925" i="3"/>
  <c r="Z1797" i="3"/>
  <c r="Z1669" i="3"/>
  <c r="Z1541" i="3"/>
  <c r="Y1925" i="3"/>
  <c r="Y1797" i="3"/>
  <c r="Y1669" i="3"/>
  <c r="AA1539" i="3"/>
  <c r="AA1109" i="3"/>
  <c r="AA1347" i="3"/>
  <c r="Y1085" i="3"/>
  <c r="Y1395" i="3"/>
  <c r="Y1111" i="3"/>
  <c r="Y1339" i="3"/>
  <c r="Z1211" i="3"/>
  <c r="AA1419" i="3"/>
  <c r="Z1171" i="3"/>
  <c r="Z1163" i="3"/>
  <c r="AA1443" i="3"/>
  <c r="Z1155" i="3"/>
  <c r="Y1491" i="3"/>
  <c r="Z635" i="3"/>
  <c r="AA683" i="3"/>
  <c r="Y669" i="3"/>
  <c r="Y797" i="3"/>
  <c r="Y925" i="3"/>
  <c r="Z1147" i="3"/>
  <c r="AA1113" i="3"/>
  <c r="Y1559" i="3"/>
  <c r="Y1505" i="3"/>
  <c r="Y1545" i="3"/>
  <c r="Y1471" i="3"/>
  <c r="Y1547" i="3"/>
  <c r="AA1291" i="3"/>
  <c r="Y1303" i="3"/>
  <c r="Y1251" i="3"/>
  <c r="Y1241" i="3"/>
  <c r="AA1939" i="3"/>
  <c r="AA1683" i="3"/>
  <c r="Z1899" i="3"/>
  <c r="Z1643" i="3"/>
  <c r="Z1387" i="3"/>
  <c r="Y1811" i="3"/>
  <c r="AA1865" i="3"/>
  <c r="AA1401" i="3"/>
  <c r="AA1857" i="3"/>
  <c r="AA1297" i="3"/>
  <c r="Z1833" i="3"/>
  <c r="Z1577" i="3"/>
  <c r="Y1817" i="3"/>
  <c r="Y525" i="3"/>
  <c r="AA1551" i="3"/>
  <c r="AA1127" i="3"/>
  <c r="AA1991" i="3"/>
  <c r="AA1503" i="3"/>
  <c r="AA1071" i="3"/>
  <c r="Z1983" i="3"/>
  <c r="Z1855" i="3"/>
  <c r="Z1727" i="3"/>
  <c r="Z1599" i="3"/>
  <c r="Z1471" i="3"/>
  <c r="Y2023" i="3"/>
  <c r="Y1895" i="3"/>
  <c r="Y1767" i="3"/>
  <c r="Y1639" i="3"/>
  <c r="AA1797" i="3"/>
  <c r="AA1517" i="3"/>
  <c r="AA1245" i="3"/>
  <c r="AA1925" i="3"/>
  <c r="AA1701" i="3"/>
  <c r="AA1469" i="3"/>
  <c r="AA1221" i="3"/>
  <c r="Z1917" i="3"/>
  <c r="Z1789" i="3"/>
  <c r="Z1661" i="3"/>
  <c r="Z1533" i="3"/>
  <c r="Y1917" i="3"/>
  <c r="Y1789" i="3"/>
  <c r="Y1661" i="3"/>
  <c r="AA555" i="3"/>
  <c r="Y1127" i="3"/>
  <c r="Y1359" i="3"/>
  <c r="Z1093" i="3"/>
  <c r="Z1429" i="3"/>
  <c r="Z1119" i="3"/>
  <c r="Y1349" i="3"/>
  <c r="Z1221" i="3"/>
  <c r="Y1431" i="3"/>
  <c r="Z1189" i="3"/>
  <c r="AA1171" i="3"/>
  <c r="Y1455" i="3"/>
  <c r="AA1163" i="3"/>
  <c r="Y1527" i="3"/>
  <c r="Z643" i="3"/>
  <c r="AA691" i="3"/>
  <c r="Z1181" i="3"/>
  <c r="AA1147" i="3"/>
  <c r="Y1089" i="3"/>
  <c r="Z1029" i="3"/>
  <c r="AA1029" i="3"/>
  <c r="Y1039" i="3"/>
  <c r="Y1065" i="3"/>
  <c r="Z1345" i="3"/>
  <c r="Y1369" i="3"/>
  <c r="Y1293" i="3"/>
  <c r="Y1273" i="3"/>
  <c r="AA1915" i="3"/>
  <c r="AA1659" i="3"/>
  <c r="Z1875" i="3"/>
  <c r="Z1619" i="3"/>
  <c r="Z1363" i="3"/>
  <c r="Y1787" i="3"/>
  <c r="AA1817" i="3"/>
  <c r="AA1353" i="3"/>
  <c r="AA1809" i="3"/>
  <c r="AA1249" i="3"/>
  <c r="Z1809" i="3"/>
  <c r="Z1553" i="3"/>
  <c r="Y1793" i="3"/>
  <c r="AA1911" i="3"/>
  <c r="AA1511" i="3"/>
  <c r="AA1087" i="3"/>
  <c r="AA1951" i="3"/>
  <c r="AA1455" i="3"/>
  <c r="AA1031" i="3"/>
  <c r="Z1967" i="3"/>
  <c r="Z1839" i="3"/>
  <c r="Z1711" i="3"/>
  <c r="Z1583" i="3"/>
  <c r="Z1455" i="3"/>
  <c r="Y2007" i="3"/>
  <c r="Y1879" i="3"/>
  <c r="Y1751" i="3"/>
  <c r="Y1623" i="3"/>
  <c r="AA1765" i="3"/>
  <c r="AA1477" i="3"/>
  <c r="AA1213" i="3"/>
  <c r="AA1901" i="3"/>
  <c r="AA1669" i="3"/>
  <c r="AA1437" i="3"/>
  <c r="AA1189" i="3"/>
  <c r="Z1901" i="3"/>
  <c r="Z1773" i="3"/>
  <c r="Z1645" i="3"/>
  <c r="Z1517" i="3"/>
  <c r="Y1901" i="3"/>
  <c r="Y1773" i="3"/>
  <c r="Y1645" i="3"/>
  <c r="Y1067" i="3"/>
  <c r="Y1153" i="3"/>
  <c r="Z1405" i="3"/>
  <c r="Y1119" i="3"/>
  <c r="Y1453" i="3"/>
  <c r="Z1145" i="3"/>
  <c r="AA1395" i="3"/>
  <c r="Z1253" i="3"/>
  <c r="Z1477" i="3"/>
  <c r="Y1233" i="3"/>
  <c r="AA1211" i="3"/>
  <c r="Z1501" i="3"/>
  <c r="Y1191" i="3"/>
  <c r="Y1557" i="3"/>
  <c r="Z683" i="3"/>
  <c r="AA723" i="3"/>
  <c r="Y1203" i="3"/>
  <c r="Y1165" i="3"/>
  <c r="Z1097" i="3"/>
  <c r="AA1037" i="3"/>
  <c r="Y1047" i="3"/>
  <c r="AA1081" i="3"/>
  <c r="Y1099" i="3"/>
  <c r="AA1379" i="3"/>
  <c r="AA1403" i="3"/>
  <c r="Y1315" i="3"/>
  <c r="Z1283" i="3"/>
  <c r="AA1907" i="3"/>
  <c r="AA1651" i="3"/>
  <c r="Z1867" i="3"/>
  <c r="Z1611" i="3"/>
  <c r="Z1355" i="3"/>
  <c r="Y1779" i="3"/>
  <c r="AA1801" i="3"/>
  <c r="AA1337" i="3"/>
  <c r="AA1785" i="3"/>
  <c r="AA1233" i="3"/>
  <c r="Z1801" i="3"/>
  <c r="Z1545" i="3"/>
  <c r="Y1785" i="3"/>
  <c r="AA1903" i="3"/>
  <c r="AA1495" i="3"/>
  <c r="AA1079" i="3"/>
  <c r="AA1935" i="3"/>
  <c r="AA1431" i="3"/>
  <c r="Z1431" i="3"/>
  <c r="Z1959" i="3"/>
  <c r="Z1831" i="3"/>
  <c r="Z1703" i="3"/>
  <c r="Z1575" i="3"/>
  <c r="Z1447" i="3"/>
  <c r="Y1999" i="3"/>
  <c r="Y1871" i="3"/>
  <c r="Y1743" i="3"/>
  <c r="Y1615" i="3"/>
  <c r="AA1749" i="3"/>
  <c r="AA1461" i="3"/>
  <c r="AA1197" i="3"/>
  <c r="AA1885" i="3"/>
  <c r="AA1653" i="3"/>
  <c r="AA1429" i="3"/>
  <c r="Z2021" i="3"/>
  <c r="Z1893" i="3"/>
  <c r="Z1765" i="3"/>
  <c r="Z1637" i="3"/>
  <c r="Y2021" i="3"/>
  <c r="Y1893" i="3"/>
  <c r="Y1765" i="3"/>
  <c r="Y1637" i="3"/>
  <c r="AA1083" i="3"/>
  <c r="Z1161" i="3"/>
  <c r="Z1417" i="3"/>
  <c r="Z1127" i="3"/>
  <c r="Y1465" i="3"/>
  <c r="AA1153" i="3"/>
  <c r="Y1407" i="3"/>
  <c r="Y1265" i="3"/>
  <c r="Z1489" i="3"/>
  <c r="Y1027" i="3"/>
  <c r="Z1233" i="3"/>
  <c r="Z1513" i="3"/>
  <c r="Y1223" i="3"/>
  <c r="AA523" i="3"/>
  <c r="AA731" i="3"/>
  <c r="Q63" i="3"/>
  <c r="F63" i="3" s="1"/>
  <c r="G63" i="3" s="1"/>
  <c r="Q153" i="3"/>
  <c r="F153" i="3" s="1"/>
  <c r="G153" i="3" s="1"/>
  <c r="Q25" i="3"/>
  <c r="F25" i="3" s="1"/>
  <c r="G25" i="3" s="1"/>
  <c r="AA299" i="3"/>
  <c r="AA307" i="3"/>
  <c r="Q72" i="3"/>
  <c r="F72" i="3" s="1"/>
  <c r="G72" i="3" s="1"/>
  <c r="Q74" i="3"/>
  <c r="F74" i="3" s="1"/>
  <c r="G74" i="3" s="1"/>
  <c r="Q42" i="3"/>
  <c r="F42" i="3" s="1"/>
  <c r="G42" i="3" s="1"/>
  <c r="Q40" i="3"/>
  <c r="F40" i="3" s="1"/>
  <c r="G40" i="3" s="1"/>
  <c r="Q116" i="3"/>
  <c r="F116" i="3" s="1"/>
  <c r="G116" i="3" s="1"/>
  <c r="Q14" i="3"/>
  <c r="Z41" i="3"/>
  <c r="AA47" i="3"/>
  <c r="Y35" i="3"/>
  <c r="AA23" i="3"/>
  <c r="Y17" i="3"/>
  <c r="Z23" i="3"/>
  <c r="Z29" i="3"/>
  <c r="Z35" i="3"/>
  <c r="Y23" i="3"/>
  <c r="Y41" i="3"/>
  <c r="Z47" i="3"/>
  <c r="AA41" i="3"/>
  <c r="AA29" i="3"/>
  <c r="Y29" i="3"/>
  <c r="Y47" i="3"/>
  <c r="AA35" i="3"/>
  <c r="AA17" i="3"/>
  <c r="Z17" i="3"/>
  <c r="F11" i="1"/>
  <c r="F9" i="1"/>
  <c r="AE22" i="3" l="1"/>
  <c r="J13" i="1" s="1"/>
  <c r="AE20" i="3"/>
  <c r="J11" i="1" s="1"/>
  <c r="AD20" i="3"/>
  <c r="I11" i="1" s="1"/>
  <c r="AJ14" i="3"/>
  <c r="O5" i="1" s="1"/>
  <c r="AI14" i="3"/>
  <c r="N5" i="1" s="1"/>
  <c r="AH14" i="3"/>
  <c r="M5" i="1" s="1"/>
  <c r="AG14" i="3"/>
  <c r="L5" i="1" s="1"/>
  <c r="AF14" i="3"/>
  <c r="K5" i="1" s="1"/>
  <c r="AE14" i="3"/>
  <c r="J5" i="1" s="1"/>
  <c r="D8" i="1"/>
  <c r="F8" i="1" s="1"/>
  <c r="F5" i="1"/>
  <c r="AD14" i="3"/>
  <c r="I5" i="1" s="1"/>
  <c r="AH18" i="3"/>
  <c r="M9" i="1" s="1"/>
  <c r="N18" i="4"/>
  <c r="D4" i="1" s="1"/>
  <c r="D17" i="1" s="1"/>
  <c r="AI16" i="3"/>
  <c r="N7" i="1" s="1"/>
  <c r="AE18" i="3"/>
  <c r="J9" i="1" s="1"/>
  <c r="F4" i="1"/>
  <c r="F17" i="3"/>
  <c r="G17" i="3" s="1"/>
  <c r="AH22" i="3"/>
  <c r="M13" i="1" s="1"/>
  <c r="AH20" i="3"/>
  <c r="M11" i="1" s="1"/>
  <c r="AG16" i="3"/>
  <c r="L7" i="1" s="1"/>
  <c r="AF22" i="3"/>
  <c r="K13" i="1" s="1"/>
  <c r="AJ16" i="3"/>
  <c r="O7" i="1" s="1"/>
  <c r="E15" i="1"/>
  <c r="F15" i="1" s="1"/>
  <c r="F17" i="1" s="1"/>
  <c r="F14" i="3"/>
  <c r="G14" i="3" s="1"/>
  <c r="AH16" i="3"/>
  <c r="M7" i="1" s="1"/>
  <c r="AI20" i="3"/>
  <c r="N11" i="1" s="1"/>
  <c r="AG18" i="3"/>
  <c r="L9" i="1" s="1"/>
  <c r="AD22" i="3"/>
  <c r="I13" i="1" s="1"/>
  <c r="AI18" i="3"/>
  <c r="N9" i="1" s="1"/>
  <c r="AI22" i="3"/>
  <c r="N13" i="1" s="1"/>
  <c r="AJ22" i="3"/>
  <c r="O13" i="1" s="1"/>
  <c r="AD16" i="3"/>
  <c r="I7" i="1" s="1"/>
  <c r="AE16" i="3"/>
  <c r="J7" i="1" s="1"/>
  <c r="AJ20" i="3"/>
  <c r="O11" i="1" s="1"/>
  <c r="AF18" i="3"/>
  <c r="K9" i="1" s="1"/>
  <c r="AF16" i="3"/>
  <c r="K7" i="1" s="1"/>
  <c r="AG20" i="3"/>
  <c r="L11" i="1" s="1"/>
  <c r="AF20" i="3"/>
  <c r="K11" i="1" s="1"/>
  <c r="AG22" i="3"/>
  <c r="L13" i="1" s="1"/>
  <c r="AJ18" i="3"/>
  <c r="O9" i="1" s="1"/>
  <c r="AD18" i="3"/>
  <c r="I9" i="1" s="1"/>
  <c r="AD37" i="3" l="1"/>
  <c r="AD26" i="3"/>
  <c r="AD41" i="3"/>
  <c r="AD48" i="3"/>
  <c r="AD44" i="3"/>
  <c r="AD52" i="3"/>
  <c r="AD63" i="3"/>
  <c r="AD28" i="3"/>
  <c r="AD45" i="3"/>
  <c r="AD64" i="3"/>
  <c r="AD60" i="3"/>
  <c r="AD54" i="3"/>
  <c r="AD47" i="3"/>
  <c r="AD46" i="3"/>
  <c r="AD62" i="3"/>
  <c r="AD59" i="3"/>
  <c r="AD53" i="3"/>
  <c r="AD32" i="3"/>
  <c r="AD38" i="3"/>
  <c r="AD30" i="3"/>
  <c r="AD29" i="3"/>
  <c r="AD33" i="3"/>
  <c r="AD57" i="3"/>
  <c r="AD49" i="3"/>
  <c r="AD61" i="3"/>
  <c r="AD27" i="3"/>
  <c r="AD35" i="3"/>
  <c r="AD51" i="3"/>
  <c r="AD39" i="3"/>
  <c r="AD34" i="3"/>
  <c r="AD31" i="3"/>
  <c r="AD56" i="3"/>
  <c r="AD43" i="3"/>
  <c r="AD55" i="3"/>
  <c r="AD65" i="3"/>
  <c r="AD42" i="3"/>
  <c r="AD58" i="3"/>
  <c r="AD50" i="3"/>
  <c r="AD40" i="3"/>
  <c r="AD36" i="3"/>
  <c r="E17" i="1"/>
  <c r="AF39" i="3" l="1"/>
  <c r="AE39" i="3"/>
  <c r="AF35" i="3"/>
  <c r="AE35" i="3"/>
  <c r="AF64" i="3"/>
  <c r="AE64" i="3"/>
  <c r="AE62" i="3"/>
  <c r="AF62" i="3"/>
  <c r="AF54" i="3"/>
  <c r="AE54" i="3"/>
  <c r="AF60" i="3"/>
  <c r="AE60" i="3"/>
  <c r="AF27" i="3"/>
  <c r="AF61" i="3"/>
  <c r="AE61" i="3"/>
  <c r="AE45" i="3"/>
  <c r="AF45" i="3"/>
  <c r="AF56" i="3"/>
  <c r="AE56" i="3"/>
  <c r="AF47" i="3"/>
  <c r="AE47" i="3"/>
  <c r="AF28" i="3"/>
  <c r="AE40" i="3"/>
  <c r="AF40" i="3"/>
  <c r="AE57" i="3"/>
  <c r="AF57" i="3"/>
  <c r="AE63" i="3"/>
  <c r="AF63" i="3"/>
  <c r="AE31" i="3"/>
  <c r="AF31" i="3"/>
  <c r="AF36" i="3"/>
  <c r="AE36" i="3"/>
  <c r="AF52" i="3"/>
  <c r="AE52" i="3"/>
  <c r="AE44" i="3"/>
  <c r="AF44" i="3"/>
  <c r="AE42" i="3"/>
  <c r="AF42" i="3"/>
  <c r="AE30" i="3"/>
  <c r="AF30" i="3"/>
  <c r="AE48" i="3"/>
  <c r="AF48" i="3"/>
  <c r="AE46" i="3"/>
  <c r="AF46" i="3"/>
  <c r="AF50" i="3"/>
  <c r="AE50" i="3"/>
  <c r="AF29" i="3"/>
  <c r="AE29" i="3"/>
  <c r="AE38" i="3"/>
  <c r="AF38" i="3"/>
  <c r="AF41" i="3"/>
  <c r="AE41" i="3"/>
  <c r="AF34" i="3"/>
  <c r="AE34" i="3"/>
  <c r="AE49" i="3"/>
  <c r="AF49" i="3"/>
  <c r="AF58" i="3"/>
  <c r="AE58" i="3"/>
  <c r="AE55" i="3"/>
  <c r="AF55" i="3"/>
  <c r="AF32" i="3"/>
  <c r="AE32" i="3"/>
  <c r="AE26" i="3"/>
  <c r="AE27" i="3" s="1"/>
  <c r="AF26" i="3"/>
  <c r="AF59" i="3"/>
  <c r="AE59" i="3"/>
  <c r="AE51" i="3"/>
  <c r="AF51" i="3"/>
  <c r="AE33" i="3"/>
  <c r="AF33" i="3"/>
  <c r="AE65" i="3"/>
  <c r="AF65" i="3"/>
  <c r="AF43" i="3"/>
  <c r="AE43" i="3"/>
  <c r="AF53" i="3"/>
  <c r="AE53" i="3"/>
  <c r="AF37" i="3"/>
  <c r="AE37" i="3"/>
  <c r="AE28" i="3" l="1"/>
  <c r="AI29" i="3" s="1"/>
  <c r="L15" i="1" s="1"/>
  <c r="AI26" i="3"/>
  <c r="I15" i="1" s="1"/>
  <c r="AI39" i="3"/>
  <c r="O17" i="1" s="1"/>
  <c r="AI35" i="3"/>
  <c r="K17" i="1" s="1"/>
  <c r="AI34" i="3"/>
  <c r="J17" i="1" s="1"/>
  <c r="AI38" i="3"/>
  <c r="N17" i="1" s="1"/>
  <c r="AI31" i="3"/>
  <c r="N15" i="1" s="1"/>
  <c r="AI37" i="3"/>
  <c r="M17" i="1" s="1"/>
  <c r="AI33" i="3"/>
  <c r="I17" i="1" s="1"/>
  <c r="AI36" i="3"/>
  <c r="L17" i="1" s="1"/>
  <c r="AI27" i="3" l="1"/>
  <c r="J15" i="1" s="1"/>
  <c r="AI32" i="3"/>
  <c r="O15" i="1" s="1"/>
  <c r="AI30" i="3"/>
  <c r="M15" i="1" s="1"/>
  <c r="AI28" i="3"/>
  <c r="K15" i="1" s="1"/>
</calcChain>
</file>

<file path=xl/sharedStrings.xml><?xml version="1.0" encoding="utf-8"?>
<sst xmlns="http://schemas.openxmlformats.org/spreadsheetml/2006/main" count="12522" uniqueCount="193">
  <si>
    <t>履修単位一覧</t>
    <rPh sb="0" eb="2">
      <t>リシュウ</t>
    </rPh>
    <rPh sb="2" eb="4">
      <t>タンイ</t>
    </rPh>
    <rPh sb="4" eb="6">
      <t>イチラン</t>
    </rPh>
    <phoneticPr fontId="1"/>
  </si>
  <si>
    <t>基礎</t>
    <rPh sb="0" eb="2">
      <t>キソ</t>
    </rPh>
    <phoneticPr fontId="1"/>
  </si>
  <si>
    <t>教養養成</t>
    <rPh sb="0" eb="2">
      <t>キョウヨウ</t>
    </rPh>
    <rPh sb="2" eb="4">
      <t>ヨウセイ</t>
    </rPh>
    <phoneticPr fontId="1"/>
  </si>
  <si>
    <t>自由選択Ⅰ</t>
    <rPh sb="0" eb="4">
      <t>ジユウセンタク</t>
    </rPh>
    <phoneticPr fontId="1"/>
  </si>
  <si>
    <t>専門教育</t>
    <rPh sb="0" eb="4">
      <t>センモンキョウイク</t>
    </rPh>
    <phoneticPr fontId="1"/>
  </si>
  <si>
    <t>自由選択Ⅱ</t>
    <rPh sb="0" eb="4">
      <t>ジユウ</t>
    </rPh>
    <phoneticPr fontId="1"/>
  </si>
  <si>
    <t>合計</t>
    <rPh sb="0" eb="2">
      <t>ゴウケイ</t>
    </rPh>
    <phoneticPr fontId="1"/>
  </si>
  <si>
    <t>履修</t>
    <rPh sb="0" eb="2">
      <t>リシュウ</t>
    </rPh>
    <phoneticPr fontId="1"/>
  </si>
  <si>
    <t>履修
単位</t>
    <rPh sb="0" eb="2">
      <t>リシュウ</t>
    </rPh>
    <rPh sb="3" eb="5">
      <t>タンイ</t>
    </rPh>
    <phoneticPr fontId="1"/>
  </si>
  <si>
    <t>必要
単位</t>
    <rPh sb="0" eb="2">
      <t>ヒツヨウ</t>
    </rPh>
    <rPh sb="3" eb="5">
      <t>タンイ</t>
    </rPh>
    <phoneticPr fontId="1"/>
  </si>
  <si>
    <t>人文社会科学</t>
    <rPh sb="0" eb="2">
      <t>ジンブン</t>
    </rPh>
    <rPh sb="2" eb="6">
      <t>シャカイカガク</t>
    </rPh>
    <phoneticPr fontId="1"/>
  </si>
  <si>
    <t>自然科学</t>
    <rPh sb="0" eb="2">
      <t>シゼン</t>
    </rPh>
    <rPh sb="2" eb="4">
      <t>カガク</t>
    </rPh>
    <phoneticPr fontId="1"/>
  </si>
  <si>
    <t>計</t>
    <rPh sb="0" eb="1">
      <t>ケイ</t>
    </rPh>
    <phoneticPr fontId="1"/>
  </si>
  <si>
    <t>共通科目</t>
    <rPh sb="0" eb="4">
      <t>キョウツウカモク</t>
    </rPh>
    <phoneticPr fontId="1"/>
  </si>
  <si>
    <t>基盤科目</t>
    <rPh sb="0" eb="2">
      <t>キバン</t>
    </rPh>
    <rPh sb="2" eb="4">
      <t>カモク</t>
    </rPh>
    <phoneticPr fontId="1"/>
  </si>
  <si>
    <t>専門必修</t>
    <rPh sb="0" eb="2">
      <t>センモン</t>
    </rPh>
    <rPh sb="2" eb="4">
      <t>ヒッシュウ</t>
    </rPh>
    <phoneticPr fontId="1"/>
  </si>
  <si>
    <t>専門選択</t>
    <rPh sb="0" eb="2">
      <t>センモン</t>
    </rPh>
    <rPh sb="2" eb="4">
      <t>センタク</t>
    </rPh>
    <phoneticPr fontId="1"/>
  </si>
  <si>
    <t>専門自由</t>
    <rPh sb="0" eb="2">
      <t>センモン</t>
    </rPh>
    <rPh sb="2" eb="4">
      <t>ジユウ</t>
    </rPh>
    <phoneticPr fontId="1"/>
  </si>
  <si>
    <t>Ver.</t>
    <phoneticPr fontId="1"/>
  </si>
  <si>
    <t>お問合せ先：
DMにて受付</t>
    <rPh sb="1" eb="4">
      <t>トイア</t>
    </rPh>
    <rPh sb="4" eb="5">
      <t>サキ</t>
    </rPh>
    <rPh sb="11" eb="13">
      <t>ウケツケ</t>
    </rPh>
    <phoneticPr fontId="1"/>
  </si>
  <si>
    <t>１．あなたの所属する学科は？</t>
    <rPh sb="6" eb="8">
      <t>ショゾク</t>
    </rPh>
    <rPh sb="10" eb="12">
      <t>ガッカ</t>
    </rPh>
    <phoneticPr fontId="1"/>
  </si>
  <si>
    <t>島根大学　総合理工学部　履修Checker【ホーム】</t>
    <rPh sb="0" eb="4">
      <t>シマネダイガク</t>
    </rPh>
    <rPh sb="5" eb="7">
      <t>ソウゴウ</t>
    </rPh>
    <rPh sb="7" eb="11">
      <t>リコウガクブ</t>
    </rPh>
    <rPh sb="12" eb="14">
      <t>リシュウ</t>
    </rPh>
    <phoneticPr fontId="1"/>
  </si>
  <si>
    <t>島根大学　総合理工学部　履修Checker【設定】</t>
    <rPh sb="0" eb="4">
      <t>シマネダイガク</t>
    </rPh>
    <rPh sb="5" eb="7">
      <t>ソウゴウ</t>
    </rPh>
    <rPh sb="7" eb="11">
      <t>リコウガクブ</t>
    </rPh>
    <rPh sb="12" eb="14">
      <t>リシュウ</t>
    </rPh>
    <rPh sb="22" eb="24">
      <t>セッテイ</t>
    </rPh>
    <phoneticPr fontId="1"/>
  </si>
  <si>
    <t>３．教職免許取得用の科目を履修しますか？</t>
    <rPh sb="2" eb="4">
      <t>キョウショク</t>
    </rPh>
    <rPh sb="4" eb="6">
      <t>メンキョ</t>
    </rPh>
    <rPh sb="6" eb="8">
      <t>シュトク</t>
    </rPh>
    <rPh sb="8" eb="9">
      <t>ヨウ</t>
    </rPh>
    <rPh sb="10" eb="12">
      <t>カモク</t>
    </rPh>
    <rPh sb="13" eb="15">
      <t>リシュウ</t>
    </rPh>
    <phoneticPr fontId="1"/>
  </si>
  <si>
    <t>▼リストから選択</t>
    <rPh sb="6" eb="8">
      <t>センタク</t>
    </rPh>
    <phoneticPr fontId="1"/>
  </si>
  <si>
    <t>２．あなたの所属するコースは？(物質化学科のみ)</t>
    <rPh sb="6" eb="8">
      <t>ショゾク</t>
    </rPh>
    <rPh sb="16" eb="18">
      <t>ブッシツ</t>
    </rPh>
    <rPh sb="18" eb="21">
      <t>カガクカ</t>
    </rPh>
    <phoneticPr fontId="1"/>
  </si>
  <si>
    <t>不足
単位</t>
    <rPh sb="0" eb="2">
      <t>フソク</t>
    </rPh>
    <rPh sb="3" eb="5">
      <t>タンイ</t>
    </rPh>
    <phoneticPr fontId="1"/>
  </si>
  <si>
    <t>灰色</t>
    <rPh sb="0" eb="2">
      <t>ハイイロ</t>
    </rPh>
    <phoneticPr fontId="1"/>
  </si>
  <si>
    <t>更新履歴</t>
    <rPh sb="0" eb="4">
      <t>コウシンリレキ</t>
    </rPh>
    <phoneticPr fontId="1"/>
  </si>
  <si>
    <t>科目区分</t>
    <rPh sb="0" eb="2">
      <t>カモク</t>
    </rPh>
    <rPh sb="2" eb="4">
      <t>クブン</t>
    </rPh>
    <phoneticPr fontId="1"/>
  </si>
  <si>
    <t>授業科目</t>
    <rPh sb="0" eb="4">
      <t>ジュギョウカモク</t>
    </rPh>
    <phoneticPr fontId="1"/>
  </si>
  <si>
    <t>必修</t>
    <rPh sb="0" eb="2">
      <t>ヒッシュウ</t>
    </rPh>
    <phoneticPr fontId="1"/>
  </si>
  <si>
    <t>選択
必修</t>
    <rPh sb="0" eb="2">
      <t>センタク</t>
    </rPh>
    <rPh sb="3" eb="5">
      <t>ヒッシュウ</t>
    </rPh>
    <phoneticPr fontId="1"/>
  </si>
  <si>
    <t>英語</t>
    <rPh sb="0" eb="2">
      <t>エイゴ</t>
    </rPh>
    <phoneticPr fontId="1"/>
  </si>
  <si>
    <t>英語ⅠＡ</t>
    <rPh sb="0" eb="2">
      <t>エイゴ</t>
    </rPh>
    <phoneticPr fontId="1"/>
  </si>
  <si>
    <t>英語ⅠＢ</t>
    <rPh sb="0" eb="2">
      <t>エイゴ</t>
    </rPh>
    <phoneticPr fontId="1"/>
  </si>
  <si>
    <t>英語ⅡＡ</t>
    <rPh sb="0" eb="2">
      <t>エイゴ</t>
    </rPh>
    <phoneticPr fontId="1"/>
  </si>
  <si>
    <t>英語ⅡＢ</t>
    <rPh sb="0" eb="2">
      <t>エイゴ</t>
    </rPh>
    <phoneticPr fontId="1"/>
  </si>
  <si>
    <t>健康スポーツ</t>
    <rPh sb="0" eb="2">
      <t>ケンコウ</t>
    </rPh>
    <phoneticPr fontId="1"/>
  </si>
  <si>
    <t>芸術文化Ⅰ</t>
    <rPh sb="0" eb="4">
      <t>ゲイジュツブンカ</t>
    </rPh>
    <phoneticPr fontId="1"/>
  </si>
  <si>
    <t>情報科学</t>
    <rPh sb="0" eb="4">
      <t>ジョウホウカガク</t>
    </rPh>
    <phoneticPr fontId="1"/>
  </si>
  <si>
    <t>健スポ
芸術</t>
    <rPh sb="0" eb="1">
      <t>ケン</t>
    </rPh>
    <rPh sb="4" eb="6">
      <t>ゲイジュツ</t>
    </rPh>
    <phoneticPr fontId="1"/>
  </si>
  <si>
    <t>数理・ﾃﾞｰﾀｻｲｴﾝｽへの誘い</t>
    <rPh sb="0" eb="2">
      <t>スウリ</t>
    </rPh>
    <rPh sb="14" eb="15">
      <t>サソ</t>
    </rPh>
    <phoneticPr fontId="1"/>
  </si>
  <si>
    <t>初修
外国語</t>
    <rPh sb="0" eb="1">
      <t>ショ</t>
    </rPh>
    <rPh sb="1" eb="2">
      <t>シュウ</t>
    </rPh>
    <rPh sb="3" eb="6">
      <t>ガイコクゴ</t>
    </rPh>
    <phoneticPr fontId="1"/>
  </si>
  <si>
    <t>単位</t>
    <rPh sb="0" eb="2">
      <t>タンイ</t>
    </rPh>
    <phoneticPr fontId="1"/>
  </si>
  <si>
    <t>-</t>
  </si>
  <si>
    <t>-</t>
    <phoneticPr fontId="1"/>
  </si>
  <si>
    <t>履修する科目「○」
履修しない科目「-」</t>
    <rPh sb="0" eb="2">
      <t>リシュウ</t>
    </rPh>
    <rPh sb="4" eb="6">
      <t>カモク</t>
    </rPh>
    <rPh sb="10" eb="12">
      <t>リシュウ</t>
    </rPh>
    <rPh sb="15" eb="17">
      <t>カモク</t>
    </rPh>
    <phoneticPr fontId="1"/>
  </si>
  <si>
    <t>の背景色のセルは値・数式が入力済みです。
入力されている値・数式を変更しないでください。
正常動作ができなくなります。</t>
    <rPh sb="1" eb="4">
      <t>ハイケイショク</t>
    </rPh>
    <rPh sb="8" eb="9">
      <t>アタイ</t>
    </rPh>
    <rPh sb="10" eb="12">
      <t>スウシキ</t>
    </rPh>
    <rPh sb="13" eb="15">
      <t>ニュウリョク</t>
    </rPh>
    <rPh sb="15" eb="16">
      <t>ズ</t>
    </rPh>
    <rPh sb="21" eb="23">
      <t>ニュウリョク</t>
    </rPh>
    <rPh sb="28" eb="29">
      <t>アタイ</t>
    </rPh>
    <rPh sb="30" eb="32">
      <t>スウシキ</t>
    </rPh>
    <rPh sb="33" eb="35">
      <t>ヘンコウ</t>
    </rPh>
    <rPh sb="45" eb="49">
      <t>セイジョウドウサ</t>
    </rPh>
    <phoneticPr fontId="1"/>
  </si>
  <si>
    <t>使用上の注意</t>
    <rPh sb="0" eb="2">
      <t>シヨウ</t>
    </rPh>
    <rPh sb="2" eb="3">
      <t>ジョウ</t>
    </rPh>
    <rPh sb="4" eb="6">
      <t>チュウイ</t>
    </rPh>
    <phoneticPr fontId="1"/>
  </si>
  <si>
    <t>島根大学　総合理工学部　履修Checker【基礎】</t>
    <rPh sb="0" eb="4">
      <t>シマネダイガク</t>
    </rPh>
    <rPh sb="5" eb="7">
      <t>ソウゴウ</t>
    </rPh>
    <rPh sb="7" eb="11">
      <t>リコウガクブ</t>
    </rPh>
    <rPh sb="12" eb="14">
      <t>リシュウ</t>
    </rPh>
    <rPh sb="22" eb="24">
      <t>キソ</t>
    </rPh>
    <phoneticPr fontId="1"/>
  </si>
  <si>
    <t>分野</t>
    <rPh sb="0" eb="2">
      <t>ブンヤ</t>
    </rPh>
    <phoneticPr fontId="1"/>
  </si>
  <si>
    <t>人文社会</t>
    <rPh sb="0" eb="2">
      <t>ジンブン</t>
    </rPh>
    <rPh sb="2" eb="4">
      <t>シャカイ</t>
    </rPh>
    <phoneticPr fontId="1"/>
  </si>
  <si>
    <t>自然科学</t>
    <rPh sb="0" eb="4">
      <t>シゼンカガク</t>
    </rPh>
    <phoneticPr fontId="1"/>
  </si>
  <si>
    <t>その他
(自由選択)</t>
    <rPh sb="2" eb="3">
      <t>タ</t>
    </rPh>
    <rPh sb="5" eb="7">
      <t>ジユウ</t>
    </rPh>
    <rPh sb="7" eb="9">
      <t>センタク</t>
    </rPh>
    <phoneticPr fontId="1"/>
  </si>
  <si>
    <t>授業科目</t>
    <rPh sb="0" eb="2">
      <t>ジュギョウ</t>
    </rPh>
    <rPh sb="2" eb="4">
      <t>カモク</t>
    </rPh>
    <phoneticPr fontId="1"/>
  </si>
  <si>
    <t>その他</t>
    <rPh sb="2" eb="3">
      <t>タ</t>
    </rPh>
    <phoneticPr fontId="1"/>
  </si>
  <si>
    <t>自由選択Ⅰ</t>
    <rPh sb="0" eb="4">
      <t>ジユウ</t>
    </rPh>
    <phoneticPr fontId="1"/>
  </si>
  <si>
    <t>※現在，理工特別コース・バイリンガル教育コースには対応しておりません。ご了承ください。</t>
    <rPh sb="1" eb="3">
      <t>ゲンザイ</t>
    </rPh>
    <rPh sb="4" eb="6">
      <t>リコウ</t>
    </rPh>
    <rPh sb="6" eb="8">
      <t>トクベツ</t>
    </rPh>
    <rPh sb="18" eb="20">
      <t>キョウイク</t>
    </rPh>
    <rPh sb="25" eb="27">
      <t>タイオウ</t>
    </rPh>
    <rPh sb="36" eb="38">
      <t>リョウショウ</t>
    </rPh>
    <phoneticPr fontId="1"/>
  </si>
  <si>
    <t>共通科目</t>
    <rPh sb="0" eb="4">
      <t>キョウ</t>
    </rPh>
    <phoneticPr fontId="1"/>
  </si>
  <si>
    <t>島根大学　総合理工学部　履修Checker【自由選択Ⅰ】</t>
    <rPh sb="0" eb="4">
      <t>シマネダイガク</t>
    </rPh>
    <rPh sb="5" eb="7">
      <t>ソウゴウ</t>
    </rPh>
    <rPh sb="7" eb="11">
      <t>リコウガクブ</t>
    </rPh>
    <rPh sb="12" eb="14">
      <t>リシュウ</t>
    </rPh>
    <rPh sb="22" eb="24">
      <t>ジユウ</t>
    </rPh>
    <rPh sb="24" eb="26">
      <t>センタク</t>
    </rPh>
    <phoneticPr fontId="1"/>
  </si>
  <si>
    <t>島根大学　総合理工学部　履修Checker【専門教育-共通科目】</t>
    <rPh sb="0" eb="4">
      <t>シマネダイガク</t>
    </rPh>
    <rPh sb="5" eb="7">
      <t>ソウゴウ</t>
    </rPh>
    <rPh sb="7" eb="11">
      <t>リコウガクブ</t>
    </rPh>
    <rPh sb="12" eb="14">
      <t>リシュウ</t>
    </rPh>
    <rPh sb="22" eb="26">
      <t>センモン</t>
    </rPh>
    <rPh sb="27" eb="31">
      <t>キョウ</t>
    </rPh>
    <phoneticPr fontId="1"/>
  </si>
  <si>
    <t>自然科学系
学部
共通科目</t>
    <rPh sb="0" eb="2">
      <t>シゼン</t>
    </rPh>
    <rPh sb="2" eb="4">
      <t>カガク</t>
    </rPh>
    <rPh sb="4" eb="5">
      <t>ケイ</t>
    </rPh>
    <rPh sb="6" eb="8">
      <t>ガクブ</t>
    </rPh>
    <rPh sb="9" eb="13">
      <t>キョウツウ</t>
    </rPh>
    <phoneticPr fontId="1"/>
  </si>
  <si>
    <t>遺伝学</t>
    <rPh sb="0" eb="3">
      <t>イデンガク</t>
    </rPh>
    <phoneticPr fontId="1"/>
  </si>
  <si>
    <t>動物学</t>
    <rPh sb="0" eb="3">
      <t>ドウブツガク</t>
    </rPh>
    <phoneticPr fontId="1"/>
  </si>
  <si>
    <t>植物学</t>
    <rPh sb="0" eb="3">
      <t>ショクブツガク</t>
    </rPh>
    <phoneticPr fontId="1"/>
  </si>
  <si>
    <t>微生物学</t>
    <rPh sb="0" eb="4">
      <t>ビセイブツガク</t>
    </rPh>
    <phoneticPr fontId="1"/>
  </si>
  <si>
    <t>生物学</t>
    <rPh sb="0" eb="3">
      <t>セイブツガク</t>
    </rPh>
    <phoneticPr fontId="1"/>
  </si>
  <si>
    <t>生態学</t>
    <rPh sb="0" eb="3">
      <t>セイタイガク</t>
    </rPh>
    <phoneticPr fontId="1"/>
  </si>
  <si>
    <t>細胞生物学</t>
    <rPh sb="0" eb="5">
      <t>サイボウセイブツガク</t>
    </rPh>
    <phoneticPr fontId="1"/>
  </si>
  <si>
    <t>基礎分子生物学</t>
    <rPh sb="0" eb="2">
      <t>キソ</t>
    </rPh>
    <rPh sb="2" eb="7">
      <t>ブンシセイブツガク</t>
    </rPh>
    <phoneticPr fontId="1"/>
  </si>
  <si>
    <t>基礎土壌学</t>
    <rPh sb="0" eb="2">
      <t>キソ</t>
    </rPh>
    <rPh sb="2" eb="5">
      <t>ドジョウガク</t>
    </rPh>
    <phoneticPr fontId="1"/>
  </si>
  <si>
    <t>水環境学</t>
    <rPh sb="0" eb="1">
      <t>ミズ</t>
    </rPh>
    <rPh sb="1" eb="4">
      <t>カンキョウガク</t>
    </rPh>
    <phoneticPr fontId="1"/>
  </si>
  <si>
    <t>経済原論</t>
    <rPh sb="0" eb="4">
      <t>ケイザイゲンロン</t>
    </rPh>
    <phoneticPr fontId="1"/>
  </si>
  <si>
    <t>資源作物・畜産学概論</t>
    <rPh sb="0" eb="2">
      <t>シゲン</t>
    </rPh>
    <rPh sb="2" eb="4">
      <t>サクモツ</t>
    </rPh>
    <rPh sb="5" eb="8">
      <t>チクサンガク</t>
    </rPh>
    <rPh sb="8" eb="10">
      <t>ガイロン</t>
    </rPh>
    <phoneticPr fontId="1"/>
  </si>
  <si>
    <t>園芸生産学概論</t>
    <rPh sb="0" eb="2">
      <t>エンゲイ</t>
    </rPh>
    <rPh sb="2" eb="4">
      <t>セイサン</t>
    </rPh>
    <rPh sb="4" eb="5">
      <t>ガク</t>
    </rPh>
    <rPh sb="5" eb="7">
      <t>ガイロン</t>
    </rPh>
    <phoneticPr fontId="1"/>
  </si>
  <si>
    <t>食と農の経済概論</t>
    <rPh sb="0" eb="1">
      <t>ショク</t>
    </rPh>
    <rPh sb="2" eb="3">
      <t>ノウ</t>
    </rPh>
    <rPh sb="4" eb="6">
      <t>ケイザイ</t>
    </rPh>
    <rPh sb="6" eb="8">
      <t>ガイロン</t>
    </rPh>
    <phoneticPr fontId="1"/>
  </si>
  <si>
    <t>森林学概論</t>
    <rPh sb="0" eb="2">
      <t>シンリン</t>
    </rPh>
    <rPh sb="2" eb="3">
      <t>ガク</t>
    </rPh>
    <rPh sb="3" eb="5">
      <t>ガイロン</t>
    </rPh>
    <phoneticPr fontId="1"/>
  </si>
  <si>
    <t>島根大学　総合理工学部　履修Checker【ようこそ】</t>
    <rPh sb="0" eb="4">
      <t>シマネダイガク</t>
    </rPh>
    <rPh sb="5" eb="7">
      <t>ソウゴウ</t>
    </rPh>
    <rPh sb="7" eb="11">
      <t>リコウガクブ</t>
    </rPh>
    <rPh sb="12" eb="14">
      <t>リシュウ</t>
    </rPh>
    <phoneticPr fontId="1"/>
  </si>
  <si>
    <t>基盤科目</t>
    <rPh sb="0" eb="4">
      <t>キバンカ</t>
    </rPh>
    <phoneticPr fontId="1"/>
  </si>
  <si>
    <t>専門必修</t>
    <rPh sb="0" eb="4">
      <t>センモ</t>
    </rPh>
    <phoneticPr fontId="1"/>
  </si>
  <si>
    <t>専門選択</t>
    <rPh sb="0" eb="4">
      <t>センモ</t>
    </rPh>
    <phoneticPr fontId="1"/>
  </si>
  <si>
    <t>島根大学　総合理工学部　履修Checker【専門教育-基盤科目】</t>
    <rPh sb="0" eb="4">
      <t>シマネダイガク</t>
    </rPh>
    <rPh sb="5" eb="7">
      <t>ソウゴウ</t>
    </rPh>
    <rPh sb="7" eb="11">
      <t>リコウガクブ</t>
    </rPh>
    <rPh sb="12" eb="14">
      <t>リシュウ</t>
    </rPh>
    <rPh sb="22" eb="26">
      <t>センモン</t>
    </rPh>
    <rPh sb="27" eb="29">
      <t>キバン</t>
    </rPh>
    <rPh sb="29" eb="31">
      <t>カモク</t>
    </rPh>
    <phoneticPr fontId="1"/>
  </si>
  <si>
    <t>島根大学　総合理工学部　履修Checker【専門教育-専門必修】</t>
    <rPh sb="0" eb="4">
      <t>シマネダイガク</t>
    </rPh>
    <rPh sb="5" eb="7">
      <t>ソウゴウ</t>
    </rPh>
    <rPh sb="7" eb="11">
      <t>リコウガクブ</t>
    </rPh>
    <rPh sb="12" eb="14">
      <t>リシュウ</t>
    </rPh>
    <rPh sb="22" eb="26">
      <t>センモン</t>
    </rPh>
    <rPh sb="27" eb="29">
      <t>センモン</t>
    </rPh>
    <rPh sb="29" eb="31">
      <t>ヒッシュウ</t>
    </rPh>
    <phoneticPr fontId="1"/>
  </si>
  <si>
    <t>島根大学　総合理工学部　履修Checker【専門教育-専門選択】</t>
    <rPh sb="0" eb="4">
      <t>シマネダイガク</t>
    </rPh>
    <rPh sb="5" eb="7">
      <t>ソウゴウ</t>
    </rPh>
    <rPh sb="7" eb="11">
      <t>リコウガクブ</t>
    </rPh>
    <rPh sb="12" eb="14">
      <t>リシュウ</t>
    </rPh>
    <rPh sb="22" eb="26">
      <t>センモン</t>
    </rPh>
    <rPh sb="27" eb="31">
      <t>セ</t>
    </rPh>
    <phoneticPr fontId="1"/>
  </si>
  <si>
    <t>専門自由</t>
    <rPh sb="0" eb="4">
      <t>セン</t>
    </rPh>
    <phoneticPr fontId="1"/>
  </si>
  <si>
    <t>島根大学　総合理工学部　履修Checker【専門教育-専門自由】</t>
    <rPh sb="0" eb="4">
      <t>シマネダイガク</t>
    </rPh>
    <rPh sb="5" eb="7">
      <t>ソウゴウ</t>
    </rPh>
    <rPh sb="7" eb="11">
      <t>リコウガクブ</t>
    </rPh>
    <rPh sb="12" eb="14">
      <t>リシュウ</t>
    </rPh>
    <rPh sb="22" eb="26">
      <t>センモン</t>
    </rPh>
    <rPh sb="27" eb="29">
      <t>センモン</t>
    </rPh>
    <rPh sb="29" eb="31">
      <t>ジユウ</t>
    </rPh>
    <phoneticPr fontId="1"/>
  </si>
  <si>
    <t>島根大学　総合理工学部　履修Checker【自由選択Ⅱ】</t>
    <rPh sb="0" eb="4">
      <t>シマネダイガク</t>
    </rPh>
    <rPh sb="5" eb="7">
      <t>ソウゴウ</t>
    </rPh>
    <rPh sb="7" eb="11">
      <t>リコウガクブ</t>
    </rPh>
    <rPh sb="12" eb="14">
      <t>リシュウ</t>
    </rPh>
    <rPh sb="22" eb="26">
      <t>ジ</t>
    </rPh>
    <phoneticPr fontId="1"/>
  </si>
  <si>
    <t>0.物質化学科ではない</t>
  </si>
  <si>
    <t>履修
年次</t>
    <rPh sb="0" eb="2">
      <t>リシュウ</t>
    </rPh>
    <rPh sb="3" eb="5">
      <t>ネンジ</t>
    </rPh>
    <phoneticPr fontId="1"/>
  </si>
  <si>
    <t>曜日</t>
    <rPh sb="0" eb="2">
      <t>ヨウビ</t>
    </rPh>
    <phoneticPr fontId="1"/>
  </si>
  <si>
    <t>時限</t>
    <rPh sb="0" eb="2">
      <t>ジゲン</t>
    </rPh>
    <phoneticPr fontId="1"/>
  </si>
  <si>
    <t>時限
２</t>
    <rPh sb="0" eb="2">
      <t>ジゲン</t>
    </rPh>
    <phoneticPr fontId="1"/>
  </si>
  <si>
    <t>時限
３</t>
    <rPh sb="0" eb="2">
      <t>ジゲン</t>
    </rPh>
    <phoneticPr fontId="1"/>
  </si>
  <si>
    <t>週時数4以上ある
場合,追加記入▼</t>
    <rPh sb="0" eb="1">
      <t>シュウ</t>
    </rPh>
    <rPh sb="1" eb="3">
      <t>ジスウ</t>
    </rPh>
    <rPh sb="4" eb="6">
      <t>イジョウ</t>
    </rPh>
    <rPh sb="9" eb="11">
      <t>バアイ</t>
    </rPh>
    <rPh sb="12" eb="14">
      <t>ツイカ</t>
    </rPh>
    <rPh sb="14" eb="16">
      <t>キニュウ</t>
    </rPh>
    <phoneticPr fontId="1"/>
  </si>
  <si>
    <t>月</t>
  </si>
  <si>
    <t>1 2</t>
  </si>
  <si>
    <t>9 10</t>
  </si>
  <si>
    <t>7 8</t>
  </si>
  <si>
    <t>3 4</t>
  </si>
  <si>
    <t>時間割集計</t>
    <rPh sb="0" eb="3">
      <t>ジカンワリ</t>
    </rPh>
    <rPh sb="3" eb="5">
      <t>シュウケイ</t>
    </rPh>
    <phoneticPr fontId="1"/>
  </si>
  <si>
    <t>年</t>
    <rPh sb="0" eb="1">
      <t>ネン</t>
    </rPh>
    <phoneticPr fontId="1"/>
  </si>
  <si>
    <t>曜</t>
    <rPh sb="0" eb="1">
      <t>ヨウ</t>
    </rPh>
    <phoneticPr fontId="1"/>
  </si>
  <si>
    <t>時</t>
    <rPh sb="0" eb="1">
      <t>ジ</t>
    </rPh>
    <phoneticPr fontId="1"/>
  </si>
  <si>
    <t>時2</t>
    <rPh sb="0" eb="1">
      <t>ジ</t>
    </rPh>
    <phoneticPr fontId="1"/>
  </si>
  <si>
    <t>時3</t>
    <rPh sb="0" eb="1">
      <t>ジ</t>
    </rPh>
    <phoneticPr fontId="1"/>
  </si>
  <si>
    <t>火</t>
  </si>
  <si>
    <t>水</t>
  </si>
  <si>
    <t>木</t>
  </si>
  <si>
    <t>金</t>
  </si>
  <si>
    <t>土</t>
  </si>
  <si>
    <t>前期
後期</t>
    <rPh sb="0" eb="2">
      <t>ゼンキ</t>
    </rPh>
    <rPh sb="3" eb="5">
      <t>コウキ</t>
    </rPh>
    <phoneticPr fontId="1"/>
  </si>
  <si>
    <t>前期</t>
  </si>
  <si>
    <t>期</t>
    <rPh sb="0" eb="1">
      <t>キ</t>
    </rPh>
    <phoneticPr fontId="1"/>
  </si>
  <si>
    <t>基盤科目</t>
    <rPh sb="0" eb="4">
      <t>キバン</t>
    </rPh>
    <phoneticPr fontId="1"/>
  </si>
  <si>
    <t>専門必修</t>
    <rPh sb="0" eb="4">
      <t>セン</t>
    </rPh>
    <phoneticPr fontId="1"/>
  </si>
  <si>
    <t>専門選択</t>
    <rPh sb="0" eb="4">
      <t>セン</t>
    </rPh>
    <phoneticPr fontId="1"/>
  </si>
  <si>
    <t>自由選択Ⅱ</t>
    <rPh sb="0" eb="4">
      <t>ジ</t>
    </rPh>
    <phoneticPr fontId="1"/>
  </si>
  <si>
    <t>前期</t>
    <rPh sb="0" eb="2">
      <t>ゼンキ</t>
    </rPh>
    <phoneticPr fontId="1"/>
  </si>
  <si>
    <t>月</t>
    <rPh sb="0" eb="1">
      <t>ゲツ</t>
    </rPh>
    <phoneticPr fontId="1"/>
  </si>
  <si>
    <t>1 2</t>
    <phoneticPr fontId="1"/>
  </si>
  <si>
    <t>3 4</t>
    <phoneticPr fontId="1"/>
  </si>
  <si>
    <t>5 6</t>
  </si>
  <si>
    <t>5 6</t>
    <phoneticPr fontId="1"/>
  </si>
  <si>
    <t>7 8</t>
    <phoneticPr fontId="1"/>
  </si>
  <si>
    <t>9 10</t>
    <phoneticPr fontId="1"/>
  </si>
  <si>
    <t>他</t>
    <rPh sb="0" eb="1">
      <t>ホカ</t>
    </rPh>
    <phoneticPr fontId="1"/>
  </si>
  <si>
    <t>分類</t>
    <rPh sb="0" eb="2">
      <t>ブンルイ</t>
    </rPh>
    <phoneticPr fontId="1"/>
  </si>
  <si>
    <t>#</t>
    <phoneticPr fontId="1"/>
  </si>
  <si>
    <t>火</t>
    <rPh sb="0" eb="1">
      <t>カ</t>
    </rPh>
    <phoneticPr fontId="1"/>
  </si>
  <si>
    <t>名前</t>
    <rPh sb="0" eb="2">
      <t>ナマエ</t>
    </rPh>
    <phoneticPr fontId="1"/>
  </si>
  <si>
    <t>水</t>
    <rPh sb="0" eb="1">
      <t>スイ</t>
    </rPh>
    <phoneticPr fontId="1"/>
  </si>
  <si>
    <t>木</t>
    <rPh sb="0" eb="1">
      <t>モク</t>
    </rPh>
    <phoneticPr fontId="1"/>
  </si>
  <si>
    <t>a</t>
    <phoneticPr fontId="1"/>
  </si>
  <si>
    <t>b</t>
    <phoneticPr fontId="1"/>
  </si>
  <si>
    <t>c</t>
    <phoneticPr fontId="1"/>
  </si>
  <si>
    <t>金</t>
    <rPh sb="0" eb="1">
      <t>キン</t>
    </rPh>
    <phoneticPr fontId="1"/>
  </si>
  <si>
    <t>土</t>
    <rPh sb="0" eb="1">
      <t>ド</t>
    </rPh>
    <phoneticPr fontId="1"/>
  </si>
  <si>
    <t>曜</t>
    <phoneticPr fontId="1"/>
  </si>
  <si>
    <t>日</t>
    <rPh sb="0" eb="1">
      <t>ニチ</t>
    </rPh>
    <phoneticPr fontId="1"/>
  </si>
  <si>
    <t>2</t>
    <phoneticPr fontId="1"/>
  </si>
  <si>
    <t>後期</t>
    <rPh sb="0" eb="2">
      <t>コウキ</t>
    </rPh>
    <phoneticPr fontId="1"/>
  </si>
  <si>
    <t>3</t>
    <phoneticPr fontId="1"/>
  </si>
  <si>
    <t>4</t>
    <phoneticPr fontId="1"/>
  </si>
  <si>
    <t>※履修しない科目の履修年次・曜日・時限は記入しないでください。
※ｵﾝﾃﾞﾏﾝﾄﾞ・集中講義は曜日・時限ともに「他」としてください。</t>
    <rPh sb="1" eb="3">
      <t>リシュウ</t>
    </rPh>
    <rPh sb="6" eb="8">
      <t>カモク</t>
    </rPh>
    <rPh sb="9" eb="11">
      <t>リシュウ</t>
    </rPh>
    <rPh sb="11" eb="13">
      <t>ネンジ</t>
    </rPh>
    <rPh sb="14" eb="16">
      <t>ヨウビ</t>
    </rPh>
    <rPh sb="17" eb="19">
      <t>ジゲン</t>
    </rPh>
    <rPh sb="20" eb="22">
      <t>キニュウ</t>
    </rPh>
    <rPh sb="42" eb="46">
      <t>シュウチュウコウギ</t>
    </rPh>
    <rPh sb="47" eb="49">
      <t>ヨウビ</t>
    </rPh>
    <rPh sb="50" eb="52">
      <t>ジゲン</t>
    </rPh>
    <rPh sb="56" eb="57">
      <t>ホカ</t>
    </rPh>
    <phoneticPr fontId="1"/>
  </si>
  <si>
    <t>他他</t>
    <rPh sb="0" eb="1">
      <t>ホカ</t>
    </rPh>
    <rPh sb="1" eb="2">
      <t>ホカ</t>
    </rPh>
    <phoneticPr fontId="1"/>
  </si>
  <si>
    <t>日</t>
  </si>
  <si>
    <t>ｵﾝﾃﾞ
ﾏﾝﾄﾞ
集中</t>
  </si>
  <si>
    <t>My時間割(自動更新)</t>
  </si>
  <si>
    <t>1年</t>
  </si>
  <si>
    <t>My時間割(自動更新)</t>
    <phoneticPr fontId="1"/>
  </si>
  <si>
    <t>活動をご支援いただける方は，Amazon・Apple・GooglePlayの各種ギフトコードを上記の宛先にお送りください！</t>
    <rPh sb="0" eb="2">
      <t>カツドウ</t>
    </rPh>
    <rPh sb="4" eb="6">
      <t>シエン</t>
    </rPh>
    <rPh sb="11" eb="12">
      <t>カタ</t>
    </rPh>
    <rPh sb="38" eb="40">
      <t>カクシュ</t>
    </rPh>
    <rPh sb="47" eb="49">
      <t>ジョウキ</t>
    </rPh>
    <rPh sb="50" eb="52">
      <t>アテサキ</t>
    </rPh>
    <rPh sb="54" eb="55">
      <t>オク</t>
    </rPh>
    <phoneticPr fontId="1"/>
  </si>
  <si>
    <t>こんにちは。この度は本ソフトをご試用いただきありがとうございます！</t>
    <rPh sb="8" eb="9">
      <t>タビ</t>
    </rPh>
    <rPh sb="10" eb="11">
      <t>ホン</t>
    </rPh>
    <rPh sb="16" eb="18">
      <t>シヨウ</t>
    </rPh>
    <phoneticPr fontId="1"/>
  </si>
  <si>
    <t>私は，このソフトの開発者であるSunny(地球科学科所属)です。</t>
    <rPh sb="0" eb="1">
      <t>ワタシ</t>
    </rPh>
    <rPh sb="9" eb="12">
      <t>カイハツシャ</t>
    </rPh>
    <rPh sb="21" eb="26">
      <t>チキュウ</t>
    </rPh>
    <rPh sb="26" eb="28">
      <t>ショゾク</t>
    </rPh>
    <phoneticPr fontId="1"/>
  </si>
  <si>
    <t>まず，下のタブについてご説明します。</t>
    <rPh sb="3" eb="4">
      <t>シタ</t>
    </rPh>
    <rPh sb="12" eb="14">
      <t>セツメイ</t>
    </rPh>
    <phoneticPr fontId="1"/>
  </si>
  <si>
    <t>タブはこの図のようになっています。</t>
    <rPh sb="5" eb="6">
      <t>ズ</t>
    </rPh>
    <phoneticPr fontId="1"/>
  </si>
  <si>
    <t>　　　は本ソフトの初期設定を行うページです。</t>
    <rPh sb="4" eb="5">
      <t>ホン</t>
    </rPh>
    <rPh sb="9" eb="13">
      <t>ショキセッテイ</t>
    </rPh>
    <rPh sb="14" eb="15">
      <t>オコナ</t>
    </rPh>
    <phoneticPr fontId="1"/>
  </si>
  <si>
    <t>　　　　　　　　　　　　　　　　　　　　　　　　　　　　　　　　　　　はそれぞれ履修状況を入力・管理するページです。</t>
    <rPh sb="40" eb="44">
      <t>リシュウ</t>
    </rPh>
    <rPh sb="45" eb="47">
      <t>ニュウリョク</t>
    </rPh>
    <rPh sb="48" eb="50">
      <t>カンリ</t>
    </rPh>
    <phoneticPr fontId="1"/>
  </si>
  <si>
    <t>では，まず　　　から初期設定を行ってください。</t>
    <rPh sb="10" eb="14">
      <t>ショキセッテイ</t>
    </rPh>
    <rPh sb="15" eb="16">
      <t>オコナ</t>
    </rPh>
    <phoneticPr fontId="1"/>
  </si>
  <si>
    <t>以上でチュートリアルは終了です。皆様の履修登録のお役に立てたなら幸いです。</t>
    <rPh sb="0" eb="2">
      <t>イジョウ</t>
    </rPh>
    <rPh sb="11" eb="13">
      <t>シュウリョウ</t>
    </rPh>
    <rPh sb="16" eb="18">
      <t>ミナサマ</t>
    </rPh>
    <rPh sb="19" eb="23">
      <t>リシュウトウ</t>
    </rPh>
    <rPh sb="25" eb="26">
      <t>ヤク</t>
    </rPh>
    <rPh sb="27" eb="28">
      <t>タ</t>
    </rPh>
    <rPh sb="32" eb="33">
      <t>サイワ</t>
    </rPh>
    <phoneticPr fontId="1"/>
  </si>
  <si>
    <t>　　　　は現在の履修状況・時間割を確認できます。</t>
    <rPh sb="5" eb="7">
      <t>ゲンザイ</t>
    </rPh>
    <rPh sb="8" eb="10">
      <t>リシュウ</t>
    </rPh>
    <rPh sb="10" eb="12">
      <t>ジョウキョウ</t>
    </rPh>
    <rPh sb="13" eb="16">
      <t>ジカンワリ</t>
    </rPh>
    <rPh sb="17" eb="19">
      <t>カクニン</t>
    </rPh>
    <phoneticPr fontId="1"/>
  </si>
  <si>
    <t>　　　　は今見ているページです。</t>
    <rPh sb="5" eb="6">
      <t>イマ</t>
    </rPh>
    <rPh sb="6" eb="7">
      <t>ミ</t>
    </rPh>
    <phoneticPr fontId="1"/>
  </si>
  <si>
    <t>設定が無事終了したら，次は画面の見方を　　　　を例に説明します。</t>
    <rPh sb="0" eb="2">
      <t>セッテイ</t>
    </rPh>
    <rPh sb="3" eb="5">
      <t>ブジ</t>
    </rPh>
    <rPh sb="5" eb="7">
      <t>シュウリョウ</t>
    </rPh>
    <rPh sb="11" eb="12">
      <t>ツギ</t>
    </rPh>
    <rPh sb="13" eb="15">
      <t>ガメン</t>
    </rPh>
    <rPh sb="16" eb="18">
      <t>ミカタ</t>
    </rPh>
    <rPh sb="24" eb="25">
      <t>レイ</t>
    </rPh>
    <rPh sb="26" eb="28">
      <t>セツメイ</t>
    </rPh>
    <phoneticPr fontId="1"/>
  </si>
  <si>
    <t>背景色がグレーのマスは変更不可です。白色及びカラー付きのマスに入力します。</t>
    <rPh sb="0" eb="3">
      <t>ハイケイショク</t>
    </rPh>
    <rPh sb="11" eb="15">
      <t>ヘンコウフカ</t>
    </rPh>
    <rPh sb="18" eb="20">
      <t>シロイロ</t>
    </rPh>
    <rPh sb="20" eb="21">
      <t>オヨ</t>
    </rPh>
    <rPh sb="25" eb="26">
      <t>ツ</t>
    </rPh>
    <rPh sb="31" eb="33">
      <t>ニュウリョク</t>
    </rPh>
    <phoneticPr fontId="1"/>
  </si>
  <si>
    <t>履修年次・前期後期・曜日・時限は選択式になっているのでそこから選んでください。</t>
    <rPh sb="0" eb="2">
      <t>リシュウ</t>
    </rPh>
    <rPh sb="2" eb="4">
      <t>ネンジ</t>
    </rPh>
    <rPh sb="5" eb="9">
      <t>ゼンキコ</t>
    </rPh>
    <rPh sb="10" eb="12">
      <t>ヨウビ</t>
    </rPh>
    <rPh sb="13" eb="15">
      <t>ジゲン</t>
    </rPh>
    <rPh sb="16" eb="19">
      <t>センタクシキ</t>
    </rPh>
    <rPh sb="31" eb="32">
      <t>エラ</t>
    </rPh>
    <phoneticPr fontId="1"/>
  </si>
  <si>
    <t>初修外国語Ⅰ(時限A)</t>
    <rPh sb="0" eb="1">
      <t>ショ</t>
    </rPh>
    <rPh sb="1" eb="2">
      <t>オサム</t>
    </rPh>
    <rPh sb="2" eb="5">
      <t>ガイコクゴ</t>
    </rPh>
    <rPh sb="7" eb="9">
      <t>ジゲン</t>
    </rPh>
    <phoneticPr fontId="1"/>
  </si>
  <si>
    <t>初修外国語Ⅰ(時限B)</t>
    <rPh sb="0" eb="1">
      <t>ショ</t>
    </rPh>
    <rPh sb="1" eb="2">
      <t>オサム</t>
    </rPh>
    <rPh sb="2" eb="5">
      <t>ガイコクゴ</t>
    </rPh>
    <rPh sb="7" eb="9">
      <t>ジゲン</t>
    </rPh>
    <phoneticPr fontId="1"/>
  </si>
  <si>
    <t>初修外国語Ⅱ(時限A)</t>
    <rPh sb="0" eb="1">
      <t>ショ</t>
    </rPh>
    <rPh sb="1" eb="2">
      <t>オサム</t>
    </rPh>
    <rPh sb="2" eb="5">
      <t>ガイコクゴ</t>
    </rPh>
    <rPh sb="7" eb="9">
      <t>ジゲン</t>
    </rPh>
    <phoneticPr fontId="1"/>
  </si>
  <si>
    <t>初修外国語Ⅱ(時限B)</t>
    <rPh sb="0" eb="1">
      <t>ショ</t>
    </rPh>
    <rPh sb="1" eb="2">
      <t>オサム</t>
    </rPh>
    <rPh sb="2" eb="5">
      <t>ガイコクゴ</t>
    </rPh>
    <rPh sb="7" eb="9">
      <t>ジゲン</t>
    </rPh>
    <phoneticPr fontId="1"/>
  </si>
  <si>
    <t>　※異なる曜日で授業がある場合は対応しておりません。どちらかひとつの時限を入力してください。</t>
    <rPh sb="2" eb="3">
      <t>コト</t>
    </rPh>
    <rPh sb="5" eb="7">
      <t>ヨウビ</t>
    </rPh>
    <rPh sb="8" eb="10">
      <t>ジュギョウ</t>
    </rPh>
    <rPh sb="13" eb="15">
      <t>バアイ</t>
    </rPh>
    <rPh sb="16" eb="18">
      <t>タイオウ</t>
    </rPh>
    <rPh sb="34" eb="36">
      <t>ジゲン</t>
    </rPh>
    <rPh sb="37" eb="39">
      <t>ニュウリョク</t>
    </rPh>
    <phoneticPr fontId="1"/>
  </si>
  <si>
    <t>　なお，初修外国語のみ欄が2つ用意してあるので，初修外国語で異なる曜日の際はそちらで登録するようお願い致します。</t>
    <rPh sb="4" eb="6">
      <t>ショシュウ</t>
    </rPh>
    <rPh sb="6" eb="9">
      <t>ガイコクゴ</t>
    </rPh>
    <rPh sb="11" eb="12">
      <t>ラン</t>
    </rPh>
    <rPh sb="15" eb="17">
      <t>ヨウイ</t>
    </rPh>
    <rPh sb="24" eb="26">
      <t>ショシュウ</t>
    </rPh>
    <rPh sb="26" eb="29">
      <t>ガイコクゴ</t>
    </rPh>
    <rPh sb="30" eb="31">
      <t>コト</t>
    </rPh>
    <rPh sb="33" eb="35">
      <t>ヨウビ</t>
    </rPh>
    <rPh sb="36" eb="37">
      <t>サイ</t>
    </rPh>
    <rPh sb="42" eb="44">
      <t>トウロク</t>
    </rPh>
    <rPh sb="49" eb="50">
      <t>ネガ</t>
    </rPh>
    <rPh sb="51" eb="52">
      <t>イタ</t>
    </rPh>
    <phoneticPr fontId="1"/>
  </si>
  <si>
    <t>　(今後のアップデートで問題解決に取り組むかもしれません。)</t>
    <rPh sb="14" eb="16">
      <t>カイケツ</t>
    </rPh>
    <phoneticPr fontId="1"/>
  </si>
  <si>
    <t>入力が終わったら　　　に戻ってみましょう。</t>
    <rPh sb="0" eb="2">
      <t>ニュウリョク</t>
    </rPh>
    <rPh sb="3" eb="4">
      <t>オ</t>
    </rPh>
    <rPh sb="12" eb="13">
      <t>モド</t>
    </rPh>
    <phoneticPr fontId="1"/>
  </si>
  <si>
    <t>授業科目と単位には，自分でそれぞれ科目名・単位数を入力してください。(基礎，共通科目は入力済み)</t>
    <rPh sb="0" eb="4">
      <t>ジュギョウカモク</t>
    </rPh>
    <rPh sb="5" eb="7">
      <t>タンイ</t>
    </rPh>
    <rPh sb="10" eb="12">
      <t>ジブン</t>
    </rPh>
    <rPh sb="17" eb="19">
      <t>カモク</t>
    </rPh>
    <rPh sb="19" eb="20">
      <t>メイ</t>
    </rPh>
    <rPh sb="21" eb="24">
      <t>タンイスウ</t>
    </rPh>
    <rPh sb="25" eb="33">
      <t>ニュウ</t>
    </rPh>
    <rPh sb="35" eb="37">
      <t>キソ</t>
    </rPh>
    <rPh sb="38" eb="42">
      <t>キョウツウ</t>
    </rPh>
    <rPh sb="43" eb="45">
      <t>ニュウリョク</t>
    </rPh>
    <rPh sb="45" eb="46">
      <t>ズ</t>
    </rPh>
    <phoneticPr fontId="1"/>
  </si>
  <si>
    <r>
      <t>※時限２，時限３は，</t>
    </r>
    <r>
      <rPr>
        <u/>
        <sz val="14"/>
        <color rgb="FFFF0000"/>
        <rFont val="ＭＳ ゴシック"/>
        <family val="3"/>
        <charset val="128"/>
      </rPr>
      <t>同じ曜日で違う時限にも授業がある場合</t>
    </r>
    <r>
      <rPr>
        <sz val="14"/>
        <color theme="1"/>
        <rFont val="ＭＳ ゴシック"/>
        <family val="3"/>
        <charset val="128"/>
      </rPr>
      <t>に入力してください。(誤って選択した場合はDeleteキーで消去してください)</t>
    </r>
    <rPh sb="1" eb="3">
      <t>ジゲン</t>
    </rPh>
    <rPh sb="5" eb="7">
      <t>ジゲ</t>
    </rPh>
    <rPh sb="10" eb="11">
      <t>オナ</t>
    </rPh>
    <rPh sb="12" eb="14">
      <t>ヨウビ</t>
    </rPh>
    <rPh sb="15" eb="16">
      <t>チガ</t>
    </rPh>
    <rPh sb="17" eb="19">
      <t>ジゲン</t>
    </rPh>
    <rPh sb="21" eb="23">
      <t>ジュギョウ</t>
    </rPh>
    <rPh sb="26" eb="28">
      <t>バアイ</t>
    </rPh>
    <rPh sb="29" eb="31">
      <t>ニュウリョク</t>
    </rPh>
    <rPh sb="39" eb="40">
      <t>アヤマ</t>
    </rPh>
    <rPh sb="42" eb="44">
      <t>センタク</t>
    </rPh>
    <rPh sb="46" eb="48">
      <t>バアイ</t>
    </rPh>
    <rPh sb="58" eb="60">
      <t>ショウキョ</t>
    </rPh>
    <phoneticPr fontId="1"/>
  </si>
  <si>
    <t>履修状況と時間割が更新されているはずです。(うまく表示されない方はお問い合わせください)</t>
    <rPh sb="0" eb="2">
      <t>リシュウ</t>
    </rPh>
    <rPh sb="2" eb="4">
      <t>ジョウキョウ</t>
    </rPh>
    <rPh sb="5" eb="8">
      <t>ジカンワリ</t>
    </rPh>
    <rPh sb="9" eb="11">
      <t>コウシン</t>
    </rPh>
    <rPh sb="25" eb="27">
      <t>ヒョウジ</t>
    </rPh>
    <rPh sb="31" eb="32">
      <t>カタ</t>
    </rPh>
    <rPh sb="34" eb="35">
      <t>ト</t>
    </rPh>
    <rPh sb="36" eb="37">
      <t>ア</t>
    </rPh>
    <phoneticPr fontId="1"/>
  </si>
  <si>
    <t>学年・学期を選択▶</t>
    <rPh sb="0" eb="2">
      <t>ガクネン</t>
    </rPh>
    <rPh sb="3" eb="5">
      <t>ガッキ</t>
    </rPh>
    <rPh sb="6" eb="8">
      <t>センタク</t>
    </rPh>
    <phoneticPr fontId="1"/>
  </si>
  <si>
    <t>0.履修しない</t>
  </si>
  <si>
    <t>3.地球科学科</t>
  </si>
  <si>
    <t>専門必修</t>
    <rPh sb="0" eb="4">
      <t>センモン</t>
    </rPh>
    <phoneticPr fontId="1"/>
  </si>
  <si>
    <t>専門選択</t>
    <rPh sb="0" eb="4">
      <t>センモン</t>
    </rPh>
    <phoneticPr fontId="1"/>
  </si>
  <si>
    <t>※初修外国語の科目名は「フランス語Ⅰ」などに自由に変更できます</t>
    <rPh sb="1" eb="3">
      <t>ショシュウ</t>
    </rPh>
    <rPh sb="3" eb="6">
      <t>ガイコクゴ</t>
    </rPh>
    <rPh sb="7" eb="10">
      <t>カモクメイ</t>
    </rPh>
    <rPh sb="16" eb="17">
      <t>ゴ</t>
    </rPh>
    <rPh sb="22" eb="24">
      <t>ジユウ</t>
    </rPh>
    <rPh sb="25" eb="27">
      <t>ヘンコウ</t>
    </rPh>
    <phoneticPr fontId="1"/>
  </si>
  <si>
    <t>1.0.0 初版公開</t>
    <rPh sb="6" eb="8">
      <t>ショハン</t>
    </rPh>
    <rPh sb="8" eb="10">
      <t>コウカイ</t>
    </rPh>
    <phoneticPr fontId="1"/>
  </si>
  <si>
    <t>島根大学　総合理工学部　履修Checker【教養育成】</t>
    <rPh sb="0" eb="4">
      <t>シマネダイガク</t>
    </rPh>
    <rPh sb="5" eb="7">
      <t>ソウゴウ</t>
    </rPh>
    <rPh sb="7" eb="11">
      <t>リコウガクブ</t>
    </rPh>
    <rPh sb="12" eb="14">
      <t>リシュウ</t>
    </rPh>
    <rPh sb="22" eb="24">
      <t>キョウヨウ</t>
    </rPh>
    <rPh sb="24" eb="26">
      <t>イクセイ</t>
    </rPh>
    <phoneticPr fontId="1"/>
  </si>
  <si>
    <t>教養育成</t>
    <rPh sb="0" eb="2">
      <t>キョウヨウ</t>
    </rPh>
    <rPh sb="2" eb="4">
      <t>イクセイ</t>
    </rPh>
    <phoneticPr fontId="1"/>
  </si>
  <si>
    <t>基礎
教養育成
放送大学</t>
    <rPh sb="0" eb="2">
      <t>キソ</t>
    </rPh>
    <rPh sb="3" eb="5">
      <t>キョウヨウ</t>
    </rPh>
    <rPh sb="5" eb="7">
      <t>イクセイ</t>
    </rPh>
    <rPh sb="8" eb="12">
      <t>ホウソウダイ</t>
    </rPh>
    <phoneticPr fontId="1"/>
  </si>
  <si>
    <t>基礎
教養育成
専門教育
放送大学</t>
    <rPh sb="0" eb="2">
      <t>キソ</t>
    </rPh>
    <rPh sb="3" eb="5">
      <t>キョウヨウ</t>
    </rPh>
    <rPh sb="5" eb="7">
      <t>イクセイ</t>
    </rPh>
    <rPh sb="8" eb="12">
      <t>センモ</t>
    </rPh>
    <rPh sb="13" eb="17">
      <t>ホウソウダイ</t>
    </rPh>
    <phoneticPr fontId="1"/>
  </si>
  <si>
    <t>1.0.3 「教養育成」が「教養養成」となっている不具合を修正しました。</t>
    <rPh sb="7" eb="9">
      <t>キョウヨウ</t>
    </rPh>
    <rPh sb="9" eb="11">
      <t>イクセイ</t>
    </rPh>
    <rPh sb="14" eb="18">
      <t>キョウヨウ</t>
    </rPh>
    <rPh sb="25" eb="28">
      <t>フグアイ</t>
    </rPh>
    <rPh sb="29" eb="31">
      <t>シュウセイ</t>
    </rPh>
    <phoneticPr fontId="1"/>
  </si>
  <si>
    <t>1.0.1 基盤科目、専門必修、専門選択、専門自由での文言の誤りを修正しました。</t>
    <rPh sb="30" eb="31">
      <t>アヤマ</t>
    </rPh>
    <rPh sb="33" eb="35">
      <t>シュウセイ</t>
    </rPh>
    <phoneticPr fontId="1"/>
  </si>
  <si>
    <t>1.0.2 時間割表のサイズを調整しました。ｵﾝﾃﾞﾏﾝﾄﾞ集中の表示の不具合を修正しました。</t>
    <rPh sb="6" eb="10">
      <t>ジカンワリヒ</t>
    </rPh>
    <rPh sb="15" eb="17">
      <t>チョウセイ</t>
    </rPh>
    <rPh sb="30" eb="32">
      <t>シュウチュウ</t>
    </rPh>
    <rPh sb="33" eb="35">
      <t>ヒョウジ</t>
    </rPh>
    <rPh sb="36" eb="39">
      <t>フグアイ</t>
    </rPh>
    <rPh sb="40" eb="46">
      <t>シュウセ</t>
    </rPh>
    <phoneticPr fontId="1"/>
  </si>
  <si>
    <t>1.0.4</t>
    <phoneticPr fontId="1"/>
  </si>
  <si>
    <t>https://twitter.com/Sunny_kaziko</t>
    <phoneticPr fontId="1"/>
  </si>
  <si>
    <t>1.0.4 時間割の一部表示位置を調整しました。</t>
    <rPh sb="6" eb="9">
      <t>ジカンワリ</t>
    </rPh>
    <rPh sb="10" eb="12">
      <t>イチブ</t>
    </rPh>
    <rPh sb="12" eb="16">
      <t>ヒョウジイチ</t>
    </rPh>
    <rPh sb="17" eb="19">
      <t>チョウセイ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</si>
</sst>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x14ac:knownFonts="1">
    <font>
      <sz val="11"/>
      <color theme="1"/>
      <name val="游ゴシック"/>
      <family val="2"/>
      <charset val="128"/>
      <scheme val="minor"/>
    </font>
    <font>
      <sz val="6"/>
      <name val="游ゴシック"/>
      <family val="2"/>
      <charset val="128"/>
      <scheme val="minor"/>
    </font>
    <font>
      <sz val="14"/>
      <color theme="1"/>
      <name val="ＭＳ ゴシック"/>
      <family val="3"/>
      <charset val="128"/>
    </font>
    <font>
      <sz val="18"/>
      <color theme="1"/>
      <name val="ＭＳ ゴシック"/>
      <family val="3"/>
      <charset val="128"/>
    </font>
    <font>
      <sz val="20"/>
      <color theme="0"/>
      <name val="ＭＳ ゴシック"/>
      <family val="3"/>
      <charset val="128"/>
    </font>
    <font>
      <sz val="18"/>
      <color theme="0"/>
      <name val="ＭＳ ゴシック"/>
      <family val="3"/>
      <charset val="128"/>
    </font>
    <font>
      <u/>
      <sz val="11"/>
      <color theme="10"/>
      <name val="游ゴシック"/>
      <family val="2"/>
      <charset val="128"/>
      <scheme val="minor"/>
    </font>
    <font>
      <u/>
      <sz val="10"/>
      <color theme="10"/>
      <name val="ＭＳ ゴシック"/>
      <family val="3"/>
      <charset val="128"/>
    </font>
    <font>
      <sz val="14"/>
      <name val="ＭＳ ゴシック"/>
      <family val="3"/>
      <charset val="128"/>
    </font>
    <font>
      <sz val="14"/>
      <color rgb="FFFF0000"/>
      <name val="ＭＳ ゴシック"/>
      <family val="3"/>
      <charset val="128"/>
    </font>
    <font>
      <sz val="14"/>
      <color theme="0"/>
      <name val="ＭＳ ゴシック"/>
      <family val="3"/>
      <charset val="128"/>
    </font>
    <font>
      <u/>
      <sz val="14"/>
      <color rgb="FFFF0000"/>
      <name val="ＭＳ ゴシック"/>
      <family val="3"/>
      <charset val="128"/>
    </font>
    <font>
      <i/>
      <u/>
      <sz val="14"/>
      <color rgb="FF7030A0"/>
      <name val="ＭＳ ゴシック"/>
      <family val="3"/>
      <charset val="128"/>
    </font>
  </fonts>
  <fills count="21">
    <fill>
      <patternFill patternType="none"/>
    </fill>
    <fill>
      <patternFill patternType="gray125"/>
    </fill>
    <fill>
      <patternFill patternType="solid">
        <fgColor rgb="FF7030A0"/>
        <bgColor indexed="64"/>
      </patternFill>
    </fill>
    <fill>
      <patternFill patternType="solid">
        <fgColor rgb="FFC00000"/>
        <bgColor indexed="64"/>
      </patternFill>
    </fill>
    <fill>
      <patternFill patternType="solid">
        <fgColor theme="2"/>
        <bgColor indexed="64"/>
      </patternFill>
    </fill>
    <fill>
      <patternFill patternType="solid">
        <fgColor rgb="FFFFCCFF"/>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CCFFFF"/>
        <bgColor indexed="64"/>
      </patternFill>
    </fill>
    <fill>
      <patternFill patternType="solid">
        <fgColor rgb="FFCCCCFF"/>
        <bgColor indexed="64"/>
      </patternFill>
    </fill>
    <fill>
      <patternFill patternType="solid">
        <fgColor rgb="FFFFE7E7"/>
        <bgColor indexed="64"/>
      </patternFill>
    </fill>
    <fill>
      <patternFill patternType="solid">
        <fgColor rgb="FFE7FFE7"/>
        <bgColor indexed="64"/>
      </patternFill>
    </fill>
    <fill>
      <patternFill patternType="solid">
        <fgColor rgb="FFFFE5FF"/>
        <bgColor indexed="64"/>
      </patternFill>
    </fill>
    <fill>
      <patternFill patternType="solid">
        <fgColor rgb="FFFFE1E1"/>
        <bgColor indexed="64"/>
      </patternFill>
    </fill>
    <fill>
      <patternFill patternType="solid">
        <fgColor rgb="FFFFFFEB"/>
        <bgColor indexed="64"/>
      </patternFill>
    </fill>
    <fill>
      <patternFill patternType="solid">
        <fgColor rgb="FFEBFFEB"/>
        <bgColor indexed="64"/>
      </patternFill>
    </fill>
    <fill>
      <patternFill patternType="solid">
        <fgColor rgb="FFEBFFFF"/>
        <bgColor indexed="64"/>
      </patternFill>
    </fill>
    <fill>
      <patternFill patternType="solid">
        <fgColor theme="1"/>
        <bgColor indexed="64"/>
      </patternFill>
    </fill>
    <fill>
      <patternFill patternType="solid">
        <fgColor theme="7"/>
        <bgColor theme="7"/>
      </patternFill>
    </fill>
    <fill>
      <patternFill patternType="solid">
        <fgColor theme="6" tint="0.59999389629810485"/>
        <bgColor theme="6" tint="0.59999389629810485"/>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diagonalDown="1">
      <left/>
      <right style="thin">
        <color indexed="64"/>
      </right>
      <top style="thin">
        <color indexed="64"/>
      </top>
      <bottom style="thin">
        <color indexed="64"/>
      </bottom>
      <diagonal style="thin">
        <color indexed="64"/>
      </diagonal>
    </border>
    <border>
      <left style="thin">
        <color indexed="64"/>
      </left>
      <right/>
      <top/>
      <bottom style="medium">
        <color indexed="64"/>
      </bottom>
      <diagonal/>
    </border>
    <border diagonalDown="1">
      <left style="medium">
        <color indexed="64"/>
      </left>
      <right style="medium">
        <color indexed="64"/>
      </right>
      <top/>
      <bottom style="medium">
        <color indexed="64"/>
      </bottom>
      <diagonal style="thin">
        <color indexed="64"/>
      </diagonal>
    </border>
    <border>
      <left/>
      <right/>
      <top/>
      <bottom style="medium">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83">
    <xf numFmtId="0" fontId="0" fillId="0" borderId="0" xfId="0">
      <alignment vertical="center"/>
    </xf>
    <xf numFmtId="0" fontId="2" fillId="0" borderId="0" xfId="0" applyFont="1">
      <alignment vertical="center"/>
    </xf>
    <xf numFmtId="0" fontId="4" fillId="2" borderId="0" xfId="0" applyFont="1" applyFill="1">
      <alignment vertical="center"/>
    </xf>
    <xf numFmtId="0" fontId="2" fillId="0" borderId="1" xfId="0" applyFont="1" applyBorder="1">
      <alignment vertical="center"/>
    </xf>
    <xf numFmtId="0" fontId="2" fillId="0" borderId="1" xfId="0" applyFont="1" applyBorder="1" applyAlignment="1">
      <alignment horizontal="center" vertical="center"/>
    </xf>
    <xf numFmtId="0" fontId="2" fillId="4" borderId="0" xfId="0" applyFont="1" applyFill="1">
      <alignment vertical="center"/>
    </xf>
    <xf numFmtId="0" fontId="2" fillId="4" borderId="1" xfId="0" applyFont="1" applyFill="1" applyBorder="1">
      <alignment vertical="center"/>
    </xf>
    <xf numFmtId="0" fontId="2" fillId="4" borderId="2" xfId="0" applyFont="1" applyFill="1" applyBorder="1" applyAlignment="1">
      <alignment horizontal="right" vertical="center"/>
    </xf>
    <xf numFmtId="0" fontId="2" fillId="4" borderId="10" xfId="0" applyFont="1" applyFill="1" applyBorder="1">
      <alignment vertical="center"/>
    </xf>
    <xf numFmtId="0" fontId="2" fillId="4" borderId="13" xfId="0" applyFont="1" applyFill="1" applyBorder="1" applyAlignment="1">
      <alignment horizontal="right" vertical="center"/>
    </xf>
    <xf numFmtId="2" fontId="2" fillId="4" borderId="3" xfId="0" applyNumberFormat="1" applyFont="1" applyFill="1" applyBorder="1" applyAlignment="1">
      <alignment horizontal="left"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9" xfId="0" applyFont="1" applyFill="1" applyBorder="1" applyAlignment="1">
      <alignment horizontal="right" vertical="center"/>
    </xf>
    <xf numFmtId="0" fontId="2" fillId="0" borderId="0" xfId="0" applyFont="1" applyFill="1" applyBorder="1">
      <alignment vertical="center"/>
    </xf>
    <xf numFmtId="0" fontId="2" fillId="0" borderId="0" xfId="0" applyFont="1" applyFill="1" applyBorder="1" applyAlignment="1">
      <alignment vertical="center" wrapText="1"/>
    </xf>
    <xf numFmtId="0" fontId="9" fillId="4" borderId="1" xfId="0" applyFont="1" applyFill="1" applyBorder="1">
      <alignment vertical="center"/>
    </xf>
    <xf numFmtId="0" fontId="2" fillId="4" borderId="2" xfId="0" applyFont="1" applyFill="1" applyBorder="1" applyAlignment="1">
      <alignment vertical="center"/>
    </xf>
    <xf numFmtId="0" fontId="2" fillId="4" borderId="3"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49" fontId="2" fillId="0" borderId="1" xfId="0" applyNumberFormat="1" applyFont="1" applyBorder="1">
      <alignment vertical="center"/>
    </xf>
    <xf numFmtId="0" fontId="10" fillId="18" borderId="1" xfId="0" applyFont="1" applyFill="1" applyBorder="1">
      <alignment vertical="center"/>
    </xf>
    <xf numFmtId="0" fontId="4" fillId="2" borderId="0" xfId="0" applyNumberFormat="1" applyFont="1" applyFill="1">
      <alignment vertical="center"/>
    </xf>
    <xf numFmtId="0" fontId="2" fillId="0" borderId="0" xfId="0" applyNumberFormat="1" applyFont="1">
      <alignment vertical="center"/>
    </xf>
    <xf numFmtId="0" fontId="2" fillId="4" borderId="1" xfId="0" applyNumberFormat="1" applyFont="1" applyFill="1" applyBorder="1">
      <alignment vertical="center"/>
    </xf>
    <xf numFmtId="0" fontId="2" fillId="0" borderId="1" xfId="0" applyNumberFormat="1" applyFont="1" applyBorder="1">
      <alignment vertical="center"/>
    </xf>
    <xf numFmtId="0" fontId="2" fillId="0" borderId="0" xfId="0" applyFont="1" applyFill="1">
      <alignment vertical="center"/>
    </xf>
    <xf numFmtId="0" fontId="2" fillId="0" borderId="0" xfId="0" applyFont="1" applyFill="1" applyBorder="1" applyAlignment="1">
      <alignment horizontal="left" vertical="center" wrapText="1"/>
    </xf>
    <xf numFmtId="0" fontId="2" fillId="4" borderId="1" xfId="0" applyFont="1" applyFill="1" applyBorder="1" applyAlignment="1">
      <alignment horizontal="right" vertical="center"/>
    </xf>
    <xf numFmtId="0" fontId="3" fillId="0" borderId="1" xfId="0" applyFont="1" applyBorder="1" applyAlignment="1">
      <alignment horizontal="right" vertical="center"/>
    </xf>
    <xf numFmtId="0" fontId="3" fillId="0" borderId="1" xfId="0" applyFont="1" applyBorder="1" applyAlignment="1">
      <alignment vertical="center"/>
    </xf>
    <xf numFmtId="0" fontId="2" fillId="0" borderId="16" xfId="0" applyFont="1" applyBorder="1" applyAlignment="1">
      <alignment vertical="center"/>
    </xf>
    <xf numFmtId="0" fontId="2" fillId="4" borderId="24" xfId="0" applyFont="1" applyFill="1" applyBorder="1">
      <alignment vertical="center"/>
    </xf>
    <xf numFmtId="0" fontId="2" fillId="4" borderId="3" xfId="0" applyFont="1" applyFill="1" applyBorder="1">
      <alignment vertical="center"/>
    </xf>
    <xf numFmtId="0" fontId="2" fillId="11" borderId="24" xfId="0" applyFont="1" applyFill="1" applyBorder="1" applyAlignment="1">
      <alignment horizontal="center" vertical="center"/>
    </xf>
    <xf numFmtId="0" fontId="2" fillId="12" borderId="24" xfId="0" applyFont="1" applyFill="1" applyBorder="1" applyAlignment="1">
      <alignment horizontal="center" vertical="center"/>
    </xf>
    <xf numFmtId="0" fontId="2" fillId="4" borderId="12" xfId="0" applyFont="1" applyFill="1" applyBorder="1">
      <alignment vertical="center"/>
    </xf>
    <xf numFmtId="0" fontId="2" fillId="4" borderId="18" xfId="0" applyFont="1" applyFill="1" applyBorder="1">
      <alignment vertical="center"/>
    </xf>
    <xf numFmtId="0" fontId="2" fillId="4" borderId="35"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9" fillId="0" borderId="0" xfId="0" applyFont="1" applyFill="1" applyBorder="1" applyAlignment="1">
      <alignment vertical="center" wrapText="1"/>
    </xf>
    <xf numFmtId="0" fontId="2" fillId="0" borderId="1" xfId="0" applyFont="1" applyBorder="1" applyProtection="1">
      <alignment vertical="center"/>
      <protection locked="0"/>
    </xf>
    <xf numFmtId="0" fontId="12" fillId="0" borderId="0" xfId="0" applyFont="1">
      <alignment vertical="center"/>
    </xf>
    <xf numFmtId="176" fontId="2" fillId="4" borderId="16" xfId="0" applyNumberFormat="1" applyFont="1" applyFill="1" applyBorder="1" applyAlignment="1">
      <alignment horizontal="right" vertical="center"/>
    </xf>
    <xf numFmtId="176" fontId="2" fillId="4" borderId="47" xfId="0" applyNumberFormat="1" applyFont="1" applyFill="1" applyBorder="1" applyAlignment="1">
      <alignment horizontal="right" vertical="center"/>
    </xf>
    <xf numFmtId="0" fontId="2" fillId="4" borderId="14" xfId="0" applyFont="1" applyFill="1" applyBorder="1" applyAlignment="1">
      <alignment vertical="center"/>
    </xf>
    <xf numFmtId="0" fontId="2" fillId="4" borderId="15" xfId="0" applyFont="1" applyFill="1" applyBorder="1" applyAlignment="1">
      <alignment vertical="center"/>
    </xf>
    <xf numFmtId="0" fontId="2" fillId="4" borderId="13" xfId="0" applyFont="1" applyFill="1" applyBorder="1" applyAlignment="1">
      <alignment vertical="center"/>
    </xf>
    <xf numFmtId="0" fontId="12" fillId="0" borderId="1" xfId="0" applyFont="1" applyBorder="1">
      <alignment vertical="center"/>
    </xf>
    <xf numFmtId="0" fontId="11" fillId="0" borderId="1" xfId="0" applyFont="1" applyBorder="1">
      <alignment vertical="center"/>
    </xf>
    <xf numFmtId="0" fontId="8" fillId="0" borderId="1" xfId="0" applyFont="1" applyBorder="1">
      <alignment vertical="center"/>
    </xf>
    <xf numFmtId="0" fontId="8" fillId="19" borderId="48" xfId="0" applyFont="1" applyFill="1" applyBorder="1" applyAlignment="1">
      <alignment horizontal="center" vertical="center"/>
    </xf>
    <xf numFmtId="0" fontId="8" fillId="0" borderId="49" xfId="0" applyFont="1" applyFill="1" applyBorder="1" applyAlignment="1">
      <alignment vertical="center"/>
    </xf>
    <xf numFmtId="0" fontId="8" fillId="19" borderId="50" xfId="0" applyFont="1" applyFill="1" applyBorder="1" applyAlignment="1">
      <alignment horizontal="center" vertical="center"/>
    </xf>
    <xf numFmtId="0" fontId="8" fillId="19" borderId="22" xfId="0" applyFont="1" applyFill="1" applyBorder="1" applyAlignment="1">
      <alignment horizontal="center" vertical="center"/>
    </xf>
    <xf numFmtId="0" fontId="3" fillId="0" borderId="35" xfId="0" applyFont="1" applyBorder="1" applyAlignment="1" applyProtection="1">
      <alignment horizontal="right" vertical="center"/>
      <protection locked="0"/>
    </xf>
    <xf numFmtId="0" fontId="3" fillId="0" borderId="37" xfId="0" applyFont="1" applyBorder="1" applyAlignment="1" applyProtection="1">
      <alignment vertical="center"/>
      <protection locked="0"/>
    </xf>
    <xf numFmtId="0" fontId="2" fillId="0" borderId="3" xfId="0" applyFont="1" applyFill="1" applyBorder="1" applyAlignment="1" applyProtection="1">
      <alignment horizontal="right" vertical="center"/>
      <protection locked="0"/>
    </xf>
    <xf numFmtId="176" fontId="2" fillId="0" borderId="3" xfId="0" applyNumberFormat="1" applyFont="1" applyFill="1" applyBorder="1" applyAlignment="1" applyProtection="1">
      <alignment horizontal="right" vertical="center"/>
      <protection locked="0"/>
    </xf>
    <xf numFmtId="176" fontId="2" fillId="13" borderId="3" xfId="0" applyNumberFormat="1" applyFont="1" applyFill="1" applyBorder="1" applyAlignment="1" applyProtection="1">
      <alignment horizontal="right"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horizontal="right" vertical="center"/>
      <protection locked="0"/>
    </xf>
    <xf numFmtId="176" fontId="2" fillId="0" borderId="1" xfId="0" applyNumberFormat="1" applyFont="1" applyFill="1" applyBorder="1" applyAlignment="1" applyProtection="1">
      <alignment horizontal="right" vertical="center"/>
      <protection locked="0"/>
    </xf>
    <xf numFmtId="176" fontId="2" fillId="14" borderId="1" xfId="0" applyNumberFormat="1" applyFont="1" applyFill="1" applyBorder="1" applyAlignment="1" applyProtection="1">
      <alignment horizontal="right" vertical="center"/>
      <protection locked="0"/>
    </xf>
    <xf numFmtId="0" fontId="2" fillId="0" borderId="1" xfId="0" applyFont="1" applyFill="1" applyBorder="1" applyProtection="1">
      <alignment vertical="center"/>
      <protection locked="0"/>
    </xf>
    <xf numFmtId="176" fontId="2" fillId="15" borderId="1" xfId="0" applyNumberFormat="1" applyFont="1" applyFill="1" applyBorder="1" applyAlignment="1" applyProtection="1">
      <alignment horizontal="right" vertical="center"/>
      <protection locked="0"/>
    </xf>
    <xf numFmtId="176" fontId="2" fillId="16" borderId="1" xfId="0" applyNumberFormat="1" applyFont="1" applyFill="1" applyBorder="1" applyAlignment="1" applyProtection="1">
      <alignment horizontal="right" vertical="center"/>
      <protection locked="0"/>
    </xf>
    <xf numFmtId="176" fontId="2" fillId="17" borderId="1" xfId="0" applyNumberFormat="1" applyFont="1" applyFill="1" applyBorder="1" applyAlignment="1" applyProtection="1">
      <alignment horizontal="right" vertical="center"/>
      <protection locked="0"/>
    </xf>
    <xf numFmtId="0" fontId="2" fillId="20" borderId="19" xfId="0" applyFont="1" applyFill="1" applyBorder="1" applyAlignment="1">
      <alignment horizontal="center" vertical="center" wrapText="1"/>
    </xf>
    <xf numFmtId="0" fontId="2" fillId="20" borderId="18" xfId="0" applyFont="1" applyFill="1" applyBorder="1" applyAlignment="1">
      <alignment horizontal="center" vertical="center" wrapText="1"/>
    </xf>
    <xf numFmtId="0" fontId="2" fillId="20" borderId="15" xfId="0" applyFont="1" applyFill="1" applyBorder="1" applyAlignment="1">
      <alignment horizontal="center" vertical="center" wrapText="1"/>
    </xf>
    <xf numFmtId="0" fontId="2" fillId="20" borderId="13" xfId="0" applyFont="1" applyFill="1" applyBorder="1" applyAlignment="1">
      <alignment horizontal="center" vertical="center" wrapText="1"/>
    </xf>
    <xf numFmtId="0" fontId="2" fillId="20" borderId="17"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2" fillId="20" borderId="12" xfId="0" applyFont="1" applyFill="1" applyBorder="1" applyAlignment="1">
      <alignment horizontal="center" vertical="center" wrapText="1"/>
    </xf>
    <xf numFmtId="0" fontId="2" fillId="20" borderId="14" xfId="0" applyFont="1" applyFill="1" applyBorder="1" applyAlignment="1">
      <alignment horizontal="center" vertical="center" wrapText="1"/>
    </xf>
    <xf numFmtId="14" fontId="2" fillId="4" borderId="1" xfId="0" applyNumberFormat="1" applyFont="1" applyFill="1" applyBorder="1" applyAlignment="1">
      <alignment horizontal="right" vertical="center"/>
    </xf>
    <xf numFmtId="0" fontId="2" fillId="4" borderId="1" xfId="0" applyFont="1" applyFill="1" applyBorder="1" applyAlignment="1">
      <alignment horizontal="left" vertical="center"/>
    </xf>
    <xf numFmtId="0" fontId="2" fillId="20" borderId="38" xfId="0" applyFont="1" applyFill="1" applyBorder="1" applyAlignment="1">
      <alignment horizontal="center" vertical="center"/>
    </xf>
    <xf numFmtId="0" fontId="2" fillId="20" borderId="39" xfId="0" applyFont="1" applyFill="1" applyBorder="1" applyAlignment="1">
      <alignment horizontal="center" vertical="center"/>
    </xf>
    <xf numFmtId="0" fontId="2" fillId="9" borderId="23" xfId="0" applyFont="1" applyFill="1" applyBorder="1" applyAlignment="1">
      <alignment horizontal="center" vertical="center"/>
    </xf>
    <xf numFmtId="0" fontId="2" fillId="9" borderId="30" xfId="0" applyFont="1" applyFill="1" applyBorder="1" applyAlignment="1">
      <alignment horizontal="center" vertical="center"/>
    </xf>
    <xf numFmtId="0" fontId="2" fillId="20" borderId="7"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2" fillId="20" borderId="40" xfId="0" applyFont="1" applyFill="1" applyBorder="1" applyAlignment="1">
      <alignment horizontal="center" vertical="center"/>
    </xf>
    <xf numFmtId="0" fontId="8" fillId="10" borderId="25" xfId="0" applyFont="1" applyFill="1" applyBorder="1" applyAlignment="1">
      <alignment horizontal="center" vertical="center"/>
    </xf>
    <xf numFmtId="0" fontId="8" fillId="10" borderId="24" xfId="0" applyFont="1" applyFill="1" applyBorder="1" applyAlignment="1">
      <alignment horizontal="center" vertical="center"/>
    </xf>
    <xf numFmtId="0" fontId="8" fillId="10" borderId="26" xfId="0" applyFont="1" applyFill="1" applyBorder="1" applyAlignment="1">
      <alignment horizontal="center" vertical="center"/>
    </xf>
    <xf numFmtId="0" fontId="8" fillId="10" borderId="28" xfId="0" applyFont="1" applyFill="1" applyBorder="1" applyAlignment="1">
      <alignment horizontal="center" vertical="center"/>
    </xf>
    <xf numFmtId="0" fontId="2" fillId="4" borderId="24" xfId="0" applyFont="1" applyFill="1" applyBorder="1" applyAlignment="1">
      <alignment horizontal="right" vertical="center"/>
    </xf>
    <xf numFmtId="0" fontId="2" fillId="4" borderId="28" xfId="0" applyFont="1" applyFill="1" applyBorder="1" applyAlignment="1">
      <alignment horizontal="right" vertical="center"/>
    </xf>
    <xf numFmtId="0" fontId="2" fillId="4" borderId="1" xfId="0" applyFont="1" applyFill="1" applyBorder="1" applyAlignment="1">
      <alignment horizontal="right" vertical="center"/>
    </xf>
    <xf numFmtId="0" fontId="2" fillId="4" borderId="27" xfId="0" applyFont="1" applyFill="1" applyBorder="1" applyAlignment="1">
      <alignment horizontal="right" vertical="center"/>
    </xf>
    <xf numFmtId="0" fontId="2" fillId="4" borderId="3" xfId="0" applyFont="1" applyFill="1" applyBorder="1" applyAlignment="1">
      <alignment horizontal="right" vertical="center"/>
    </xf>
    <xf numFmtId="0" fontId="2" fillId="4" borderId="29" xfId="0" applyFont="1" applyFill="1" applyBorder="1" applyAlignment="1">
      <alignment horizontal="right" vertical="center"/>
    </xf>
    <xf numFmtId="0" fontId="2" fillId="6" borderId="25" xfId="0" applyFont="1" applyFill="1" applyBorder="1" applyAlignment="1">
      <alignment horizontal="center" vertical="center"/>
    </xf>
    <xf numFmtId="0" fontId="2" fillId="4" borderId="2" xfId="0" applyFont="1" applyFill="1" applyBorder="1" applyAlignment="1">
      <alignment horizontal="left" vertical="center"/>
    </xf>
    <xf numFmtId="0" fontId="2" fillId="4" borderId="4" xfId="0" applyFont="1" applyFill="1" applyBorder="1" applyAlignment="1">
      <alignment horizontal="left" vertical="center"/>
    </xf>
    <xf numFmtId="0" fontId="2" fillId="4" borderId="3" xfId="0" applyFont="1" applyFill="1" applyBorder="1" applyAlignment="1">
      <alignment horizontal="left" vertical="center"/>
    </xf>
    <xf numFmtId="0" fontId="2" fillId="4" borderId="2" xfId="0" applyFont="1" applyFill="1" applyBorder="1" applyAlignment="1">
      <alignment horizontal="right" vertical="center" wrapText="1"/>
    </xf>
    <xf numFmtId="0" fontId="2" fillId="4" borderId="4" xfId="0" applyFont="1" applyFill="1" applyBorder="1" applyAlignment="1">
      <alignment horizontal="right" vertical="center"/>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xf numFmtId="0" fontId="7" fillId="4" borderId="4" xfId="1" applyFont="1" applyFill="1" applyBorder="1" applyAlignment="1">
      <alignment horizontal="center" vertical="center" wrapText="1"/>
    </xf>
    <xf numFmtId="0" fontId="7" fillId="4" borderId="3" xfId="1" applyFont="1" applyFill="1" applyBorder="1" applyAlignment="1">
      <alignment horizontal="center" vertical="center" wrapText="1"/>
    </xf>
    <xf numFmtId="14" fontId="2" fillId="4" borderId="2" xfId="0" applyNumberFormat="1" applyFont="1" applyFill="1" applyBorder="1" applyAlignment="1">
      <alignment horizontal="right" vertical="center"/>
    </xf>
    <xf numFmtId="14" fontId="2" fillId="4" borderId="3" xfId="0" applyNumberFormat="1" applyFont="1" applyFill="1" applyBorder="1" applyAlignment="1">
      <alignment horizontal="right" vertical="center"/>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32"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30" xfId="0" applyFont="1" applyFill="1" applyBorder="1" applyAlignment="1">
      <alignment horizontal="center" vertical="center"/>
    </xf>
    <xf numFmtId="0" fontId="2" fillId="8" borderId="25" xfId="0" applyFont="1" applyFill="1" applyBorder="1" applyAlignment="1">
      <alignment horizontal="center" vertical="center"/>
    </xf>
    <xf numFmtId="0" fontId="8" fillId="4" borderId="35" xfId="0" applyFont="1" applyFill="1" applyBorder="1" applyAlignment="1">
      <alignment horizontal="center" vertical="center"/>
    </xf>
    <xf numFmtId="0" fontId="8" fillId="4" borderId="36" xfId="0" applyFont="1" applyFill="1" applyBorder="1" applyAlignment="1">
      <alignment horizontal="center" vertical="center"/>
    </xf>
    <xf numFmtId="0" fontId="5" fillId="3" borderId="45" xfId="0" applyFont="1" applyFill="1" applyBorder="1" applyAlignment="1">
      <alignment horizontal="center" vertical="center"/>
    </xf>
    <xf numFmtId="0" fontId="2" fillId="20" borderId="42" xfId="0" applyFont="1" applyFill="1" applyBorder="1" applyAlignment="1">
      <alignment horizontal="center" vertical="center" wrapText="1"/>
    </xf>
    <xf numFmtId="0" fontId="2" fillId="20" borderId="43" xfId="0" applyFont="1" applyFill="1" applyBorder="1" applyAlignment="1">
      <alignment horizontal="center" vertical="center" wrapText="1"/>
    </xf>
    <xf numFmtId="0" fontId="2" fillId="20" borderId="44" xfId="0" applyFont="1" applyFill="1" applyBorder="1" applyAlignment="1">
      <alignment horizontal="center" vertical="center" wrapText="1"/>
    </xf>
    <xf numFmtId="0" fontId="2" fillId="20" borderId="22" xfId="0" applyFont="1" applyFill="1" applyBorder="1" applyAlignment="1">
      <alignment horizontal="center" vertical="center" wrapText="1"/>
    </xf>
    <xf numFmtId="0" fontId="2" fillId="20" borderId="46" xfId="0" applyFont="1" applyFill="1" applyBorder="1" applyAlignment="1">
      <alignment horizontal="center" vertical="center" wrapText="1"/>
    </xf>
    <xf numFmtId="0" fontId="2" fillId="20" borderId="38" xfId="0" applyFont="1" applyFill="1" applyBorder="1" applyAlignment="1">
      <alignment horizontal="center" vertical="center" wrapText="1"/>
    </xf>
    <xf numFmtId="0" fontId="2" fillId="20" borderId="41" xfId="0" applyFont="1" applyFill="1" applyBorder="1" applyAlignment="1">
      <alignment horizontal="center" vertical="center" wrapText="1"/>
    </xf>
    <xf numFmtId="0" fontId="2" fillId="20" borderId="2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0" xfId="0" applyFont="1" applyFill="1" applyBorder="1" applyAlignment="1">
      <alignment horizontal="left" vertical="center" wrapText="1"/>
    </xf>
    <xf numFmtId="0" fontId="2" fillId="4" borderId="5" xfId="0" applyFont="1" applyFill="1" applyBorder="1" applyAlignment="1">
      <alignment horizontal="left" vertical="center" wrapText="1"/>
    </xf>
    <xf numFmtId="14" fontId="2" fillId="0" borderId="0" xfId="0" applyNumberFormat="1"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2" fillId="4" borderId="1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right" vertical="center"/>
    </xf>
    <xf numFmtId="0" fontId="2" fillId="4" borderId="15" xfId="0" applyFont="1" applyFill="1" applyBorder="1" applyAlignment="1">
      <alignment horizontal="right" vertical="center"/>
    </xf>
    <xf numFmtId="0" fontId="2" fillId="4" borderId="13" xfId="0" applyFont="1" applyFill="1" applyBorder="1" applyAlignment="1">
      <alignment horizontal="right" vertic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0" borderId="2" xfId="0" applyFont="1" applyFill="1" applyBorder="1" applyAlignment="1" applyProtection="1">
      <alignment horizontal="left" vertical="center"/>
      <protection locked="0"/>
    </xf>
    <xf numFmtId="0" fontId="2" fillId="0" borderId="3" xfId="0" applyFont="1" applyFill="1" applyBorder="1" applyAlignment="1" applyProtection="1">
      <alignment horizontal="left" vertical="center"/>
      <protection locked="0"/>
    </xf>
    <xf numFmtId="0" fontId="3" fillId="5" borderId="1"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0" borderId="1" xfId="0" applyFont="1" applyFill="1" applyBorder="1" applyAlignment="1" applyProtection="1">
      <alignment horizontal="left" vertical="center"/>
      <protection locked="0"/>
    </xf>
    <xf numFmtId="0" fontId="3" fillId="6" borderId="1"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5" xfId="0" applyFont="1" applyFill="1" applyBorder="1" applyAlignment="1">
      <alignment horizontal="center" vertical="center"/>
    </xf>
    <xf numFmtId="0" fontId="2" fillId="0" borderId="2" xfId="0"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3" fillId="7" borderId="1" xfId="0" applyFont="1" applyFill="1" applyBorder="1" applyAlignment="1">
      <alignment horizontal="center" vertical="center"/>
    </xf>
    <xf numFmtId="0" fontId="2" fillId="0" borderId="4" xfId="0" applyFont="1" applyFill="1" applyBorder="1" applyAlignment="1" applyProtection="1">
      <alignment horizontal="left" vertical="center"/>
      <protection locked="0"/>
    </xf>
    <xf numFmtId="0" fontId="2" fillId="4" borderId="2" xfId="0" applyFont="1" applyFill="1" applyBorder="1" applyAlignment="1">
      <alignment vertical="center"/>
    </xf>
    <xf numFmtId="0" fontId="2" fillId="4" borderId="4" xfId="0" applyFont="1" applyFill="1" applyBorder="1" applyAlignment="1">
      <alignment vertical="center"/>
    </xf>
    <xf numFmtId="0" fontId="3" fillId="8" borderId="1" xfId="0" applyFont="1" applyFill="1" applyBorder="1" applyAlignment="1">
      <alignment horizontal="center" vertical="center"/>
    </xf>
    <xf numFmtId="0" fontId="2" fillId="0" borderId="2" xfId="0" applyFont="1" applyFill="1" applyBorder="1" applyAlignment="1" applyProtection="1">
      <alignment vertical="center"/>
      <protection locked="0"/>
    </xf>
    <xf numFmtId="0" fontId="2" fillId="0" borderId="4" xfId="0" applyFont="1" applyFill="1" applyBorder="1" applyAlignment="1" applyProtection="1">
      <alignment vertical="center"/>
      <protection locked="0"/>
    </xf>
    <xf numFmtId="0" fontId="3" fillId="9" borderId="1" xfId="0" applyFont="1" applyFill="1" applyBorder="1" applyAlignment="1">
      <alignment horizontal="center" vertical="center"/>
    </xf>
    <xf numFmtId="0" fontId="6" fillId="4" borderId="2" xfId="1" applyFill="1" applyBorder="1" applyAlignment="1">
      <alignment horizontal="center" vertical="center" wrapText="1"/>
    </xf>
    <xf numFmtId="0" fontId="3" fillId="0" borderId="3"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EBFFFF"/>
      <color rgb="FFD9FFFF"/>
      <color rgb="FFEBFFEB"/>
      <color rgb="FFFFFFEB"/>
      <color rgb="FFFFE1E1"/>
      <color rgb="FFFFE5FF"/>
      <color rgb="FFCCFFFF"/>
      <color rgb="FFCCFFCC"/>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7</xdr:row>
      <xdr:rowOff>53340</xdr:rowOff>
    </xdr:from>
    <xdr:to>
      <xdr:col>1</xdr:col>
      <xdr:colOff>7809975</xdr:colOff>
      <xdr:row>7</xdr:row>
      <xdr:rowOff>264628</xdr:rowOff>
    </xdr:to>
    <xdr:pic>
      <xdr:nvPicPr>
        <xdr:cNvPr id="3" name="図 2">
          <a:extLst>
            <a:ext uri="{FF2B5EF4-FFF2-40B4-BE49-F238E27FC236}">
              <a16:creationId xmlns:a16="http://schemas.microsoft.com/office/drawing/2014/main" id="{2529DC17-0023-412C-9677-823999C0D0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080" y="2263140"/>
          <a:ext cx="7771875" cy="211288"/>
        </a:xfrm>
        <a:prstGeom prst="rect">
          <a:avLst/>
        </a:prstGeom>
      </xdr:spPr>
    </xdr:pic>
    <xdr:clientData/>
  </xdr:twoCellAnchor>
  <xdr:twoCellAnchor editAs="oneCell">
    <xdr:from>
      <xdr:col>1</xdr:col>
      <xdr:colOff>90069</xdr:colOff>
      <xdr:row>8</xdr:row>
      <xdr:rowOff>51042</xdr:rowOff>
    </xdr:from>
    <xdr:to>
      <xdr:col>1</xdr:col>
      <xdr:colOff>597838</xdr:colOff>
      <xdr:row>8</xdr:row>
      <xdr:rowOff>263951</xdr:rowOff>
    </xdr:to>
    <xdr:pic>
      <xdr:nvPicPr>
        <xdr:cNvPr id="4" name="図 3">
          <a:extLst>
            <a:ext uri="{FF2B5EF4-FFF2-40B4-BE49-F238E27FC236}">
              <a16:creationId xmlns:a16="http://schemas.microsoft.com/office/drawing/2014/main" id="{ED8C073C-9F65-45CC-8FE2-13D474EFBC1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311049" y="2565642"/>
          <a:ext cx="507769" cy="212909"/>
        </a:xfrm>
        <a:prstGeom prst="rect">
          <a:avLst/>
        </a:prstGeom>
      </xdr:spPr>
    </xdr:pic>
    <xdr:clientData/>
  </xdr:twoCellAnchor>
  <xdr:twoCellAnchor editAs="oneCell">
    <xdr:from>
      <xdr:col>1</xdr:col>
      <xdr:colOff>65910</xdr:colOff>
      <xdr:row>9</xdr:row>
      <xdr:rowOff>59635</xdr:rowOff>
    </xdr:from>
    <xdr:to>
      <xdr:col>1</xdr:col>
      <xdr:colOff>659783</xdr:colOff>
      <xdr:row>9</xdr:row>
      <xdr:rowOff>270922</xdr:rowOff>
    </xdr:to>
    <xdr:pic>
      <xdr:nvPicPr>
        <xdr:cNvPr id="5" name="図 4">
          <a:extLst>
            <a:ext uri="{FF2B5EF4-FFF2-40B4-BE49-F238E27FC236}">
              <a16:creationId xmlns:a16="http://schemas.microsoft.com/office/drawing/2014/main" id="{B7678AAF-DD06-443E-88BC-830FA1B0B62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86890" y="2879035"/>
          <a:ext cx="593873" cy="211287"/>
        </a:xfrm>
        <a:prstGeom prst="rect">
          <a:avLst/>
        </a:prstGeom>
      </xdr:spPr>
    </xdr:pic>
    <xdr:clientData/>
  </xdr:twoCellAnchor>
  <xdr:twoCellAnchor editAs="oneCell">
    <xdr:from>
      <xdr:col>1</xdr:col>
      <xdr:colOff>72794</xdr:colOff>
      <xdr:row>10</xdr:row>
      <xdr:rowOff>35802</xdr:rowOff>
    </xdr:from>
    <xdr:to>
      <xdr:col>1</xdr:col>
      <xdr:colOff>471628</xdr:colOff>
      <xdr:row>10</xdr:row>
      <xdr:rowOff>248711</xdr:rowOff>
    </xdr:to>
    <xdr:pic>
      <xdr:nvPicPr>
        <xdr:cNvPr id="6" name="図 5">
          <a:extLst>
            <a:ext uri="{FF2B5EF4-FFF2-40B4-BE49-F238E27FC236}">
              <a16:creationId xmlns:a16="http://schemas.microsoft.com/office/drawing/2014/main" id="{950D9D91-29FB-4FF4-A3A2-B4D47B36AD6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141"/>
        <a:stretch/>
      </xdr:blipFill>
      <xdr:spPr>
        <a:xfrm>
          <a:off x="293774" y="3160002"/>
          <a:ext cx="398834" cy="212909"/>
        </a:xfrm>
        <a:prstGeom prst="rect">
          <a:avLst/>
        </a:prstGeom>
      </xdr:spPr>
    </xdr:pic>
    <xdr:clientData/>
  </xdr:twoCellAnchor>
  <xdr:twoCellAnchor editAs="oneCell">
    <xdr:from>
      <xdr:col>1</xdr:col>
      <xdr:colOff>6932</xdr:colOff>
      <xdr:row>11</xdr:row>
      <xdr:rowOff>55420</xdr:rowOff>
    </xdr:from>
    <xdr:to>
      <xdr:col>1</xdr:col>
      <xdr:colOff>6265061</xdr:colOff>
      <xdr:row>11</xdr:row>
      <xdr:rowOff>268329</xdr:rowOff>
    </xdr:to>
    <xdr:pic>
      <xdr:nvPicPr>
        <xdr:cNvPr id="7" name="図 6">
          <a:extLst>
            <a:ext uri="{FF2B5EF4-FFF2-40B4-BE49-F238E27FC236}">
              <a16:creationId xmlns:a16="http://schemas.microsoft.com/office/drawing/2014/main" id="{5C13448B-A04C-4B5A-80BE-40D6246B64E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140" r="-102"/>
        <a:stretch/>
      </xdr:blipFill>
      <xdr:spPr>
        <a:xfrm>
          <a:off x="227912" y="3255820"/>
          <a:ext cx="6258129" cy="212909"/>
        </a:xfrm>
        <a:prstGeom prst="rect">
          <a:avLst/>
        </a:prstGeom>
      </xdr:spPr>
    </xdr:pic>
    <xdr:clientData/>
  </xdr:twoCellAnchor>
  <xdr:twoCellAnchor editAs="oneCell">
    <xdr:from>
      <xdr:col>1</xdr:col>
      <xdr:colOff>1002434</xdr:colOff>
      <xdr:row>13</xdr:row>
      <xdr:rowOff>43422</xdr:rowOff>
    </xdr:from>
    <xdr:to>
      <xdr:col>1</xdr:col>
      <xdr:colOff>1401268</xdr:colOff>
      <xdr:row>13</xdr:row>
      <xdr:rowOff>256331</xdr:rowOff>
    </xdr:to>
    <xdr:pic>
      <xdr:nvPicPr>
        <xdr:cNvPr id="8" name="図 7">
          <a:extLst>
            <a:ext uri="{FF2B5EF4-FFF2-40B4-BE49-F238E27FC236}">
              <a16:creationId xmlns:a16="http://schemas.microsoft.com/office/drawing/2014/main" id="{643FD68B-6700-4251-9FA4-8C970D6927ED}"/>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141"/>
        <a:stretch/>
      </xdr:blipFill>
      <xdr:spPr>
        <a:xfrm>
          <a:off x="1223414" y="3853422"/>
          <a:ext cx="398834" cy="212909"/>
        </a:xfrm>
        <a:prstGeom prst="rect">
          <a:avLst/>
        </a:prstGeom>
      </xdr:spPr>
    </xdr:pic>
    <xdr:clientData/>
  </xdr:twoCellAnchor>
  <xdr:twoCellAnchor editAs="oneCell">
    <xdr:from>
      <xdr:col>1</xdr:col>
      <xdr:colOff>3534079</xdr:colOff>
      <xdr:row>15</xdr:row>
      <xdr:rowOff>86880</xdr:rowOff>
    </xdr:from>
    <xdr:to>
      <xdr:col>1</xdr:col>
      <xdr:colOff>4219879</xdr:colOff>
      <xdr:row>15</xdr:row>
      <xdr:rowOff>300481</xdr:rowOff>
    </xdr:to>
    <xdr:pic>
      <xdr:nvPicPr>
        <xdr:cNvPr id="9" name="図 8">
          <a:extLst>
            <a:ext uri="{FF2B5EF4-FFF2-40B4-BE49-F238E27FC236}">
              <a16:creationId xmlns:a16="http://schemas.microsoft.com/office/drawing/2014/main" id="{6B976CEF-C664-4C86-B0B4-B142CBC97C87}"/>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140"/>
        <a:stretch/>
      </xdr:blipFill>
      <xdr:spPr>
        <a:xfrm>
          <a:off x="3755059" y="4536960"/>
          <a:ext cx="685800" cy="213601"/>
        </a:xfrm>
        <a:prstGeom prst="rect">
          <a:avLst/>
        </a:prstGeom>
      </xdr:spPr>
    </xdr:pic>
    <xdr:clientData/>
  </xdr:twoCellAnchor>
  <xdr:twoCellAnchor editAs="oneCell">
    <xdr:from>
      <xdr:col>1</xdr:col>
      <xdr:colOff>0</xdr:colOff>
      <xdr:row>16</xdr:row>
      <xdr:rowOff>0</xdr:rowOff>
    </xdr:from>
    <xdr:to>
      <xdr:col>1</xdr:col>
      <xdr:colOff>7772400</xdr:colOff>
      <xdr:row>18</xdr:row>
      <xdr:rowOff>327102</xdr:rowOff>
    </xdr:to>
    <xdr:pic>
      <xdr:nvPicPr>
        <xdr:cNvPr id="11" name="図 10">
          <a:extLst>
            <a:ext uri="{FF2B5EF4-FFF2-40B4-BE49-F238E27FC236}">
              <a16:creationId xmlns:a16="http://schemas.microsoft.com/office/drawing/2014/main" id="{CAB42A94-9C97-4528-B8DD-F8776528241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20980" y="4785360"/>
          <a:ext cx="7772400" cy="936702"/>
        </a:xfrm>
        <a:prstGeom prst="rect">
          <a:avLst/>
        </a:prstGeom>
      </xdr:spPr>
    </xdr:pic>
    <xdr:clientData/>
  </xdr:twoCellAnchor>
  <xdr:twoCellAnchor editAs="oneCell">
    <xdr:from>
      <xdr:col>1</xdr:col>
      <xdr:colOff>1485900</xdr:colOff>
      <xdr:row>27</xdr:row>
      <xdr:rowOff>83820</xdr:rowOff>
    </xdr:from>
    <xdr:to>
      <xdr:col>1</xdr:col>
      <xdr:colOff>1993669</xdr:colOff>
      <xdr:row>27</xdr:row>
      <xdr:rowOff>296729</xdr:rowOff>
    </xdr:to>
    <xdr:pic>
      <xdr:nvPicPr>
        <xdr:cNvPr id="10" name="図 9">
          <a:extLst>
            <a:ext uri="{FF2B5EF4-FFF2-40B4-BE49-F238E27FC236}">
              <a16:creationId xmlns:a16="http://schemas.microsoft.com/office/drawing/2014/main" id="{157F05E0-03E6-48A4-A1FB-7ABE5DA02CA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706880" y="8221980"/>
          <a:ext cx="507769" cy="21290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witter.com/Sunny_kazik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EAD7A-2DED-4C78-A6F7-C6D209FF2DA2}">
  <sheetPr>
    <tabColor rgb="FFC00000"/>
  </sheetPr>
  <dimension ref="A1:X39"/>
  <sheetViews>
    <sheetView tabSelected="1" zoomScaleNormal="100" workbookViewId="0">
      <pane ySplit="1" topLeftCell="A2" activePane="bottomLeft" state="frozen"/>
      <selection activeCell="F1" sqref="F1"/>
      <selection pane="bottomLeft" activeCell="O3" sqref="O3"/>
    </sheetView>
  </sheetViews>
  <sheetFormatPr defaultRowHeight="18" customHeight="1" x14ac:dyDescent="0.45"/>
  <cols>
    <col min="1" max="1" width="2.8984375" style="1" customWidth="1"/>
    <col min="2" max="2" width="11.09765625" style="1" bestFit="1" customWidth="1"/>
    <col min="3" max="3" width="16.296875" style="1" bestFit="1" customWidth="1"/>
    <col min="4" max="5" width="6.19921875" style="1" bestFit="1" customWidth="1"/>
    <col min="6" max="6" width="6.19921875" style="1" customWidth="1"/>
    <col min="7" max="7" width="2.8984375" style="1" customWidth="1"/>
    <col min="8" max="8" width="6.3984375" style="1" customWidth="1"/>
    <col min="9" max="15" width="13" style="1" customWidth="1"/>
    <col min="16" max="16" width="8.796875" style="1"/>
    <col min="17" max="17" width="7" style="1" customWidth="1"/>
    <col min="18" max="18" width="7.5" style="1" customWidth="1"/>
    <col min="19" max="16384" width="8.796875" style="1"/>
  </cols>
  <sheetData>
    <row r="1" spans="1:24" s="2" customFormat="1" ht="30" customHeight="1" x14ac:dyDescent="0.45">
      <c r="A1" s="2" t="s">
        <v>21</v>
      </c>
    </row>
    <row r="2" spans="1:24" ht="18" customHeight="1" thickBot="1" x14ac:dyDescent="0.5"/>
    <row r="3" spans="1:24" ht="33" thickBot="1" x14ac:dyDescent="0.5">
      <c r="B3" s="117" t="s">
        <v>0</v>
      </c>
      <c r="C3" s="118"/>
      <c r="D3" s="39" t="s">
        <v>8</v>
      </c>
      <c r="E3" s="40" t="s">
        <v>9</v>
      </c>
      <c r="F3" s="41" t="s">
        <v>26</v>
      </c>
      <c r="H3" s="117" t="s">
        <v>150</v>
      </c>
      <c r="I3" s="126"/>
      <c r="J3" s="126"/>
      <c r="K3" s="118"/>
      <c r="L3" s="124" t="s">
        <v>176</v>
      </c>
      <c r="M3" s="125"/>
      <c r="N3" s="57" t="s">
        <v>149</v>
      </c>
      <c r="O3" s="58" t="s">
        <v>112</v>
      </c>
      <c r="Q3" s="7" t="s">
        <v>18</v>
      </c>
      <c r="R3" s="10" t="s">
        <v>190</v>
      </c>
      <c r="S3" s="101" t="s">
        <v>19</v>
      </c>
      <c r="T3" s="102"/>
      <c r="U3" s="181" t="s">
        <v>191</v>
      </c>
      <c r="V3" s="106"/>
      <c r="W3" s="106"/>
      <c r="X3" s="107"/>
    </row>
    <row r="4" spans="1:24" ht="22.8" customHeight="1" thickBot="1" x14ac:dyDescent="0.5">
      <c r="B4" s="119" t="s">
        <v>1</v>
      </c>
      <c r="C4" s="120"/>
      <c r="D4" s="37">
        <f>基礎!N18</f>
        <v>0</v>
      </c>
      <c r="E4" s="9">
        <f>基礎!L18</f>
        <v>14</v>
      </c>
      <c r="F4" s="38">
        <f>E4-D4</f>
        <v>14</v>
      </c>
      <c r="H4" s="54"/>
      <c r="I4" s="55" t="s">
        <v>95</v>
      </c>
      <c r="J4" s="53" t="s">
        <v>106</v>
      </c>
      <c r="K4" s="53" t="s">
        <v>107</v>
      </c>
      <c r="L4" s="53" t="s">
        <v>108</v>
      </c>
      <c r="M4" s="53" t="s">
        <v>109</v>
      </c>
      <c r="N4" s="53" t="s">
        <v>110</v>
      </c>
      <c r="O4" s="56" t="s">
        <v>146</v>
      </c>
      <c r="Q4" s="116" t="s">
        <v>151</v>
      </c>
      <c r="R4" s="116"/>
      <c r="S4" s="116"/>
      <c r="T4" s="116"/>
      <c r="U4" s="116"/>
      <c r="V4" s="116"/>
      <c r="W4" s="116"/>
      <c r="X4" s="116"/>
    </row>
    <row r="5" spans="1:24" ht="22.8" customHeight="1" x14ac:dyDescent="0.45">
      <c r="B5" s="97" t="s">
        <v>184</v>
      </c>
      <c r="C5" s="35" t="s">
        <v>10</v>
      </c>
      <c r="D5" s="34">
        <f>教養育成!S9</f>
        <v>0</v>
      </c>
      <c r="E5" s="29">
        <f>教養育成!L6</f>
        <v>4</v>
      </c>
      <c r="F5" s="33">
        <f t="shared" ref="F5:F16" si="0">E5-D5</f>
        <v>4</v>
      </c>
      <c r="H5" s="80" t="s">
        <v>96</v>
      </c>
      <c r="I5" s="75" t="str">
        <f>IFERROR(設定!AD14,"-")</f>
        <v>-</v>
      </c>
      <c r="J5" s="72" t="str">
        <f>IFERROR(設定!AE14,"-")</f>
        <v>-</v>
      </c>
      <c r="K5" s="72" t="str">
        <f>IFERROR(設定!AF14,"-")</f>
        <v>-</v>
      </c>
      <c r="L5" s="72" t="str">
        <f>IFERROR(設定!AG14,"-")</f>
        <v>-</v>
      </c>
      <c r="M5" s="72" t="str">
        <f>IFERROR(設定!AH14,"-")</f>
        <v>-</v>
      </c>
      <c r="N5" s="72" t="str">
        <f>IFERROR(設定!AI14,"-")</f>
        <v>-</v>
      </c>
      <c r="O5" s="74" t="str">
        <f>IFERROR(設定!AJ14,"-")</f>
        <v>-</v>
      </c>
      <c r="Q5" s="116"/>
      <c r="R5" s="116"/>
      <c r="S5" s="116"/>
      <c r="T5" s="116"/>
      <c r="U5" s="116"/>
      <c r="V5" s="116"/>
      <c r="W5" s="116"/>
      <c r="X5" s="116"/>
    </row>
    <row r="6" spans="1:24" ht="22.8" customHeight="1" x14ac:dyDescent="0.45">
      <c r="B6" s="97"/>
      <c r="C6" s="35" t="s">
        <v>11</v>
      </c>
      <c r="D6" s="34">
        <f>教養育成!S13</f>
        <v>0</v>
      </c>
      <c r="E6" s="29">
        <f>教養育成!L10</f>
        <v>4</v>
      </c>
      <c r="F6" s="33">
        <f t="shared" si="0"/>
        <v>4</v>
      </c>
      <c r="H6" s="81"/>
      <c r="I6" s="76"/>
      <c r="J6" s="73"/>
      <c r="K6" s="73"/>
      <c r="L6" s="73"/>
      <c r="M6" s="73"/>
      <c r="N6" s="73"/>
      <c r="O6" s="71"/>
      <c r="Q6" s="42"/>
      <c r="R6" s="42"/>
      <c r="S6" s="42"/>
      <c r="T6" s="42"/>
      <c r="U6" s="42"/>
      <c r="V6" s="42"/>
      <c r="W6" s="42"/>
      <c r="X6" s="42"/>
    </row>
    <row r="7" spans="1:24" ht="22.8" customHeight="1" x14ac:dyDescent="0.45">
      <c r="B7" s="97"/>
      <c r="C7" s="35" t="s">
        <v>56</v>
      </c>
      <c r="D7" s="34">
        <f>教養育成!S17</f>
        <v>0</v>
      </c>
      <c r="E7" s="29">
        <f>教養育成!L14</f>
        <v>4</v>
      </c>
      <c r="F7" s="33">
        <f t="shared" si="0"/>
        <v>4</v>
      </c>
      <c r="H7" s="86" t="s">
        <v>99</v>
      </c>
      <c r="I7" s="84" t="str">
        <f>IFERROR(設定!AD16,"-")</f>
        <v>-</v>
      </c>
      <c r="J7" s="77" t="str">
        <f>IFERROR(設定!AE16,"-")</f>
        <v>-</v>
      </c>
      <c r="K7" s="77" t="str">
        <f>IFERROR(設定!AF16,"-")</f>
        <v>-</v>
      </c>
      <c r="L7" s="77" t="str">
        <f>IFERROR(設定!AG16,"-")</f>
        <v>-</v>
      </c>
      <c r="M7" s="77" t="str">
        <f>IFERROR(設定!AH16,"-")</f>
        <v>-</v>
      </c>
      <c r="N7" s="77" t="str">
        <f>IFERROR(設定!AI16,"-")</f>
        <v>-</v>
      </c>
      <c r="O7" s="70" t="str">
        <f>IFERROR(設定!AJ16,"-")</f>
        <v>-</v>
      </c>
      <c r="Q7" s="103" t="s">
        <v>49</v>
      </c>
      <c r="R7" s="104"/>
      <c r="S7" s="104"/>
      <c r="T7" s="104"/>
      <c r="U7" s="104"/>
      <c r="V7" s="104"/>
      <c r="W7" s="104"/>
      <c r="X7" s="105"/>
    </row>
    <row r="8" spans="1:24" ht="22.8" customHeight="1" x14ac:dyDescent="0.45">
      <c r="B8" s="97"/>
      <c r="C8" s="35" t="s">
        <v>12</v>
      </c>
      <c r="D8" s="34">
        <f>SUM(D5:D7)</f>
        <v>0</v>
      </c>
      <c r="E8" s="29">
        <f>SUM(E5:E7)</f>
        <v>12</v>
      </c>
      <c r="F8" s="33">
        <f t="shared" si="0"/>
        <v>12</v>
      </c>
      <c r="H8" s="81"/>
      <c r="I8" s="76"/>
      <c r="J8" s="73"/>
      <c r="K8" s="73"/>
      <c r="L8" s="73"/>
      <c r="M8" s="73"/>
      <c r="N8" s="73"/>
      <c r="O8" s="71"/>
      <c r="Q8" s="9" t="s">
        <v>27</v>
      </c>
      <c r="R8" s="110" t="s">
        <v>48</v>
      </c>
      <c r="S8" s="110"/>
      <c r="T8" s="110"/>
      <c r="U8" s="110"/>
      <c r="V8" s="110"/>
      <c r="W8" s="110"/>
      <c r="X8" s="111"/>
    </row>
    <row r="9" spans="1:24" ht="22.8" customHeight="1" x14ac:dyDescent="0.45">
      <c r="B9" s="121" t="s">
        <v>3</v>
      </c>
      <c r="C9" s="122"/>
      <c r="D9" s="34">
        <f>自由選択Ⅰ!M21</f>
        <v>0</v>
      </c>
      <c r="E9" s="29">
        <f>自由選択Ⅰ!L21</f>
        <v>8</v>
      </c>
      <c r="F9" s="33">
        <f t="shared" si="0"/>
        <v>8</v>
      </c>
      <c r="H9" s="86" t="s">
        <v>122</v>
      </c>
      <c r="I9" s="84" t="str">
        <f>IFERROR(設定!AD18,"-")</f>
        <v>-</v>
      </c>
      <c r="J9" s="77" t="str">
        <f>IFERROR(設定!AE18,"-")</f>
        <v>-</v>
      </c>
      <c r="K9" s="77" t="str">
        <f>IFERROR(設定!AF18,"-")</f>
        <v>-</v>
      </c>
      <c r="L9" s="77" t="str">
        <f>IFERROR(設定!AG18,"-")</f>
        <v>-</v>
      </c>
      <c r="M9" s="77" t="str">
        <f>IFERROR(設定!AH18,"-")</f>
        <v>-</v>
      </c>
      <c r="N9" s="77" t="str">
        <f>IFERROR(設定!AI18,"-")</f>
        <v>-</v>
      </c>
      <c r="O9" s="70" t="str">
        <f>IFERROR(設定!AJ18,"-")</f>
        <v>-</v>
      </c>
      <c r="Q9" s="13"/>
      <c r="R9" s="112"/>
      <c r="S9" s="112"/>
      <c r="T9" s="112"/>
      <c r="U9" s="112"/>
      <c r="V9" s="112"/>
      <c r="W9" s="112"/>
      <c r="X9" s="113"/>
    </row>
    <row r="10" spans="1:24" ht="22.8" customHeight="1" x14ac:dyDescent="0.45">
      <c r="B10" s="123" t="s">
        <v>4</v>
      </c>
      <c r="C10" s="36" t="s">
        <v>13</v>
      </c>
      <c r="D10" s="34">
        <f>共通科目!M21</f>
        <v>0</v>
      </c>
      <c r="E10" s="29">
        <f>共通科目!L21</f>
        <v>4</v>
      </c>
      <c r="F10" s="33">
        <f t="shared" si="0"/>
        <v>4</v>
      </c>
      <c r="H10" s="81"/>
      <c r="I10" s="76"/>
      <c r="J10" s="73"/>
      <c r="K10" s="73"/>
      <c r="L10" s="73"/>
      <c r="M10" s="73"/>
      <c r="N10" s="73"/>
      <c r="O10" s="71"/>
      <c r="Q10" s="8"/>
      <c r="R10" s="114"/>
      <c r="S10" s="114"/>
      <c r="T10" s="114"/>
      <c r="U10" s="114"/>
      <c r="V10" s="114"/>
      <c r="W10" s="114"/>
      <c r="X10" s="115"/>
    </row>
    <row r="11" spans="1:24" ht="22.8" customHeight="1" x14ac:dyDescent="0.45">
      <c r="B11" s="123"/>
      <c r="C11" s="36" t="s">
        <v>14</v>
      </c>
      <c r="D11" s="34">
        <f>基盤科目!M26</f>
        <v>0</v>
      </c>
      <c r="E11" s="29">
        <f>基盤科目!L26</f>
        <v>12</v>
      </c>
      <c r="F11" s="33">
        <f t="shared" si="0"/>
        <v>12</v>
      </c>
      <c r="H11" s="86" t="s">
        <v>98</v>
      </c>
      <c r="I11" s="84" t="str">
        <f>IFERROR(設定!AD20,"-")</f>
        <v>-</v>
      </c>
      <c r="J11" s="77" t="str">
        <f>IFERROR(設定!AE20,"-")</f>
        <v>-</v>
      </c>
      <c r="K11" s="77" t="str">
        <f>IFERROR(設定!AF20,"-")</f>
        <v>-</v>
      </c>
      <c r="L11" s="77" t="str">
        <f>IFERROR(設定!AG20,"-")</f>
        <v>-</v>
      </c>
      <c r="M11" s="77" t="str">
        <f>IFERROR(設定!AH20,"-")</f>
        <v>-</v>
      </c>
      <c r="N11" s="77" t="str">
        <f>IFERROR(設定!AI20,"-")</f>
        <v>-</v>
      </c>
      <c r="O11" s="70" t="str">
        <f>IFERROR(設定!AJ20,"-")</f>
        <v>-</v>
      </c>
      <c r="Q11" s="14"/>
      <c r="R11" s="15"/>
      <c r="S11" s="15"/>
      <c r="T11" s="15"/>
      <c r="U11" s="15"/>
      <c r="V11" s="15"/>
      <c r="W11" s="15"/>
      <c r="X11" s="15"/>
    </row>
    <row r="12" spans="1:24" ht="22.8" customHeight="1" x14ac:dyDescent="0.45">
      <c r="B12" s="123"/>
      <c r="C12" s="36" t="s">
        <v>15</v>
      </c>
      <c r="D12" s="34">
        <f>専門必修!M46</f>
        <v>0</v>
      </c>
      <c r="E12" s="29">
        <f>専門必修!L46</f>
        <v>56</v>
      </c>
      <c r="F12" s="33">
        <f t="shared" si="0"/>
        <v>56</v>
      </c>
      <c r="H12" s="81"/>
      <c r="I12" s="76"/>
      <c r="J12" s="73"/>
      <c r="K12" s="73"/>
      <c r="L12" s="73"/>
      <c r="M12" s="73"/>
      <c r="N12" s="73"/>
      <c r="O12" s="71"/>
      <c r="Q12" s="103" t="s">
        <v>28</v>
      </c>
      <c r="R12" s="104"/>
      <c r="S12" s="104"/>
      <c r="T12" s="104"/>
      <c r="U12" s="104"/>
      <c r="V12" s="104"/>
      <c r="W12" s="104"/>
      <c r="X12" s="105"/>
    </row>
    <row r="13" spans="1:24" ht="22.8" customHeight="1" x14ac:dyDescent="0.45">
      <c r="B13" s="123"/>
      <c r="C13" s="36" t="s">
        <v>16</v>
      </c>
      <c r="D13" s="34">
        <f>専門選択!M36</f>
        <v>0</v>
      </c>
      <c r="E13" s="29">
        <f>専門選択!L36</f>
        <v>0</v>
      </c>
      <c r="F13" s="33">
        <f t="shared" si="0"/>
        <v>0</v>
      </c>
      <c r="H13" s="86" t="s">
        <v>97</v>
      </c>
      <c r="I13" s="84" t="str">
        <f>IFERROR(設定!AD22,"-")</f>
        <v>-</v>
      </c>
      <c r="J13" s="77" t="str">
        <f>IFERROR(設定!AE22,"-")</f>
        <v>-</v>
      </c>
      <c r="K13" s="77" t="str">
        <f>IFERROR(設定!AF22,"-")</f>
        <v>-</v>
      </c>
      <c r="L13" s="77" t="str">
        <f>IFERROR(設定!AG22,"-")</f>
        <v>-</v>
      </c>
      <c r="M13" s="77" t="str">
        <f>IFERROR(設定!AH22,"-")</f>
        <v>-</v>
      </c>
      <c r="N13" s="77" t="str">
        <f>IFERROR(設定!AI22,"-")</f>
        <v>-</v>
      </c>
      <c r="O13" s="70" t="str">
        <f>IFERROR(設定!AJ22,"-")</f>
        <v>-</v>
      </c>
      <c r="Q13" s="108">
        <v>44660</v>
      </c>
      <c r="R13" s="109"/>
      <c r="S13" s="98" t="s">
        <v>182</v>
      </c>
      <c r="T13" s="99"/>
      <c r="U13" s="99"/>
      <c r="V13" s="99"/>
      <c r="W13" s="99"/>
      <c r="X13" s="100"/>
    </row>
    <row r="14" spans="1:24" ht="22.8" customHeight="1" thickBot="1" x14ac:dyDescent="0.5">
      <c r="B14" s="123"/>
      <c r="C14" s="36" t="s">
        <v>17</v>
      </c>
      <c r="D14" s="34">
        <f>専門自由!M36</f>
        <v>0</v>
      </c>
      <c r="E14" s="29">
        <f>専門自由!L36</f>
        <v>16</v>
      </c>
      <c r="F14" s="33">
        <f t="shared" si="0"/>
        <v>16</v>
      </c>
      <c r="H14" s="80"/>
      <c r="I14" s="75"/>
      <c r="J14" s="72"/>
      <c r="K14" s="72"/>
      <c r="L14" s="72"/>
      <c r="M14" s="72"/>
      <c r="N14" s="72"/>
      <c r="O14" s="74"/>
      <c r="Q14" s="108">
        <v>44660</v>
      </c>
      <c r="R14" s="109"/>
      <c r="S14" s="135" t="s">
        <v>188</v>
      </c>
      <c r="T14" s="135"/>
      <c r="U14" s="135"/>
      <c r="V14" s="135"/>
      <c r="W14" s="135"/>
      <c r="X14" s="135"/>
    </row>
    <row r="15" spans="1:24" ht="22.8" customHeight="1" x14ac:dyDescent="0.45">
      <c r="B15" s="123"/>
      <c r="C15" s="36" t="s">
        <v>12</v>
      </c>
      <c r="D15" s="34">
        <f>SUM(D10:D14)</f>
        <v>0</v>
      </c>
      <c r="E15" s="29">
        <f>SUM(E10:E14)</f>
        <v>88</v>
      </c>
      <c r="F15" s="33">
        <f t="shared" si="0"/>
        <v>88</v>
      </c>
      <c r="H15" s="131" t="s">
        <v>147</v>
      </c>
      <c r="I15" s="127" t="str">
        <f>IFERROR(VLOOKUP(_xlfn.CONCAT(LEFT($N$3,1),$O$3,"他1"),設定!$AH$26:$AI$39,2,0),"-")</f>
        <v>-</v>
      </c>
      <c r="J15" s="128" t="str">
        <f>IFERROR(VLOOKUP(_xlfn.CONCAT(LEFT($N$3,1),$O$3,"他2"),設定!$AH$26:$AI$39,2,0),"-")</f>
        <v>-</v>
      </c>
      <c r="K15" s="128" t="str">
        <f>IFERROR(VLOOKUP(_xlfn.CONCAT(LEFT($N$3,1),$O$3,"他3"),設定!$AH$26:$AI$39,2,0),"-")</f>
        <v>-</v>
      </c>
      <c r="L15" s="128" t="str">
        <f>IFERROR(VLOOKUP(_xlfn.CONCAT(LEFT($N$3,1),$O$3,"他4"),設定!$AH$26:$AI$39,2,0),"-")</f>
        <v>-</v>
      </c>
      <c r="M15" s="128" t="str">
        <f>IFERROR(VLOOKUP(_xlfn.CONCAT(LEFT($N$3,1),$O$3,"他5"),設定!$AH$26:$AI$39,2,0),"-")</f>
        <v>-</v>
      </c>
      <c r="N15" s="128" t="str">
        <f>IFERROR(VLOOKUP(_xlfn.CONCAT(LEFT($N$3,1),$O$3,"他6"),設定!$AH$26:$AI$39,2,0),"-")</f>
        <v>-</v>
      </c>
      <c r="O15" s="129" t="str">
        <f>IFERROR(VLOOKUP(_xlfn.CONCAT(LEFT($N$3,1),$O$3,"他7"),設定!$AH$26:$AI$39,2,0),"-")</f>
        <v>-</v>
      </c>
      <c r="Q15" s="108"/>
      <c r="R15" s="109"/>
      <c r="S15" s="135"/>
      <c r="T15" s="135"/>
      <c r="U15" s="135"/>
      <c r="V15" s="135"/>
      <c r="W15" s="135"/>
      <c r="X15" s="135"/>
    </row>
    <row r="16" spans="1:24" ht="22.8" customHeight="1" x14ac:dyDescent="0.45">
      <c r="B16" s="82" t="s">
        <v>5</v>
      </c>
      <c r="C16" s="83"/>
      <c r="D16" s="34">
        <f>自由選択Ⅱ!M21</f>
        <v>0</v>
      </c>
      <c r="E16" s="29">
        <f>自由選択Ⅱ!L21</f>
        <v>2</v>
      </c>
      <c r="F16" s="33">
        <f t="shared" si="0"/>
        <v>2</v>
      </c>
      <c r="H16" s="132"/>
      <c r="I16" s="76"/>
      <c r="J16" s="73"/>
      <c r="K16" s="73"/>
      <c r="L16" s="73"/>
      <c r="M16" s="73"/>
      <c r="N16" s="73"/>
      <c r="O16" s="71"/>
      <c r="Q16" s="108">
        <v>44660</v>
      </c>
      <c r="R16" s="109"/>
      <c r="S16" s="136" t="s">
        <v>189</v>
      </c>
      <c r="T16" s="112"/>
      <c r="U16" s="112"/>
      <c r="V16" s="112"/>
      <c r="W16" s="112"/>
      <c r="X16" s="113"/>
    </row>
    <row r="17" spans="2:24" ht="22.8" customHeight="1" x14ac:dyDescent="0.45">
      <c r="B17" s="87" t="s">
        <v>6</v>
      </c>
      <c r="C17" s="88"/>
      <c r="D17" s="95">
        <f>SUM(D4,D8,D9,D15,D16)</f>
        <v>0</v>
      </c>
      <c r="E17" s="93">
        <f>SUM(E4,E8,E9,E15,E16)</f>
        <v>124</v>
      </c>
      <c r="F17" s="91">
        <f>SUM(F4,F8,F9,F15,F16)</f>
        <v>124</v>
      </c>
      <c r="H17" s="132"/>
      <c r="I17" s="84" t="str">
        <f>IFERROR(VLOOKUP(_xlfn.CONCAT(LEFT($N$3,1),$O$3,"他8"),設定!$AH$26:$AI$39,2,0),"-")</f>
        <v>-</v>
      </c>
      <c r="J17" s="77" t="str">
        <f>IFERROR(VLOOKUP(_xlfn.CONCAT(LEFT($N$3,1),$O$3,"他9"),設定!$AH$26:$AI$39,2,0),"-")</f>
        <v>-</v>
      </c>
      <c r="K17" s="77" t="str">
        <f>IFERROR(VLOOKUP(_xlfn.CONCAT(LEFT($N$3,1),$O$3,"他10"),設定!$AH$26:$AI$39,2,0),"-")</f>
        <v>-</v>
      </c>
      <c r="L17" s="77" t="str">
        <f>IFERROR(VLOOKUP(_xlfn.CONCAT(LEFT($N$3,1),$O$3,"他11"),設定!$AH$26:$AI$39,2,0),"-")</f>
        <v>-</v>
      </c>
      <c r="M17" s="77" t="str">
        <f>IFERROR(VLOOKUP(_xlfn.CONCAT(LEFT($N$3,1),$O$3,"他12"),設定!$AH$26:$AI$39,2,0),"-")</f>
        <v>-</v>
      </c>
      <c r="N17" s="77" t="str">
        <f>IFERROR(VLOOKUP(_xlfn.CONCAT(LEFT($N$3,1),$O$3,"他13"),設定!$AH$26:$AI$39,2,0),"-")</f>
        <v>-</v>
      </c>
      <c r="O17" s="70" t="str">
        <f>IFERROR(VLOOKUP(_xlfn.CONCAT(LEFT($N$3,1),$O$3,"他14"),設定!$AH$26:$AI$39,2,0),"-")</f>
        <v>-</v>
      </c>
      <c r="Q17" s="108"/>
      <c r="R17" s="109"/>
      <c r="S17" s="137"/>
      <c r="T17" s="114"/>
      <c r="U17" s="114"/>
      <c r="V17" s="114"/>
      <c r="W17" s="114"/>
      <c r="X17" s="115"/>
    </row>
    <row r="18" spans="2:24" ht="22.8" customHeight="1" thickBot="1" x14ac:dyDescent="0.5">
      <c r="B18" s="89"/>
      <c r="C18" s="90"/>
      <c r="D18" s="96"/>
      <c r="E18" s="94"/>
      <c r="F18" s="92"/>
      <c r="H18" s="133"/>
      <c r="I18" s="85"/>
      <c r="J18" s="134"/>
      <c r="K18" s="134"/>
      <c r="L18" s="134"/>
      <c r="M18" s="134"/>
      <c r="N18" s="134"/>
      <c r="O18" s="130"/>
      <c r="Q18" s="108">
        <v>44664</v>
      </c>
      <c r="R18" s="109"/>
      <c r="S18" s="138" t="s">
        <v>187</v>
      </c>
      <c r="T18" s="110"/>
      <c r="U18" s="110"/>
      <c r="V18" s="110"/>
      <c r="W18" s="110"/>
      <c r="X18" s="111"/>
    </row>
    <row r="19" spans="2:24" ht="22.8" customHeight="1" x14ac:dyDescent="0.45">
      <c r="Q19" s="108"/>
      <c r="R19" s="109"/>
      <c r="S19" s="137"/>
      <c r="T19" s="114"/>
      <c r="U19" s="114"/>
      <c r="V19" s="114"/>
      <c r="W19" s="114"/>
      <c r="X19" s="115"/>
    </row>
    <row r="20" spans="2:24" ht="22.8" customHeight="1" x14ac:dyDescent="0.45">
      <c r="Q20" s="108">
        <v>44804</v>
      </c>
      <c r="R20" s="109"/>
      <c r="S20" s="98" t="s">
        <v>192</v>
      </c>
      <c r="T20" s="99"/>
      <c r="U20" s="99"/>
      <c r="V20" s="99"/>
      <c r="W20" s="99"/>
      <c r="X20" s="100"/>
    </row>
    <row r="21" spans="2:24" ht="22.8" customHeight="1" x14ac:dyDescent="0.45">
      <c r="Q21" s="108"/>
      <c r="R21" s="109"/>
      <c r="S21" s="98"/>
      <c r="T21" s="99"/>
      <c r="U21" s="99"/>
      <c r="V21" s="99"/>
      <c r="W21" s="99"/>
      <c r="X21" s="100"/>
    </row>
    <row r="22" spans="2:24" ht="22.8" customHeight="1" x14ac:dyDescent="0.45">
      <c r="Q22" s="78"/>
      <c r="R22" s="78"/>
      <c r="S22" s="79"/>
      <c r="T22" s="79"/>
      <c r="U22" s="79"/>
      <c r="V22" s="79"/>
      <c r="W22" s="79"/>
      <c r="X22" s="79"/>
    </row>
    <row r="23" spans="2:24" ht="22.8" customHeight="1" x14ac:dyDescent="0.45"/>
    <row r="24" spans="2:24" ht="22.8" customHeight="1" x14ac:dyDescent="0.45"/>
    <row r="25" spans="2:24" ht="22.8" customHeight="1" x14ac:dyDescent="0.45"/>
    <row r="26" spans="2:24" ht="22.8" customHeight="1" x14ac:dyDescent="0.45"/>
    <row r="27" spans="2:24" ht="22.8" customHeight="1" x14ac:dyDescent="0.45"/>
    <row r="28" spans="2:24" ht="22.8" customHeight="1" x14ac:dyDescent="0.45"/>
    <row r="29" spans="2:24" ht="22.8" customHeight="1" x14ac:dyDescent="0.45"/>
    <row r="30" spans="2:24" ht="22.8" customHeight="1" x14ac:dyDescent="0.45"/>
    <row r="31" spans="2:24" ht="22.8" customHeight="1" x14ac:dyDescent="0.45"/>
    <row r="32" spans="2:24" ht="22.8" customHeight="1" x14ac:dyDescent="0.45"/>
    <row r="33" ht="22.8" customHeight="1" x14ac:dyDescent="0.45"/>
    <row r="34" ht="22.8" customHeight="1" x14ac:dyDescent="0.45"/>
    <row r="35" ht="22.8" customHeight="1" x14ac:dyDescent="0.45"/>
    <row r="36" ht="22.8" customHeight="1" x14ac:dyDescent="0.45"/>
    <row r="37" ht="22.8" customHeight="1" x14ac:dyDescent="0.45"/>
    <row r="38" ht="22.8" customHeight="1" x14ac:dyDescent="0.45"/>
    <row r="39" ht="22.8" customHeight="1" x14ac:dyDescent="0.45"/>
  </sheetData>
  <sheetProtection sheet="1" objects="1" scenarios="1"/>
  <mergeCells count="90">
    <mergeCell ref="Q16:R16"/>
    <mergeCell ref="S20:X20"/>
    <mergeCell ref="S14:X15"/>
    <mergeCell ref="S16:X17"/>
    <mergeCell ref="S18:X19"/>
    <mergeCell ref="O17:O18"/>
    <mergeCell ref="H15:H18"/>
    <mergeCell ref="J17:J18"/>
    <mergeCell ref="K17:K18"/>
    <mergeCell ref="L17:L18"/>
    <mergeCell ref="M17:M18"/>
    <mergeCell ref="N17:N18"/>
    <mergeCell ref="O13:O14"/>
    <mergeCell ref="I15:I16"/>
    <mergeCell ref="J15:J16"/>
    <mergeCell ref="K15:K16"/>
    <mergeCell ref="L15:L16"/>
    <mergeCell ref="M15:M16"/>
    <mergeCell ref="N15:N16"/>
    <mergeCell ref="O15:O16"/>
    <mergeCell ref="O9:O10"/>
    <mergeCell ref="H11:H12"/>
    <mergeCell ref="I11:I12"/>
    <mergeCell ref="J11:J12"/>
    <mergeCell ref="K11:K12"/>
    <mergeCell ref="L11:L12"/>
    <mergeCell ref="M11:M12"/>
    <mergeCell ref="N11:N12"/>
    <mergeCell ref="O11:O12"/>
    <mergeCell ref="H9:H10"/>
    <mergeCell ref="I9:I10"/>
    <mergeCell ref="J9:J10"/>
    <mergeCell ref="K9:K10"/>
    <mergeCell ref="L9:L10"/>
    <mergeCell ref="B3:C3"/>
    <mergeCell ref="B4:C4"/>
    <mergeCell ref="B9:C9"/>
    <mergeCell ref="M9:M10"/>
    <mergeCell ref="N9:N10"/>
    <mergeCell ref="B10:B15"/>
    <mergeCell ref="N7:N8"/>
    <mergeCell ref="L3:M3"/>
    <mergeCell ref="H3:K3"/>
    <mergeCell ref="H13:H14"/>
    <mergeCell ref="I13:I14"/>
    <mergeCell ref="J13:J14"/>
    <mergeCell ref="K13:K14"/>
    <mergeCell ref="L13:L14"/>
    <mergeCell ref="M13:M14"/>
    <mergeCell ref="N13:N14"/>
    <mergeCell ref="S21:X21"/>
    <mergeCell ref="S3:T3"/>
    <mergeCell ref="Q7:X7"/>
    <mergeCell ref="U3:X3"/>
    <mergeCell ref="Q14:R14"/>
    <mergeCell ref="Q15:R15"/>
    <mergeCell ref="R8:X10"/>
    <mergeCell ref="S13:X13"/>
    <mergeCell ref="Q13:R13"/>
    <mergeCell ref="Q12:X12"/>
    <mergeCell ref="Q4:X5"/>
    <mergeCell ref="Q21:R21"/>
    <mergeCell ref="Q20:R20"/>
    <mergeCell ref="Q19:R19"/>
    <mergeCell ref="Q18:R18"/>
    <mergeCell ref="Q17:R17"/>
    <mergeCell ref="Q22:R22"/>
    <mergeCell ref="S22:X22"/>
    <mergeCell ref="H5:H6"/>
    <mergeCell ref="J5:J6"/>
    <mergeCell ref="B16:C16"/>
    <mergeCell ref="I17:I18"/>
    <mergeCell ref="K5:K6"/>
    <mergeCell ref="H7:H8"/>
    <mergeCell ref="I7:I8"/>
    <mergeCell ref="J7:J8"/>
    <mergeCell ref="K7:K8"/>
    <mergeCell ref="B17:C18"/>
    <mergeCell ref="F17:F18"/>
    <mergeCell ref="E17:E18"/>
    <mergeCell ref="D17:D18"/>
    <mergeCell ref="B5:B8"/>
    <mergeCell ref="O7:O8"/>
    <mergeCell ref="N5:N6"/>
    <mergeCell ref="O5:O6"/>
    <mergeCell ref="I5:I6"/>
    <mergeCell ref="L5:L6"/>
    <mergeCell ref="M5:M6"/>
    <mergeCell ref="L7:L8"/>
    <mergeCell ref="M7:M8"/>
  </mergeCells>
  <phoneticPr fontId="1"/>
  <dataValidations count="2">
    <dataValidation type="list" allowBlank="1" showInputMessage="1" showErrorMessage="1" sqref="N3" xr:uid="{C7EE056C-3534-49AD-AC31-1465165E65EF}">
      <formula1>"1年,2年,3年,4年"</formula1>
    </dataValidation>
    <dataValidation type="list" allowBlank="1" showInputMessage="1" showErrorMessage="1" sqref="O3" xr:uid="{269DD6A1-D06E-4F1C-8E23-5466BB3E55F3}">
      <formula1>"前期,後期"</formula1>
    </dataValidation>
  </dataValidations>
  <hyperlinks>
    <hyperlink ref="U3" r:id="rId1" xr:uid="{E82D7F1F-D349-4F7B-A798-67BFB35C9F45}"/>
  </hyperlinks>
  <pageMargins left="0.7" right="0.7" top="0.75" bottom="0.75" header="0.3" footer="0.3"/>
  <pageSetup paperSize="9"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B9B4-501A-498A-9529-619DB3A099B2}">
  <sheetPr>
    <tabColor rgb="FFCCFFCC"/>
  </sheetPr>
  <dimension ref="A1:R37"/>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84</v>
      </c>
    </row>
    <row r="3" spans="1:18" ht="36" customHeight="1" x14ac:dyDescent="0.45">
      <c r="B3" s="177" t="s">
        <v>81</v>
      </c>
      <c r="C3" s="177"/>
      <c r="D3" s="158" t="s">
        <v>144</v>
      </c>
      <c r="E3" s="158"/>
      <c r="F3" s="158"/>
      <c r="G3" s="158" t="s">
        <v>94</v>
      </c>
      <c r="H3" s="158"/>
      <c r="I3" s="158"/>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180</v>
      </c>
      <c r="C6" s="178"/>
      <c r="D6" s="179"/>
      <c r="E6" s="63"/>
      <c r="F6" s="59"/>
      <c r="G6" s="63"/>
      <c r="H6" s="64"/>
      <c r="I6" s="68"/>
      <c r="J6" s="68"/>
      <c r="K6" s="66"/>
      <c r="L6" s="148" t="str">
        <f>IF(OR(設定!P4="1",設定!P4="5"),"20",IF(OR(設定!P4="6",AND(設定!P4="2",設定!P5="4")),"8",IF(設定!P4="3","0",IF(設定!P4="4","28",IF(設定!P4="7","18",IF(AND(設定!P4="2",設定!P5="1"),"27",IF(AND(設定!P4="2",設定!P5="2"),"21","13")))))))</f>
        <v>0</v>
      </c>
      <c r="M6" s="62" t="s">
        <v>45</v>
      </c>
      <c r="P6" s="5">
        <f>K6</f>
        <v>0</v>
      </c>
      <c r="Q6" s="5">
        <f>IF(M6="-",0,1)</f>
        <v>0</v>
      </c>
      <c r="R6" s="5">
        <f>P6*Q6</f>
        <v>0</v>
      </c>
    </row>
    <row r="7" spans="1:18" ht="18" customHeight="1" x14ac:dyDescent="0.45">
      <c r="B7" s="170"/>
      <c r="C7" s="178"/>
      <c r="D7" s="179"/>
      <c r="E7" s="63"/>
      <c r="F7" s="59"/>
      <c r="G7" s="63"/>
      <c r="H7" s="64"/>
      <c r="I7" s="68"/>
      <c r="J7" s="68"/>
      <c r="K7" s="66"/>
      <c r="L7" s="170"/>
      <c r="M7" s="62" t="s">
        <v>46</v>
      </c>
      <c r="P7" s="5">
        <f>K7</f>
        <v>0</v>
      </c>
      <c r="Q7" s="5">
        <f t="shared" ref="Q7:Q35" si="0">IF(M7="-",0,1)</f>
        <v>0</v>
      </c>
      <c r="R7" s="5">
        <f t="shared" ref="R7:R35" si="1">P7*Q7</f>
        <v>0</v>
      </c>
    </row>
    <row r="8" spans="1:18" ht="18" customHeight="1" x14ac:dyDescent="0.45">
      <c r="B8" s="170"/>
      <c r="C8" s="178"/>
      <c r="D8" s="179"/>
      <c r="E8" s="63"/>
      <c r="F8" s="59"/>
      <c r="G8" s="63"/>
      <c r="H8" s="64"/>
      <c r="I8" s="68"/>
      <c r="J8" s="68"/>
      <c r="K8" s="66"/>
      <c r="L8" s="170"/>
      <c r="M8" s="62" t="s">
        <v>46</v>
      </c>
      <c r="P8" s="5">
        <f>K8</f>
        <v>0</v>
      </c>
      <c r="Q8" s="5">
        <f t="shared" si="0"/>
        <v>0</v>
      </c>
      <c r="R8" s="5">
        <f t="shared" si="1"/>
        <v>0</v>
      </c>
    </row>
    <row r="9" spans="1:18" ht="18" customHeight="1" x14ac:dyDescent="0.45">
      <c r="B9" s="170"/>
      <c r="C9" s="178"/>
      <c r="D9" s="179"/>
      <c r="E9" s="63"/>
      <c r="F9" s="59"/>
      <c r="G9" s="63"/>
      <c r="H9" s="64"/>
      <c r="I9" s="68"/>
      <c r="J9" s="68"/>
      <c r="K9" s="66"/>
      <c r="L9" s="170"/>
      <c r="M9" s="62" t="s">
        <v>46</v>
      </c>
      <c r="P9" s="5">
        <f>K9</f>
        <v>0</v>
      </c>
      <c r="Q9" s="5">
        <f t="shared" si="0"/>
        <v>0</v>
      </c>
      <c r="R9" s="5">
        <f t="shared" si="1"/>
        <v>0</v>
      </c>
    </row>
    <row r="10" spans="1:18" ht="18" customHeight="1" x14ac:dyDescent="0.45">
      <c r="B10" s="170"/>
      <c r="C10" s="178"/>
      <c r="D10" s="179"/>
      <c r="E10" s="63"/>
      <c r="F10" s="59"/>
      <c r="G10" s="63"/>
      <c r="H10" s="64"/>
      <c r="I10" s="68"/>
      <c r="J10" s="68"/>
      <c r="K10" s="66"/>
      <c r="L10" s="170"/>
      <c r="M10" s="62" t="s">
        <v>46</v>
      </c>
      <c r="P10" s="5">
        <f>K10</f>
        <v>0</v>
      </c>
      <c r="Q10" s="5">
        <f t="shared" si="0"/>
        <v>0</v>
      </c>
      <c r="R10" s="5">
        <f t="shared" si="1"/>
        <v>0</v>
      </c>
    </row>
    <row r="11" spans="1:18" ht="18" customHeight="1" x14ac:dyDescent="0.45">
      <c r="B11" s="170"/>
      <c r="C11" s="178"/>
      <c r="D11" s="179"/>
      <c r="E11" s="63"/>
      <c r="F11" s="59"/>
      <c r="G11" s="63"/>
      <c r="H11" s="64"/>
      <c r="I11" s="68"/>
      <c r="J11" s="68"/>
      <c r="K11" s="66"/>
      <c r="L11" s="170"/>
      <c r="M11" s="62" t="s">
        <v>46</v>
      </c>
      <c r="P11" s="5">
        <f t="shared" ref="P11:P20" si="2">K11</f>
        <v>0</v>
      </c>
      <c r="Q11" s="5">
        <f t="shared" ref="Q11:Q20" si="3">IF(M11="-",0,1)</f>
        <v>0</v>
      </c>
      <c r="R11" s="5">
        <f t="shared" ref="R11:R20" si="4">P11*Q11</f>
        <v>0</v>
      </c>
    </row>
    <row r="12" spans="1:18" ht="18" customHeight="1" x14ac:dyDescent="0.45">
      <c r="B12" s="170"/>
      <c r="C12" s="178"/>
      <c r="D12" s="179"/>
      <c r="E12" s="63"/>
      <c r="F12" s="59"/>
      <c r="G12" s="63"/>
      <c r="H12" s="64"/>
      <c r="I12" s="68"/>
      <c r="J12" s="68"/>
      <c r="K12" s="66"/>
      <c r="L12" s="170"/>
      <c r="M12" s="62" t="s">
        <v>46</v>
      </c>
      <c r="P12" s="5">
        <f t="shared" si="2"/>
        <v>0</v>
      </c>
      <c r="Q12" s="5">
        <f t="shared" si="3"/>
        <v>0</v>
      </c>
      <c r="R12" s="5">
        <f t="shared" si="4"/>
        <v>0</v>
      </c>
    </row>
    <row r="13" spans="1:18" ht="18" customHeight="1" x14ac:dyDescent="0.45">
      <c r="B13" s="170"/>
      <c r="C13" s="178"/>
      <c r="D13" s="179"/>
      <c r="E13" s="63"/>
      <c r="F13" s="59"/>
      <c r="G13" s="63"/>
      <c r="H13" s="64"/>
      <c r="I13" s="68"/>
      <c r="J13" s="68"/>
      <c r="K13" s="66"/>
      <c r="L13" s="170"/>
      <c r="M13" s="62" t="s">
        <v>46</v>
      </c>
      <c r="P13" s="5">
        <f t="shared" si="2"/>
        <v>0</v>
      </c>
      <c r="Q13" s="5">
        <f t="shared" si="3"/>
        <v>0</v>
      </c>
      <c r="R13" s="5">
        <f t="shared" si="4"/>
        <v>0</v>
      </c>
    </row>
    <row r="14" spans="1:18" ht="18" customHeight="1" x14ac:dyDescent="0.45">
      <c r="B14" s="170"/>
      <c r="C14" s="178"/>
      <c r="D14" s="179"/>
      <c r="E14" s="63"/>
      <c r="F14" s="59"/>
      <c r="G14" s="63"/>
      <c r="H14" s="64"/>
      <c r="I14" s="68"/>
      <c r="J14" s="68"/>
      <c r="K14" s="66"/>
      <c r="L14" s="170"/>
      <c r="M14" s="62" t="s">
        <v>46</v>
      </c>
      <c r="P14" s="5">
        <f t="shared" si="2"/>
        <v>0</v>
      </c>
      <c r="Q14" s="5">
        <f t="shared" si="3"/>
        <v>0</v>
      </c>
      <c r="R14" s="5">
        <f t="shared" si="4"/>
        <v>0</v>
      </c>
    </row>
    <row r="15" spans="1:18" ht="18" customHeight="1" x14ac:dyDescent="0.45">
      <c r="B15" s="170"/>
      <c r="C15" s="178"/>
      <c r="D15" s="179"/>
      <c r="E15" s="63"/>
      <c r="F15" s="59"/>
      <c r="G15" s="63"/>
      <c r="H15" s="64"/>
      <c r="I15" s="68"/>
      <c r="J15" s="68"/>
      <c r="K15" s="66"/>
      <c r="L15" s="170"/>
      <c r="M15" s="62" t="s">
        <v>46</v>
      </c>
      <c r="P15" s="5">
        <f t="shared" si="2"/>
        <v>0</v>
      </c>
      <c r="Q15" s="5">
        <f t="shared" si="3"/>
        <v>0</v>
      </c>
      <c r="R15" s="5">
        <f t="shared" si="4"/>
        <v>0</v>
      </c>
    </row>
    <row r="16" spans="1:18" ht="18" customHeight="1" x14ac:dyDescent="0.45">
      <c r="B16" s="170"/>
      <c r="C16" s="178"/>
      <c r="D16" s="179"/>
      <c r="E16" s="63"/>
      <c r="F16" s="59"/>
      <c r="G16" s="63"/>
      <c r="H16" s="64"/>
      <c r="I16" s="68"/>
      <c r="J16" s="68"/>
      <c r="K16" s="66"/>
      <c r="L16" s="170"/>
      <c r="M16" s="62" t="s">
        <v>46</v>
      </c>
      <c r="P16" s="5">
        <f t="shared" si="2"/>
        <v>0</v>
      </c>
      <c r="Q16" s="5">
        <f t="shared" si="3"/>
        <v>0</v>
      </c>
      <c r="R16" s="5">
        <f t="shared" si="4"/>
        <v>0</v>
      </c>
    </row>
    <row r="17" spans="2:18" ht="18" customHeight="1" x14ac:dyDescent="0.45">
      <c r="B17" s="170"/>
      <c r="C17" s="178"/>
      <c r="D17" s="179"/>
      <c r="E17" s="63"/>
      <c r="F17" s="59"/>
      <c r="G17" s="63"/>
      <c r="H17" s="64"/>
      <c r="I17" s="68"/>
      <c r="J17" s="68"/>
      <c r="K17" s="66"/>
      <c r="L17" s="170"/>
      <c r="M17" s="62" t="s">
        <v>46</v>
      </c>
      <c r="P17" s="5">
        <f t="shared" si="2"/>
        <v>0</v>
      </c>
      <c r="Q17" s="5">
        <f t="shared" si="3"/>
        <v>0</v>
      </c>
      <c r="R17" s="5">
        <f t="shared" si="4"/>
        <v>0</v>
      </c>
    </row>
    <row r="18" spans="2:18" ht="18" customHeight="1" x14ac:dyDescent="0.45">
      <c r="B18" s="170"/>
      <c r="C18" s="178"/>
      <c r="D18" s="179"/>
      <c r="E18" s="63"/>
      <c r="F18" s="59"/>
      <c r="G18" s="63"/>
      <c r="H18" s="64"/>
      <c r="I18" s="68"/>
      <c r="J18" s="68"/>
      <c r="K18" s="66"/>
      <c r="L18" s="170"/>
      <c r="M18" s="62" t="s">
        <v>46</v>
      </c>
      <c r="P18" s="5">
        <f t="shared" si="2"/>
        <v>0</v>
      </c>
      <c r="Q18" s="5">
        <f t="shared" si="3"/>
        <v>0</v>
      </c>
      <c r="R18" s="5">
        <f t="shared" si="4"/>
        <v>0</v>
      </c>
    </row>
    <row r="19" spans="2:18" ht="18" customHeight="1" x14ac:dyDescent="0.45">
      <c r="B19" s="170"/>
      <c r="C19" s="178"/>
      <c r="D19" s="179"/>
      <c r="E19" s="63"/>
      <c r="F19" s="59"/>
      <c r="G19" s="63"/>
      <c r="H19" s="64"/>
      <c r="I19" s="68"/>
      <c r="J19" s="68"/>
      <c r="K19" s="66"/>
      <c r="L19" s="170"/>
      <c r="M19" s="62" t="s">
        <v>46</v>
      </c>
      <c r="P19" s="5">
        <f t="shared" si="2"/>
        <v>0</v>
      </c>
      <c r="Q19" s="5">
        <f t="shared" si="3"/>
        <v>0</v>
      </c>
      <c r="R19" s="5">
        <f t="shared" si="4"/>
        <v>0</v>
      </c>
    </row>
    <row r="20" spans="2:18" ht="18" customHeight="1" x14ac:dyDescent="0.45">
      <c r="B20" s="170"/>
      <c r="C20" s="178"/>
      <c r="D20" s="179"/>
      <c r="E20" s="63"/>
      <c r="F20" s="59"/>
      <c r="G20" s="63"/>
      <c r="H20" s="64"/>
      <c r="I20" s="68"/>
      <c r="J20" s="68"/>
      <c r="K20" s="66"/>
      <c r="L20" s="170"/>
      <c r="M20" s="62" t="s">
        <v>46</v>
      </c>
      <c r="P20" s="5">
        <f t="shared" si="2"/>
        <v>0</v>
      </c>
      <c r="Q20" s="5">
        <f t="shared" si="3"/>
        <v>0</v>
      </c>
      <c r="R20" s="5">
        <f t="shared" si="4"/>
        <v>0</v>
      </c>
    </row>
    <row r="21" spans="2:18" ht="18" customHeight="1" x14ac:dyDescent="0.45">
      <c r="B21" s="170"/>
      <c r="C21" s="178"/>
      <c r="D21" s="179"/>
      <c r="E21" s="63"/>
      <c r="F21" s="59"/>
      <c r="G21" s="63"/>
      <c r="H21" s="64"/>
      <c r="I21" s="68"/>
      <c r="J21" s="68"/>
      <c r="K21" s="66"/>
      <c r="L21" s="170"/>
      <c r="M21" s="62" t="s">
        <v>46</v>
      </c>
      <c r="P21" s="5">
        <f>K21</f>
        <v>0</v>
      </c>
      <c r="Q21" s="5">
        <f t="shared" si="0"/>
        <v>0</v>
      </c>
      <c r="R21" s="5">
        <f t="shared" si="1"/>
        <v>0</v>
      </c>
    </row>
    <row r="22" spans="2:18" ht="18" customHeight="1" x14ac:dyDescent="0.45">
      <c r="B22" s="170"/>
      <c r="C22" s="178"/>
      <c r="D22" s="179"/>
      <c r="E22" s="63"/>
      <c r="F22" s="59"/>
      <c r="G22" s="63"/>
      <c r="H22" s="64"/>
      <c r="I22" s="68"/>
      <c r="J22" s="68"/>
      <c r="K22" s="66"/>
      <c r="L22" s="170"/>
      <c r="M22" s="62" t="s">
        <v>45</v>
      </c>
      <c r="P22" s="5">
        <f>K22</f>
        <v>0</v>
      </c>
      <c r="Q22" s="5">
        <f t="shared" si="0"/>
        <v>0</v>
      </c>
      <c r="R22" s="5">
        <f t="shared" si="1"/>
        <v>0</v>
      </c>
    </row>
    <row r="23" spans="2:18" ht="18" customHeight="1" x14ac:dyDescent="0.45">
      <c r="B23" s="170"/>
      <c r="C23" s="178"/>
      <c r="D23" s="179"/>
      <c r="E23" s="63"/>
      <c r="F23" s="59"/>
      <c r="G23" s="63"/>
      <c r="H23" s="64"/>
      <c r="I23" s="68"/>
      <c r="J23" s="68"/>
      <c r="K23" s="66"/>
      <c r="L23" s="170"/>
      <c r="M23" s="62" t="s">
        <v>45</v>
      </c>
      <c r="P23" s="5">
        <f t="shared" ref="P23:P30" si="5">K23</f>
        <v>0</v>
      </c>
      <c r="Q23" s="5">
        <f t="shared" si="0"/>
        <v>0</v>
      </c>
      <c r="R23" s="5">
        <f t="shared" si="1"/>
        <v>0</v>
      </c>
    </row>
    <row r="24" spans="2:18" ht="18" customHeight="1" x14ac:dyDescent="0.45">
      <c r="B24" s="170"/>
      <c r="C24" s="178"/>
      <c r="D24" s="179"/>
      <c r="E24" s="63"/>
      <c r="F24" s="59"/>
      <c r="G24" s="63"/>
      <c r="H24" s="64"/>
      <c r="I24" s="68"/>
      <c r="J24" s="68"/>
      <c r="K24" s="66"/>
      <c r="L24" s="170"/>
      <c r="M24" s="62" t="s">
        <v>45</v>
      </c>
      <c r="P24" s="5">
        <f t="shared" si="5"/>
        <v>0</v>
      </c>
      <c r="Q24" s="5">
        <f t="shared" si="0"/>
        <v>0</v>
      </c>
      <c r="R24" s="5">
        <f t="shared" si="1"/>
        <v>0</v>
      </c>
    </row>
    <row r="25" spans="2:18" ht="18" customHeight="1" x14ac:dyDescent="0.45">
      <c r="B25" s="170"/>
      <c r="C25" s="178"/>
      <c r="D25" s="179"/>
      <c r="E25" s="63"/>
      <c r="F25" s="59"/>
      <c r="G25" s="63"/>
      <c r="H25" s="64"/>
      <c r="I25" s="68"/>
      <c r="J25" s="68"/>
      <c r="K25" s="66"/>
      <c r="L25" s="170"/>
      <c r="M25" s="62" t="s">
        <v>45</v>
      </c>
      <c r="P25" s="5">
        <f t="shared" si="5"/>
        <v>0</v>
      </c>
      <c r="Q25" s="5">
        <f t="shared" si="0"/>
        <v>0</v>
      </c>
      <c r="R25" s="5">
        <f t="shared" si="1"/>
        <v>0</v>
      </c>
    </row>
    <row r="26" spans="2:18" ht="18" customHeight="1" x14ac:dyDescent="0.45">
      <c r="B26" s="170"/>
      <c r="C26" s="178"/>
      <c r="D26" s="179"/>
      <c r="E26" s="63"/>
      <c r="F26" s="59"/>
      <c r="G26" s="63"/>
      <c r="H26" s="64"/>
      <c r="I26" s="68"/>
      <c r="J26" s="68"/>
      <c r="K26" s="66"/>
      <c r="L26" s="170"/>
      <c r="M26" s="62" t="s">
        <v>45</v>
      </c>
      <c r="P26" s="5">
        <f t="shared" si="5"/>
        <v>0</v>
      </c>
      <c r="Q26" s="5">
        <f t="shared" si="0"/>
        <v>0</v>
      </c>
      <c r="R26" s="5">
        <f t="shared" si="1"/>
        <v>0</v>
      </c>
    </row>
    <row r="27" spans="2:18" ht="18" customHeight="1" x14ac:dyDescent="0.45">
      <c r="B27" s="170"/>
      <c r="C27" s="178"/>
      <c r="D27" s="179"/>
      <c r="E27" s="63"/>
      <c r="F27" s="59"/>
      <c r="G27" s="63"/>
      <c r="H27" s="64"/>
      <c r="I27" s="68"/>
      <c r="J27" s="68"/>
      <c r="K27" s="66"/>
      <c r="L27" s="170"/>
      <c r="M27" s="62" t="s">
        <v>45</v>
      </c>
      <c r="P27" s="5">
        <f t="shared" si="5"/>
        <v>0</v>
      </c>
      <c r="Q27" s="5">
        <f t="shared" si="0"/>
        <v>0</v>
      </c>
      <c r="R27" s="5">
        <f t="shared" si="1"/>
        <v>0</v>
      </c>
    </row>
    <row r="28" spans="2:18" ht="18" customHeight="1" x14ac:dyDescent="0.45">
      <c r="B28" s="170"/>
      <c r="C28" s="178"/>
      <c r="D28" s="179"/>
      <c r="E28" s="63"/>
      <c r="F28" s="59"/>
      <c r="G28" s="63"/>
      <c r="H28" s="64"/>
      <c r="I28" s="68"/>
      <c r="J28" s="68"/>
      <c r="K28" s="66"/>
      <c r="L28" s="170"/>
      <c r="M28" s="62" t="s">
        <v>45</v>
      </c>
      <c r="P28" s="5">
        <f t="shared" si="5"/>
        <v>0</v>
      </c>
      <c r="Q28" s="5">
        <f t="shared" si="0"/>
        <v>0</v>
      </c>
      <c r="R28" s="5">
        <f>P28*Q28</f>
        <v>0</v>
      </c>
    </row>
    <row r="29" spans="2:18" ht="18" customHeight="1" x14ac:dyDescent="0.45">
      <c r="B29" s="170"/>
      <c r="C29" s="178"/>
      <c r="D29" s="179"/>
      <c r="E29" s="63"/>
      <c r="F29" s="59"/>
      <c r="G29" s="63"/>
      <c r="H29" s="64"/>
      <c r="I29" s="68"/>
      <c r="J29" s="68"/>
      <c r="K29" s="66"/>
      <c r="L29" s="170"/>
      <c r="M29" s="62" t="s">
        <v>45</v>
      </c>
      <c r="P29" s="5">
        <f t="shared" si="5"/>
        <v>0</v>
      </c>
      <c r="Q29" s="5">
        <f t="shared" si="0"/>
        <v>0</v>
      </c>
      <c r="R29" s="5">
        <f t="shared" si="1"/>
        <v>0</v>
      </c>
    </row>
    <row r="30" spans="2:18" ht="18" customHeight="1" x14ac:dyDescent="0.45">
      <c r="B30" s="170"/>
      <c r="C30" s="178"/>
      <c r="D30" s="179"/>
      <c r="E30" s="63"/>
      <c r="F30" s="59"/>
      <c r="G30" s="63"/>
      <c r="H30" s="64"/>
      <c r="I30" s="68"/>
      <c r="J30" s="68"/>
      <c r="K30" s="66"/>
      <c r="L30" s="170"/>
      <c r="M30" s="62" t="s">
        <v>45</v>
      </c>
      <c r="P30" s="5">
        <f t="shared" si="5"/>
        <v>0</v>
      </c>
      <c r="Q30" s="5">
        <f t="shared" si="0"/>
        <v>0</v>
      </c>
      <c r="R30" s="5">
        <f t="shared" si="1"/>
        <v>0</v>
      </c>
    </row>
    <row r="31" spans="2:18" ht="18" customHeight="1" x14ac:dyDescent="0.45">
      <c r="B31" s="170"/>
      <c r="C31" s="178"/>
      <c r="D31" s="179"/>
      <c r="E31" s="63"/>
      <c r="F31" s="59"/>
      <c r="G31" s="63"/>
      <c r="H31" s="64"/>
      <c r="I31" s="68"/>
      <c r="J31" s="68"/>
      <c r="K31" s="66"/>
      <c r="L31" s="170"/>
      <c r="M31" s="62" t="s">
        <v>46</v>
      </c>
      <c r="P31" s="5">
        <f>K31</f>
        <v>0</v>
      </c>
      <c r="Q31" s="5">
        <f t="shared" si="0"/>
        <v>0</v>
      </c>
      <c r="R31" s="5">
        <f t="shared" si="1"/>
        <v>0</v>
      </c>
    </row>
    <row r="32" spans="2:18" ht="18" customHeight="1" x14ac:dyDescent="0.45">
      <c r="B32" s="170"/>
      <c r="C32" s="178"/>
      <c r="D32" s="179"/>
      <c r="E32" s="63"/>
      <c r="F32" s="59"/>
      <c r="G32" s="63"/>
      <c r="H32" s="64"/>
      <c r="I32" s="68"/>
      <c r="J32" s="68"/>
      <c r="K32" s="66"/>
      <c r="L32" s="170"/>
      <c r="M32" s="62" t="s">
        <v>46</v>
      </c>
      <c r="P32" s="5">
        <f>K32</f>
        <v>0</v>
      </c>
      <c r="Q32" s="5">
        <f t="shared" si="0"/>
        <v>0</v>
      </c>
      <c r="R32" s="5">
        <f t="shared" si="1"/>
        <v>0</v>
      </c>
    </row>
    <row r="33" spans="2:18" ht="18" customHeight="1" x14ac:dyDescent="0.45">
      <c r="B33" s="170"/>
      <c r="C33" s="178"/>
      <c r="D33" s="179"/>
      <c r="E33" s="63"/>
      <c r="F33" s="59"/>
      <c r="G33" s="63"/>
      <c r="H33" s="64"/>
      <c r="I33" s="68"/>
      <c r="J33" s="68"/>
      <c r="K33" s="66"/>
      <c r="L33" s="170"/>
      <c r="M33" s="62" t="s">
        <v>46</v>
      </c>
      <c r="P33" s="5">
        <f>K33</f>
        <v>0</v>
      </c>
      <c r="Q33" s="5">
        <f t="shared" si="0"/>
        <v>0</v>
      </c>
      <c r="R33" s="5">
        <f t="shared" si="1"/>
        <v>0</v>
      </c>
    </row>
    <row r="34" spans="2:18" ht="18" customHeight="1" x14ac:dyDescent="0.45">
      <c r="B34" s="170"/>
      <c r="C34" s="178"/>
      <c r="D34" s="179"/>
      <c r="E34" s="63"/>
      <c r="F34" s="59"/>
      <c r="G34" s="63"/>
      <c r="H34" s="64"/>
      <c r="I34" s="68"/>
      <c r="J34" s="68"/>
      <c r="K34" s="66"/>
      <c r="L34" s="170"/>
      <c r="M34" s="62" t="s">
        <v>46</v>
      </c>
      <c r="P34" s="5">
        <f>K34</f>
        <v>0</v>
      </c>
      <c r="Q34" s="5">
        <f t="shared" si="0"/>
        <v>0</v>
      </c>
      <c r="R34" s="5">
        <f t="shared" si="1"/>
        <v>0</v>
      </c>
    </row>
    <row r="35" spans="2:18" ht="18" customHeight="1" x14ac:dyDescent="0.45">
      <c r="B35" s="149"/>
      <c r="C35" s="178"/>
      <c r="D35" s="179"/>
      <c r="E35" s="63"/>
      <c r="F35" s="59"/>
      <c r="G35" s="63"/>
      <c r="H35" s="64"/>
      <c r="I35" s="68"/>
      <c r="J35" s="68"/>
      <c r="K35" s="66"/>
      <c r="L35" s="149"/>
      <c r="M35" s="62" t="s">
        <v>46</v>
      </c>
      <c r="P35" s="5">
        <f>K35</f>
        <v>0</v>
      </c>
      <c r="Q35" s="5">
        <f t="shared" si="0"/>
        <v>0</v>
      </c>
      <c r="R35" s="5">
        <f t="shared" si="1"/>
        <v>0</v>
      </c>
    </row>
    <row r="36" spans="2:18" ht="18" customHeight="1" x14ac:dyDescent="0.45">
      <c r="B36" s="157" t="s">
        <v>6</v>
      </c>
      <c r="C36" s="157"/>
      <c r="D36" s="157"/>
      <c r="E36" s="157"/>
      <c r="F36" s="157"/>
      <c r="G36" s="157"/>
      <c r="H36" s="157"/>
      <c r="I36" s="157"/>
      <c r="J36" s="157"/>
      <c r="K36" s="157"/>
      <c r="L36" s="153">
        <f>VALUE(L6)</f>
        <v>0</v>
      </c>
      <c r="M36" s="148">
        <f>SUM(R6:R35)</f>
        <v>0</v>
      </c>
    </row>
    <row r="37" spans="2:18" ht="18" customHeight="1" x14ac:dyDescent="0.45">
      <c r="B37" s="157"/>
      <c r="C37" s="157"/>
      <c r="D37" s="157"/>
      <c r="E37" s="157"/>
      <c r="F37" s="157"/>
      <c r="G37" s="157"/>
      <c r="H37" s="157"/>
      <c r="I37" s="157"/>
      <c r="J37" s="157"/>
      <c r="K37" s="157"/>
      <c r="L37" s="155"/>
      <c r="M37" s="149"/>
    </row>
  </sheetData>
  <sheetProtection sheet="1" objects="1" scenarios="1"/>
  <mergeCells count="40">
    <mergeCell ref="C25:D25"/>
    <mergeCell ref="C12:D12"/>
    <mergeCell ref="C13:D13"/>
    <mergeCell ref="C19:D19"/>
    <mergeCell ref="C20:D20"/>
    <mergeCell ref="C14:D14"/>
    <mergeCell ref="C15:D15"/>
    <mergeCell ref="C16:D16"/>
    <mergeCell ref="C11:D11"/>
    <mergeCell ref="C26:D26"/>
    <mergeCell ref="B3:C3"/>
    <mergeCell ref="C5:D5"/>
    <mergeCell ref="B6:B35"/>
    <mergeCell ref="C6:D6"/>
    <mergeCell ref="C7:D7"/>
    <mergeCell ref="C8:D8"/>
    <mergeCell ref="C9:D9"/>
    <mergeCell ref="C10:D10"/>
    <mergeCell ref="C21:D21"/>
    <mergeCell ref="C22:D22"/>
    <mergeCell ref="C23:D23"/>
    <mergeCell ref="C24:D24"/>
    <mergeCell ref="C17:D17"/>
    <mergeCell ref="C18:D18"/>
    <mergeCell ref="J3:M3"/>
    <mergeCell ref="D3:F3"/>
    <mergeCell ref="G3:I3"/>
    <mergeCell ref="M36:M37"/>
    <mergeCell ref="C27:D27"/>
    <mergeCell ref="C28:D28"/>
    <mergeCell ref="C29:D29"/>
    <mergeCell ref="C30:D30"/>
    <mergeCell ref="C31:D31"/>
    <mergeCell ref="C32:D32"/>
    <mergeCell ref="C33:D33"/>
    <mergeCell ref="C34:D34"/>
    <mergeCell ref="C35:D35"/>
    <mergeCell ref="B36:K37"/>
    <mergeCell ref="L36:L37"/>
    <mergeCell ref="L6:L35"/>
  </mergeCells>
  <phoneticPr fontId="1"/>
  <dataValidations count="6">
    <dataValidation type="list" allowBlank="1" showInputMessage="1" showErrorMessage="1" sqref="M6:M35" xr:uid="{D4810B1C-65E0-4073-8302-069B33B19D65}">
      <formula1>"-,○"</formula1>
    </dataValidation>
    <dataValidation type="list" allowBlank="1" showInputMessage="1" showErrorMessage="1" sqref="F6:F35" xr:uid="{EC2B04B5-5D4D-4735-9481-B54065DFAD24}">
      <formula1>"前期,後期"</formula1>
    </dataValidation>
    <dataValidation type="list" allowBlank="1" showInputMessage="1" showErrorMessage="1" sqref="E6:E35" xr:uid="{0DC93247-8BB0-45CE-B97E-31D730CDE279}">
      <formula1>"1,2,3,4"</formula1>
    </dataValidation>
    <dataValidation type="list" allowBlank="1" showInputMessage="1" showErrorMessage="1" sqref="G6:G35" xr:uid="{795DC72B-2270-45FA-BE1B-86277A3EA3DF}">
      <formula1>"月,火,水,木,金,土,日,他"</formula1>
    </dataValidation>
    <dataValidation type="list" allowBlank="1" showInputMessage="1" showErrorMessage="1" sqref="H6:H35" xr:uid="{D1C551A1-CE36-49B5-A759-66B273E98038}">
      <formula1>"1 2,3 4,5 6,7 8,9 10,他"</formula1>
    </dataValidation>
    <dataValidation type="list" allowBlank="1" showInputMessage="1" showErrorMessage="1" sqref="I6:J35" xr:uid="{1F1749F5-83F5-4D6B-ADBB-53F575A97CBF}">
      <formula1>"1 2,3 4,5 6,7 8,9 10"</formula1>
    </dataValidation>
  </dataValidation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EC91-FDDC-4996-A881-7F3E3CEA06D7}">
  <sheetPr>
    <tabColor rgb="FFCCFFCC"/>
  </sheetPr>
  <dimension ref="A1:R37"/>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86</v>
      </c>
    </row>
    <row r="3" spans="1:18" ht="36" customHeight="1" x14ac:dyDescent="0.45">
      <c r="B3" s="177" t="s">
        <v>85</v>
      </c>
      <c r="C3" s="177"/>
      <c r="D3" s="158" t="s">
        <v>144</v>
      </c>
      <c r="E3" s="158"/>
      <c r="F3" s="158"/>
      <c r="G3" s="158" t="s">
        <v>94</v>
      </c>
      <c r="H3" s="158"/>
      <c r="I3" s="158"/>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17</v>
      </c>
      <c r="C6" s="178"/>
      <c r="D6" s="179"/>
      <c r="E6" s="63"/>
      <c r="F6" s="59"/>
      <c r="G6" s="63"/>
      <c r="H6" s="64"/>
      <c r="I6" s="68"/>
      <c r="J6" s="68"/>
      <c r="K6" s="66"/>
      <c r="L6" s="148" t="str">
        <f>IF(設定!P4="3","16",IF(OR(設定!P4="5",設定!P4="6",AND(設定!P4="2",設定!P5="4")),"4",IF(設定!P4="7","2","8")))</f>
        <v>16</v>
      </c>
      <c r="M6" s="62" t="s">
        <v>45</v>
      </c>
      <c r="P6" s="5">
        <f>K6</f>
        <v>0</v>
      </c>
      <c r="Q6" s="5">
        <f>IF(M6="-",0,1)</f>
        <v>0</v>
      </c>
      <c r="R6" s="5">
        <f>P6*Q6</f>
        <v>0</v>
      </c>
    </row>
    <row r="7" spans="1:18" ht="18" customHeight="1" x14ac:dyDescent="0.45">
      <c r="B7" s="170"/>
      <c r="C7" s="178"/>
      <c r="D7" s="179"/>
      <c r="E7" s="63"/>
      <c r="F7" s="59"/>
      <c r="G7" s="63"/>
      <c r="H7" s="64"/>
      <c r="I7" s="68"/>
      <c r="J7" s="68"/>
      <c r="K7" s="66"/>
      <c r="L7" s="170"/>
      <c r="M7" s="62" t="s">
        <v>46</v>
      </c>
      <c r="P7" s="5">
        <f>K7</f>
        <v>0</v>
      </c>
      <c r="Q7" s="5">
        <f t="shared" ref="Q7:Q35" si="0">IF(M7="-",0,1)</f>
        <v>0</v>
      </c>
      <c r="R7" s="5">
        <f t="shared" ref="R7:R35" si="1">P7*Q7</f>
        <v>0</v>
      </c>
    </row>
    <row r="8" spans="1:18" ht="18" customHeight="1" x14ac:dyDescent="0.45">
      <c r="B8" s="170"/>
      <c r="C8" s="178"/>
      <c r="D8" s="179"/>
      <c r="E8" s="63"/>
      <c r="F8" s="59"/>
      <c r="G8" s="63"/>
      <c r="H8" s="64"/>
      <c r="I8" s="68"/>
      <c r="J8" s="68"/>
      <c r="K8" s="66"/>
      <c r="L8" s="170"/>
      <c r="M8" s="62" t="s">
        <v>46</v>
      </c>
      <c r="P8" s="5">
        <f>K8</f>
        <v>0</v>
      </c>
      <c r="Q8" s="5">
        <f t="shared" si="0"/>
        <v>0</v>
      </c>
      <c r="R8" s="5">
        <f t="shared" si="1"/>
        <v>0</v>
      </c>
    </row>
    <row r="9" spans="1:18" ht="18" customHeight="1" x14ac:dyDescent="0.45">
      <c r="B9" s="170"/>
      <c r="C9" s="178"/>
      <c r="D9" s="179"/>
      <c r="E9" s="63"/>
      <c r="F9" s="59"/>
      <c r="G9" s="63"/>
      <c r="H9" s="64"/>
      <c r="I9" s="68"/>
      <c r="J9" s="68"/>
      <c r="K9" s="66"/>
      <c r="L9" s="170"/>
      <c r="M9" s="62" t="s">
        <v>46</v>
      </c>
      <c r="P9" s="5">
        <f>K9</f>
        <v>0</v>
      </c>
      <c r="Q9" s="5">
        <f t="shared" si="0"/>
        <v>0</v>
      </c>
      <c r="R9" s="5">
        <f t="shared" si="1"/>
        <v>0</v>
      </c>
    </row>
    <row r="10" spans="1:18" ht="18" customHeight="1" x14ac:dyDescent="0.45">
      <c r="B10" s="170"/>
      <c r="C10" s="178"/>
      <c r="D10" s="179"/>
      <c r="E10" s="63"/>
      <c r="F10" s="59"/>
      <c r="G10" s="63"/>
      <c r="H10" s="64"/>
      <c r="I10" s="68"/>
      <c r="J10" s="68"/>
      <c r="K10" s="66"/>
      <c r="L10" s="170"/>
      <c r="M10" s="62" t="s">
        <v>46</v>
      </c>
      <c r="P10" s="5">
        <f>K10</f>
        <v>0</v>
      </c>
      <c r="Q10" s="5">
        <f t="shared" si="0"/>
        <v>0</v>
      </c>
      <c r="R10" s="5">
        <f t="shared" si="1"/>
        <v>0</v>
      </c>
    </row>
    <row r="11" spans="1:18" ht="18" customHeight="1" x14ac:dyDescent="0.45">
      <c r="B11" s="170"/>
      <c r="C11" s="178"/>
      <c r="D11" s="179"/>
      <c r="E11" s="63"/>
      <c r="F11" s="59"/>
      <c r="G11" s="63"/>
      <c r="H11" s="64"/>
      <c r="I11" s="68"/>
      <c r="J11" s="68"/>
      <c r="K11" s="66"/>
      <c r="L11" s="170"/>
      <c r="M11" s="62" t="s">
        <v>46</v>
      </c>
      <c r="P11" s="5">
        <f t="shared" ref="P11:P20" si="2">K11</f>
        <v>0</v>
      </c>
      <c r="Q11" s="5">
        <f t="shared" si="0"/>
        <v>0</v>
      </c>
      <c r="R11" s="5">
        <f t="shared" si="1"/>
        <v>0</v>
      </c>
    </row>
    <row r="12" spans="1:18" ht="18" customHeight="1" x14ac:dyDescent="0.45">
      <c r="B12" s="170"/>
      <c r="C12" s="178"/>
      <c r="D12" s="179"/>
      <c r="E12" s="63"/>
      <c r="F12" s="59"/>
      <c r="G12" s="63"/>
      <c r="H12" s="64"/>
      <c r="I12" s="68"/>
      <c r="J12" s="68"/>
      <c r="K12" s="66"/>
      <c r="L12" s="170"/>
      <c r="M12" s="62" t="s">
        <v>46</v>
      </c>
      <c r="P12" s="5">
        <f t="shared" si="2"/>
        <v>0</v>
      </c>
      <c r="Q12" s="5">
        <f t="shared" si="0"/>
        <v>0</v>
      </c>
      <c r="R12" s="5">
        <f t="shared" si="1"/>
        <v>0</v>
      </c>
    </row>
    <row r="13" spans="1:18" ht="18" customHeight="1" x14ac:dyDescent="0.45">
      <c r="B13" s="170"/>
      <c r="C13" s="178"/>
      <c r="D13" s="179"/>
      <c r="E13" s="63"/>
      <c r="F13" s="59"/>
      <c r="G13" s="63"/>
      <c r="H13" s="64"/>
      <c r="I13" s="68"/>
      <c r="J13" s="68"/>
      <c r="K13" s="66"/>
      <c r="L13" s="170"/>
      <c r="M13" s="62" t="s">
        <v>46</v>
      </c>
      <c r="P13" s="5">
        <f t="shared" si="2"/>
        <v>0</v>
      </c>
      <c r="Q13" s="5">
        <f t="shared" si="0"/>
        <v>0</v>
      </c>
      <c r="R13" s="5">
        <f t="shared" si="1"/>
        <v>0</v>
      </c>
    </row>
    <row r="14" spans="1:18" ht="18" customHeight="1" x14ac:dyDescent="0.45">
      <c r="B14" s="170"/>
      <c r="C14" s="178"/>
      <c r="D14" s="179"/>
      <c r="E14" s="63"/>
      <c r="F14" s="59"/>
      <c r="G14" s="63"/>
      <c r="H14" s="64"/>
      <c r="I14" s="68"/>
      <c r="J14" s="68"/>
      <c r="K14" s="66"/>
      <c r="L14" s="170"/>
      <c r="M14" s="62" t="s">
        <v>46</v>
      </c>
      <c r="P14" s="5">
        <f t="shared" si="2"/>
        <v>0</v>
      </c>
      <c r="Q14" s="5">
        <f t="shared" si="0"/>
        <v>0</v>
      </c>
      <c r="R14" s="5">
        <f t="shared" si="1"/>
        <v>0</v>
      </c>
    </row>
    <row r="15" spans="1:18" ht="18" customHeight="1" x14ac:dyDescent="0.45">
      <c r="B15" s="170"/>
      <c r="C15" s="178"/>
      <c r="D15" s="179"/>
      <c r="E15" s="63"/>
      <c r="F15" s="59"/>
      <c r="G15" s="63"/>
      <c r="H15" s="64"/>
      <c r="I15" s="68"/>
      <c r="J15" s="68"/>
      <c r="K15" s="66"/>
      <c r="L15" s="170"/>
      <c r="M15" s="62" t="s">
        <v>46</v>
      </c>
      <c r="P15" s="5">
        <f t="shared" si="2"/>
        <v>0</v>
      </c>
      <c r="Q15" s="5">
        <f t="shared" si="0"/>
        <v>0</v>
      </c>
      <c r="R15" s="5">
        <f t="shared" si="1"/>
        <v>0</v>
      </c>
    </row>
    <row r="16" spans="1:18" ht="18" customHeight="1" x14ac:dyDescent="0.45">
      <c r="B16" s="170"/>
      <c r="C16" s="178"/>
      <c r="D16" s="179"/>
      <c r="E16" s="63"/>
      <c r="F16" s="59"/>
      <c r="G16" s="63"/>
      <c r="H16" s="64"/>
      <c r="I16" s="68"/>
      <c r="J16" s="68"/>
      <c r="K16" s="66"/>
      <c r="L16" s="170"/>
      <c r="M16" s="62" t="s">
        <v>46</v>
      </c>
      <c r="P16" s="5">
        <f t="shared" si="2"/>
        <v>0</v>
      </c>
      <c r="Q16" s="5">
        <f t="shared" si="0"/>
        <v>0</v>
      </c>
      <c r="R16" s="5">
        <f t="shared" si="1"/>
        <v>0</v>
      </c>
    </row>
    <row r="17" spans="2:18" ht="18" customHeight="1" x14ac:dyDescent="0.45">
      <c r="B17" s="170"/>
      <c r="C17" s="178"/>
      <c r="D17" s="179"/>
      <c r="E17" s="63"/>
      <c r="F17" s="59"/>
      <c r="G17" s="63"/>
      <c r="H17" s="64"/>
      <c r="I17" s="68"/>
      <c r="J17" s="68"/>
      <c r="K17" s="66"/>
      <c r="L17" s="170"/>
      <c r="M17" s="62" t="s">
        <v>46</v>
      </c>
      <c r="P17" s="5">
        <f t="shared" si="2"/>
        <v>0</v>
      </c>
      <c r="Q17" s="5">
        <f t="shared" si="0"/>
        <v>0</v>
      </c>
      <c r="R17" s="5">
        <f t="shared" si="1"/>
        <v>0</v>
      </c>
    </row>
    <row r="18" spans="2:18" ht="18" customHeight="1" x14ac:dyDescent="0.45">
      <c r="B18" s="170"/>
      <c r="C18" s="178"/>
      <c r="D18" s="179"/>
      <c r="E18" s="63"/>
      <c r="F18" s="59"/>
      <c r="G18" s="63"/>
      <c r="H18" s="64"/>
      <c r="I18" s="68"/>
      <c r="J18" s="68"/>
      <c r="K18" s="66"/>
      <c r="L18" s="170"/>
      <c r="M18" s="62" t="s">
        <v>46</v>
      </c>
      <c r="P18" s="5">
        <f t="shared" si="2"/>
        <v>0</v>
      </c>
      <c r="Q18" s="5">
        <f t="shared" si="0"/>
        <v>0</v>
      </c>
      <c r="R18" s="5">
        <f t="shared" si="1"/>
        <v>0</v>
      </c>
    </row>
    <row r="19" spans="2:18" ht="18" customHeight="1" x14ac:dyDescent="0.45">
      <c r="B19" s="170"/>
      <c r="C19" s="178"/>
      <c r="D19" s="179"/>
      <c r="E19" s="63"/>
      <c r="F19" s="59"/>
      <c r="G19" s="63"/>
      <c r="H19" s="64"/>
      <c r="I19" s="68"/>
      <c r="J19" s="68"/>
      <c r="K19" s="66"/>
      <c r="L19" s="170"/>
      <c r="M19" s="62" t="s">
        <v>46</v>
      </c>
      <c r="P19" s="5">
        <f t="shared" si="2"/>
        <v>0</v>
      </c>
      <c r="Q19" s="5">
        <f t="shared" si="0"/>
        <v>0</v>
      </c>
      <c r="R19" s="5">
        <f t="shared" si="1"/>
        <v>0</v>
      </c>
    </row>
    <row r="20" spans="2:18" ht="18" customHeight="1" x14ac:dyDescent="0.45">
      <c r="B20" s="170"/>
      <c r="C20" s="178"/>
      <c r="D20" s="179"/>
      <c r="E20" s="63"/>
      <c r="F20" s="59"/>
      <c r="G20" s="63"/>
      <c r="H20" s="64"/>
      <c r="I20" s="68"/>
      <c r="J20" s="68"/>
      <c r="K20" s="66"/>
      <c r="L20" s="170"/>
      <c r="M20" s="62" t="s">
        <v>46</v>
      </c>
      <c r="P20" s="5">
        <f t="shared" si="2"/>
        <v>0</v>
      </c>
      <c r="Q20" s="5">
        <f t="shared" si="0"/>
        <v>0</v>
      </c>
      <c r="R20" s="5">
        <f t="shared" si="1"/>
        <v>0</v>
      </c>
    </row>
    <row r="21" spans="2:18" ht="18" customHeight="1" x14ac:dyDescent="0.45">
      <c r="B21" s="170"/>
      <c r="C21" s="178"/>
      <c r="D21" s="179"/>
      <c r="E21" s="63"/>
      <c r="F21" s="59"/>
      <c r="G21" s="63"/>
      <c r="H21" s="64"/>
      <c r="I21" s="68"/>
      <c r="J21" s="68"/>
      <c r="K21" s="66"/>
      <c r="L21" s="170"/>
      <c r="M21" s="62" t="s">
        <v>46</v>
      </c>
      <c r="P21" s="5">
        <f>K21</f>
        <v>0</v>
      </c>
      <c r="Q21" s="5">
        <f t="shared" si="0"/>
        <v>0</v>
      </c>
      <c r="R21" s="5">
        <f t="shared" si="1"/>
        <v>0</v>
      </c>
    </row>
    <row r="22" spans="2:18" ht="18" customHeight="1" x14ac:dyDescent="0.45">
      <c r="B22" s="170"/>
      <c r="C22" s="178"/>
      <c r="D22" s="179"/>
      <c r="E22" s="63"/>
      <c r="F22" s="59"/>
      <c r="G22" s="63"/>
      <c r="H22" s="64"/>
      <c r="I22" s="68"/>
      <c r="J22" s="68"/>
      <c r="K22" s="66"/>
      <c r="L22" s="170"/>
      <c r="M22" s="62" t="s">
        <v>45</v>
      </c>
      <c r="P22" s="5">
        <f>K22</f>
        <v>0</v>
      </c>
      <c r="Q22" s="5">
        <f t="shared" si="0"/>
        <v>0</v>
      </c>
      <c r="R22" s="5">
        <f t="shared" si="1"/>
        <v>0</v>
      </c>
    </row>
    <row r="23" spans="2:18" ht="18" customHeight="1" x14ac:dyDescent="0.45">
      <c r="B23" s="170"/>
      <c r="C23" s="178"/>
      <c r="D23" s="179"/>
      <c r="E23" s="63"/>
      <c r="F23" s="59"/>
      <c r="G23" s="63"/>
      <c r="H23" s="64"/>
      <c r="I23" s="68"/>
      <c r="J23" s="68"/>
      <c r="K23" s="66"/>
      <c r="L23" s="170"/>
      <c r="M23" s="62" t="s">
        <v>45</v>
      </c>
      <c r="P23" s="5">
        <f t="shared" ref="P23:P30" si="3">K23</f>
        <v>0</v>
      </c>
      <c r="Q23" s="5">
        <f t="shared" si="0"/>
        <v>0</v>
      </c>
      <c r="R23" s="5">
        <f t="shared" si="1"/>
        <v>0</v>
      </c>
    </row>
    <row r="24" spans="2:18" ht="18" customHeight="1" x14ac:dyDescent="0.45">
      <c r="B24" s="170"/>
      <c r="C24" s="178"/>
      <c r="D24" s="179"/>
      <c r="E24" s="63"/>
      <c r="F24" s="59"/>
      <c r="G24" s="63"/>
      <c r="H24" s="64"/>
      <c r="I24" s="68"/>
      <c r="J24" s="68"/>
      <c r="K24" s="66"/>
      <c r="L24" s="170"/>
      <c r="M24" s="62" t="s">
        <v>45</v>
      </c>
      <c r="P24" s="5">
        <f t="shared" si="3"/>
        <v>0</v>
      </c>
      <c r="Q24" s="5">
        <f t="shared" si="0"/>
        <v>0</v>
      </c>
      <c r="R24" s="5">
        <f t="shared" si="1"/>
        <v>0</v>
      </c>
    </row>
    <row r="25" spans="2:18" ht="18" customHeight="1" x14ac:dyDescent="0.45">
      <c r="B25" s="170"/>
      <c r="C25" s="178"/>
      <c r="D25" s="179"/>
      <c r="E25" s="63"/>
      <c r="F25" s="59"/>
      <c r="G25" s="63"/>
      <c r="H25" s="64"/>
      <c r="I25" s="68"/>
      <c r="J25" s="68"/>
      <c r="K25" s="66"/>
      <c r="L25" s="170"/>
      <c r="M25" s="62" t="s">
        <v>45</v>
      </c>
      <c r="P25" s="5">
        <f t="shared" si="3"/>
        <v>0</v>
      </c>
      <c r="Q25" s="5">
        <f t="shared" si="0"/>
        <v>0</v>
      </c>
      <c r="R25" s="5">
        <f t="shared" si="1"/>
        <v>0</v>
      </c>
    </row>
    <row r="26" spans="2:18" ht="18" customHeight="1" x14ac:dyDescent="0.45">
      <c r="B26" s="170"/>
      <c r="C26" s="178"/>
      <c r="D26" s="179"/>
      <c r="E26" s="63"/>
      <c r="F26" s="59"/>
      <c r="G26" s="63"/>
      <c r="H26" s="64"/>
      <c r="I26" s="68"/>
      <c r="J26" s="68"/>
      <c r="K26" s="66"/>
      <c r="L26" s="170"/>
      <c r="M26" s="62" t="s">
        <v>45</v>
      </c>
      <c r="P26" s="5">
        <f t="shared" si="3"/>
        <v>0</v>
      </c>
      <c r="Q26" s="5">
        <f t="shared" si="0"/>
        <v>0</v>
      </c>
      <c r="R26" s="5">
        <f t="shared" si="1"/>
        <v>0</v>
      </c>
    </row>
    <row r="27" spans="2:18" ht="18" customHeight="1" x14ac:dyDescent="0.45">
      <c r="B27" s="170"/>
      <c r="C27" s="178"/>
      <c r="D27" s="179"/>
      <c r="E27" s="63"/>
      <c r="F27" s="59"/>
      <c r="G27" s="63"/>
      <c r="H27" s="64"/>
      <c r="I27" s="68"/>
      <c r="J27" s="68"/>
      <c r="K27" s="66"/>
      <c r="L27" s="170"/>
      <c r="M27" s="62" t="s">
        <v>45</v>
      </c>
      <c r="P27" s="5">
        <f t="shared" si="3"/>
        <v>0</v>
      </c>
      <c r="Q27" s="5">
        <f t="shared" si="0"/>
        <v>0</v>
      </c>
      <c r="R27" s="5">
        <f t="shared" si="1"/>
        <v>0</v>
      </c>
    </row>
    <row r="28" spans="2:18" ht="18" customHeight="1" x14ac:dyDescent="0.45">
      <c r="B28" s="170"/>
      <c r="C28" s="178"/>
      <c r="D28" s="179"/>
      <c r="E28" s="63"/>
      <c r="F28" s="59"/>
      <c r="G28" s="63"/>
      <c r="H28" s="64"/>
      <c r="I28" s="68"/>
      <c r="J28" s="68"/>
      <c r="K28" s="66"/>
      <c r="L28" s="170"/>
      <c r="M28" s="62" t="s">
        <v>45</v>
      </c>
      <c r="P28" s="5">
        <f t="shared" si="3"/>
        <v>0</v>
      </c>
      <c r="Q28" s="5">
        <f t="shared" si="0"/>
        <v>0</v>
      </c>
      <c r="R28" s="5">
        <f>P28*Q28</f>
        <v>0</v>
      </c>
    </row>
    <row r="29" spans="2:18" ht="18" customHeight="1" x14ac:dyDescent="0.45">
      <c r="B29" s="170"/>
      <c r="C29" s="178"/>
      <c r="D29" s="179"/>
      <c r="E29" s="63"/>
      <c r="F29" s="59"/>
      <c r="G29" s="63"/>
      <c r="H29" s="64"/>
      <c r="I29" s="68"/>
      <c r="J29" s="68"/>
      <c r="K29" s="66"/>
      <c r="L29" s="170"/>
      <c r="M29" s="62" t="s">
        <v>45</v>
      </c>
      <c r="P29" s="5">
        <f t="shared" si="3"/>
        <v>0</v>
      </c>
      <c r="Q29" s="5">
        <f t="shared" si="0"/>
        <v>0</v>
      </c>
      <c r="R29" s="5">
        <f t="shared" si="1"/>
        <v>0</v>
      </c>
    </row>
    <row r="30" spans="2:18" ht="18" customHeight="1" x14ac:dyDescent="0.45">
      <c r="B30" s="170"/>
      <c r="C30" s="178"/>
      <c r="D30" s="179"/>
      <c r="E30" s="63"/>
      <c r="F30" s="59"/>
      <c r="G30" s="63"/>
      <c r="H30" s="64"/>
      <c r="I30" s="68"/>
      <c r="J30" s="68"/>
      <c r="K30" s="66"/>
      <c r="L30" s="170"/>
      <c r="M30" s="62" t="s">
        <v>45</v>
      </c>
      <c r="P30" s="5">
        <f t="shared" si="3"/>
        <v>0</v>
      </c>
      <c r="Q30" s="5">
        <f t="shared" si="0"/>
        <v>0</v>
      </c>
      <c r="R30" s="5">
        <f t="shared" si="1"/>
        <v>0</v>
      </c>
    </row>
    <row r="31" spans="2:18" ht="18" customHeight="1" x14ac:dyDescent="0.45">
      <c r="B31" s="170"/>
      <c r="C31" s="178"/>
      <c r="D31" s="179"/>
      <c r="E31" s="63"/>
      <c r="F31" s="59"/>
      <c r="G31" s="63"/>
      <c r="H31" s="64"/>
      <c r="I31" s="68"/>
      <c r="J31" s="68"/>
      <c r="K31" s="66"/>
      <c r="L31" s="170"/>
      <c r="M31" s="62" t="s">
        <v>46</v>
      </c>
      <c r="P31" s="5">
        <f>K31</f>
        <v>0</v>
      </c>
      <c r="Q31" s="5">
        <f t="shared" si="0"/>
        <v>0</v>
      </c>
      <c r="R31" s="5">
        <f t="shared" si="1"/>
        <v>0</v>
      </c>
    </row>
    <row r="32" spans="2:18" ht="18" customHeight="1" x14ac:dyDescent="0.45">
      <c r="B32" s="170"/>
      <c r="C32" s="178"/>
      <c r="D32" s="179"/>
      <c r="E32" s="63"/>
      <c r="F32" s="59"/>
      <c r="G32" s="63"/>
      <c r="H32" s="64"/>
      <c r="I32" s="68"/>
      <c r="J32" s="68"/>
      <c r="K32" s="66"/>
      <c r="L32" s="170"/>
      <c r="M32" s="62" t="s">
        <v>46</v>
      </c>
      <c r="P32" s="5">
        <f>K32</f>
        <v>0</v>
      </c>
      <c r="Q32" s="5">
        <f t="shared" si="0"/>
        <v>0</v>
      </c>
      <c r="R32" s="5">
        <f t="shared" si="1"/>
        <v>0</v>
      </c>
    </row>
    <row r="33" spans="2:18" ht="18" customHeight="1" x14ac:dyDescent="0.45">
      <c r="B33" s="170"/>
      <c r="C33" s="178"/>
      <c r="D33" s="179"/>
      <c r="E33" s="63"/>
      <c r="F33" s="59"/>
      <c r="G33" s="63"/>
      <c r="H33" s="64"/>
      <c r="I33" s="68"/>
      <c r="J33" s="68"/>
      <c r="K33" s="66"/>
      <c r="L33" s="170"/>
      <c r="M33" s="62" t="s">
        <v>46</v>
      </c>
      <c r="P33" s="5">
        <f>K33</f>
        <v>0</v>
      </c>
      <c r="Q33" s="5">
        <f t="shared" si="0"/>
        <v>0</v>
      </c>
      <c r="R33" s="5">
        <f t="shared" si="1"/>
        <v>0</v>
      </c>
    </row>
    <row r="34" spans="2:18" ht="18" customHeight="1" x14ac:dyDescent="0.45">
      <c r="B34" s="170"/>
      <c r="C34" s="178"/>
      <c r="D34" s="179"/>
      <c r="E34" s="63"/>
      <c r="F34" s="59"/>
      <c r="G34" s="63"/>
      <c r="H34" s="64"/>
      <c r="I34" s="68"/>
      <c r="J34" s="68"/>
      <c r="K34" s="66"/>
      <c r="L34" s="170"/>
      <c r="M34" s="62" t="s">
        <v>46</v>
      </c>
      <c r="P34" s="5">
        <f>K34</f>
        <v>0</v>
      </c>
      <c r="Q34" s="5">
        <f t="shared" si="0"/>
        <v>0</v>
      </c>
      <c r="R34" s="5">
        <f t="shared" si="1"/>
        <v>0</v>
      </c>
    </row>
    <row r="35" spans="2:18" ht="18" customHeight="1" x14ac:dyDescent="0.45">
      <c r="B35" s="149"/>
      <c r="C35" s="178"/>
      <c r="D35" s="179"/>
      <c r="E35" s="63"/>
      <c r="F35" s="59"/>
      <c r="G35" s="63"/>
      <c r="H35" s="64"/>
      <c r="I35" s="68"/>
      <c r="J35" s="68"/>
      <c r="K35" s="66"/>
      <c r="L35" s="149"/>
      <c r="M35" s="62" t="s">
        <v>46</v>
      </c>
      <c r="P35" s="5">
        <f>K35</f>
        <v>0</v>
      </c>
      <c r="Q35" s="5">
        <f t="shared" si="0"/>
        <v>0</v>
      </c>
      <c r="R35" s="5">
        <f t="shared" si="1"/>
        <v>0</v>
      </c>
    </row>
    <row r="36" spans="2:18" ht="18" customHeight="1" x14ac:dyDescent="0.45">
      <c r="B36" s="157" t="s">
        <v>6</v>
      </c>
      <c r="C36" s="157"/>
      <c r="D36" s="157"/>
      <c r="E36" s="157"/>
      <c r="F36" s="157"/>
      <c r="G36" s="157"/>
      <c r="H36" s="157"/>
      <c r="I36" s="157"/>
      <c r="J36" s="157"/>
      <c r="K36" s="157"/>
      <c r="L36" s="153">
        <f>VALUE(L6)</f>
        <v>16</v>
      </c>
      <c r="M36" s="148">
        <f>SUM(R6:R35)</f>
        <v>0</v>
      </c>
    </row>
    <row r="37" spans="2:18" ht="18" customHeight="1" x14ac:dyDescent="0.45">
      <c r="B37" s="157"/>
      <c r="C37" s="157"/>
      <c r="D37" s="157"/>
      <c r="E37" s="157"/>
      <c r="F37" s="157"/>
      <c r="G37" s="157"/>
      <c r="H37" s="157"/>
      <c r="I37" s="157"/>
      <c r="J37" s="157"/>
      <c r="K37" s="157"/>
      <c r="L37" s="155"/>
      <c r="M37" s="149"/>
    </row>
  </sheetData>
  <sheetProtection sheet="1" objects="1" scenarios="1"/>
  <mergeCells count="40">
    <mergeCell ref="B3:C3"/>
    <mergeCell ref="C5:D5"/>
    <mergeCell ref="B6:B35"/>
    <mergeCell ref="C6:D6"/>
    <mergeCell ref="L6:L35"/>
    <mergeCell ref="C7:D7"/>
    <mergeCell ref="C8:D8"/>
    <mergeCell ref="C9:D9"/>
    <mergeCell ref="C10:D10"/>
    <mergeCell ref="C11:D11"/>
    <mergeCell ref="C12:D12"/>
    <mergeCell ref="C13:D13"/>
    <mergeCell ref="C14:D14"/>
    <mergeCell ref="C15:D15"/>
    <mergeCell ref="C24:D24"/>
    <mergeCell ref="C25:D25"/>
    <mergeCell ref="C26:D26"/>
    <mergeCell ref="C27:D27"/>
    <mergeCell ref="C16:D16"/>
    <mergeCell ref="C19:D19"/>
    <mergeCell ref="C20:D20"/>
    <mergeCell ref="C21:D21"/>
    <mergeCell ref="C22:D22"/>
    <mergeCell ref="C23:D23"/>
    <mergeCell ref="J3:M3"/>
    <mergeCell ref="D3:F3"/>
    <mergeCell ref="G3:I3"/>
    <mergeCell ref="C35:D35"/>
    <mergeCell ref="B36:K37"/>
    <mergeCell ref="L36:L37"/>
    <mergeCell ref="M36:M37"/>
    <mergeCell ref="C29:D29"/>
    <mergeCell ref="C30:D30"/>
    <mergeCell ref="C31:D31"/>
    <mergeCell ref="C32:D32"/>
    <mergeCell ref="C33:D33"/>
    <mergeCell ref="C34:D34"/>
    <mergeCell ref="C28:D28"/>
    <mergeCell ref="C17:D17"/>
    <mergeCell ref="C18:D18"/>
  </mergeCells>
  <phoneticPr fontId="1"/>
  <dataValidations count="6">
    <dataValidation type="list" allowBlank="1" showInputMessage="1" showErrorMessage="1" sqref="M6:M35" xr:uid="{D123E6AA-D819-4C0C-8EE3-FD0CB5838355}">
      <formula1>"-,○"</formula1>
    </dataValidation>
    <dataValidation type="list" allowBlank="1" showInputMessage="1" showErrorMessage="1" sqref="I6:J35" xr:uid="{F2998CF3-3E96-47B6-9345-8BE41E92899A}">
      <formula1>"1 2,3 4,5 6,7 8,9 10"</formula1>
    </dataValidation>
    <dataValidation type="list" allowBlank="1" showInputMessage="1" showErrorMessage="1" sqref="H6:H35" xr:uid="{F92A0135-D159-4A23-A885-EF648751C622}">
      <formula1>"1 2,3 4,5 6,7 8,9 10,他"</formula1>
    </dataValidation>
    <dataValidation type="list" allowBlank="1" showInputMessage="1" showErrorMessage="1" sqref="G6:G35" xr:uid="{F9949D00-6B71-4396-A6D6-CF5988F3EF90}">
      <formula1>"月,火,水,木,金,土,日,他"</formula1>
    </dataValidation>
    <dataValidation type="list" allowBlank="1" showInputMessage="1" showErrorMessage="1" sqref="E6:E35" xr:uid="{CC370AD3-A9C1-4ED6-8E6E-C55D9AFCBC23}">
      <formula1>"1,2,3,4"</formula1>
    </dataValidation>
    <dataValidation type="list" allowBlank="1" showInputMessage="1" showErrorMessage="1" sqref="F6:F35" xr:uid="{17939CDA-C688-41C7-A42E-147C3AC0F9EF}">
      <formula1>"前期,後期"</formula1>
    </dataValidation>
  </dataValidation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40C1-F3E3-47A9-988F-5FCCF78B9B7C}">
  <sheetPr>
    <tabColor rgb="FFCCFFFF"/>
  </sheetPr>
  <dimension ref="A1:R22"/>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87</v>
      </c>
    </row>
    <row r="3" spans="1:18" ht="36" customHeight="1" x14ac:dyDescent="0.45">
      <c r="B3" s="180" t="s">
        <v>5</v>
      </c>
      <c r="C3" s="180"/>
      <c r="D3" s="158" t="s">
        <v>144</v>
      </c>
      <c r="E3" s="158"/>
      <c r="F3" s="158"/>
      <c r="G3" s="158" t="s">
        <v>94</v>
      </c>
      <c r="H3" s="158"/>
      <c r="I3" s="158"/>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186</v>
      </c>
      <c r="C6" s="178"/>
      <c r="D6" s="179"/>
      <c r="E6" s="63"/>
      <c r="F6" s="59"/>
      <c r="G6" s="63"/>
      <c r="H6" s="64"/>
      <c r="I6" s="69"/>
      <c r="J6" s="69"/>
      <c r="K6" s="66"/>
      <c r="L6" s="148" t="str">
        <f>IF(OR(設定!P4="4",設定!P4="6"),"6",IF(OR(設定!P4="3",設定!P4="7"),"2","4"))</f>
        <v>2</v>
      </c>
      <c r="M6" s="62" t="s">
        <v>45</v>
      </c>
      <c r="P6" s="5">
        <f>K6</f>
        <v>0</v>
      </c>
      <c r="Q6" s="5">
        <f>IF(M6="-",0,1)</f>
        <v>0</v>
      </c>
      <c r="R6" s="5">
        <f>P6*Q6</f>
        <v>0</v>
      </c>
    </row>
    <row r="7" spans="1:18" ht="18" customHeight="1" x14ac:dyDescent="0.45">
      <c r="B7" s="170"/>
      <c r="C7" s="178"/>
      <c r="D7" s="179"/>
      <c r="E7" s="63"/>
      <c r="F7" s="59"/>
      <c r="G7" s="63"/>
      <c r="H7" s="64"/>
      <c r="I7" s="69"/>
      <c r="J7" s="69"/>
      <c r="K7" s="66"/>
      <c r="L7" s="170"/>
      <c r="M7" s="62" t="s">
        <v>46</v>
      </c>
      <c r="P7" s="5">
        <f>K7</f>
        <v>0</v>
      </c>
      <c r="Q7" s="5">
        <f t="shared" ref="Q7:Q20" si="0">IF(M7="-",0,1)</f>
        <v>0</v>
      </c>
      <c r="R7" s="5">
        <f t="shared" ref="R7:R20" si="1">P7*Q7</f>
        <v>0</v>
      </c>
    </row>
    <row r="8" spans="1:18" ht="18" customHeight="1" x14ac:dyDescent="0.45">
      <c r="B8" s="170"/>
      <c r="C8" s="178"/>
      <c r="D8" s="179"/>
      <c r="E8" s="63"/>
      <c r="F8" s="59"/>
      <c r="G8" s="63"/>
      <c r="H8" s="64"/>
      <c r="I8" s="69"/>
      <c r="J8" s="69"/>
      <c r="K8" s="66"/>
      <c r="L8" s="170"/>
      <c r="M8" s="62" t="s">
        <v>46</v>
      </c>
      <c r="P8" s="5">
        <f>K8</f>
        <v>0</v>
      </c>
      <c r="Q8" s="5">
        <f t="shared" si="0"/>
        <v>0</v>
      </c>
      <c r="R8" s="5">
        <f t="shared" si="1"/>
        <v>0</v>
      </c>
    </row>
    <row r="9" spans="1:18" ht="18" customHeight="1" x14ac:dyDescent="0.45">
      <c r="B9" s="170"/>
      <c r="C9" s="178"/>
      <c r="D9" s="179"/>
      <c r="E9" s="63"/>
      <c r="F9" s="59"/>
      <c r="G9" s="63"/>
      <c r="H9" s="64"/>
      <c r="I9" s="69"/>
      <c r="J9" s="69"/>
      <c r="K9" s="66"/>
      <c r="L9" s="170"/>
      <c r="M9" s="62" t="s">
        <v>46</v>
      </c>
      <c r="P9" s="5">
        <f>K9</f>
        <v>0</v>
      </c>
      <c r="Q9" s="5">
        <f t="shared" si="0"/>
        <v>0</v>
      </c>
      <c r="R9" s="5">
        <f t="shared" si="1"/>
        <v>0</v>
      </c>
    </row>
    <row r="10" spans="1:18" ht="18" customHeight="1" x14ac:dyDescent="0.45">
      <c r="B10" s="170"/>
      <c r="C10" s="178"/>
      <c r="D10" s="179"/>
      <c r="E10" s="63"/>
      <c r="F10" s="59"/>
      <c r="G10" s="63"/>
      <c r="H10" s="64"/>
      <c r="I10" s="69"/>
      <c r="J10" s="69"/>
      <c r="K10" s="66"/>
      <c r="L10" s="170"/>
      <c r="M10" s="62" t="s">
        <v>46</v>
      </c>
      <c r="P10" s="5">
        <f>K10</f>
        <v>0</v>
      </c>
      <c r="Q10" s="5">
        <f t="shared" si="0"/>
        <v>0</v>
      </c>
      <c r="R10" s="5">
        <f t="shared" si="1"/>
        <v>0</v>
      </c>
    </row>
    <row r="11" spans="1:18" ht="18" customHeight="1" x14ac:dyDescent="0.45">
      <c r="B11" s="170"/>
      <c r="C11" s="178"/>
      <c r="D11" s="179"/>
      <c r="E11" s="63"/>
      <c r="F11" s="59"/>
      <c r="G11" s="63"/>
      <c r="H11" s="64"/>
      <c r="I11" s="69"/>
      <c r="J11" s="69"/>
      <c r="K11" s="66"/>
      <c r="L11" s="170"/>
      <c r="M11" s="62" t="s">
        <v>46</v>
      </c>
      <c r="P11" s="5">
        <f t="shared" ref="P11:P15" si="2">K11</f>
        <v>0</v>
      </c>
      <c r="Q11" s="5">
        <f t="shared" si="0"/>
        <v>0</v>
      </c>
      <c r="R11" s="5">
        <f t="shared" si="1"/>
        <v>0</v>
      </c>
    </row>
    <row r="12" spans="1:18" ht="18" customHeight="1" x14ac:dyDescent="0.45">
      <c r="B12" s="170"/>
      <c r="C12" s="178"/>
      <c r="D12" s="179"/>
      <c r="E12" s="63"/>
      <c r="F12" s="59"/>
      <c r="G12" s="63"/>
      <c r="H12" s="64"/>
      <c r="I12" s="69"/>
      <c r="J12" s="69"/>
      <c r="K12" s="66"/>
      <c r="L12" s="170"/>
      <c r="M12" s="62" t="s">
        <v>46</v>
      </c>
      <c r="P12" s="5">
        <f t="shared" si="2"/>
        <v>0</v>
      </c>
      <c r="Q12" s="5">
        <f t="shared" si="0"/>
        <v>0</v>
      </c>
      <c r="R12" s="5">
        <f t="shared" si="1"/>
        <v>0</v>
      </c>
    </row>
    <row r="13" spans="1:18" ht="18" customHeight="1" x14ac:dyDescent="0.45">
      <c r="B13" s="170"/>
      <c r="C13" s="178"/>
      <c r="D13" s="179"/>
      <c r="E13" s="63"/>
      <c r="F13" s="59"/>
      <c r="G13" s="63"/>
      <c r="H13" s="64"/>
      <c r="I13" s="69"/>
      <c r="J13" s="69"/>
      <c r="K13" s="66"/>
      <c r="L13" s="170"/>
      <c r="M13" s="62" t="s">
        <v>46</v>
      </c>
      <c r="P13" s="5">
        <f t="shared" si="2"/>
        <v>0</v>
      </c>
      <c r="Q13" s="5">
        <f t="shared" si="0"/>
        <v>0</v>
      </c>
      <c r="R13" s="5">
        <f t="shared" si="1"/>
        <v>0</v>
      </c>
    </row>
    <row r="14" spans="1:18" ht="18" customHeight="1" x14ac:dyDescent="0.45">
      <c r="B14" s="170"/>
      <c r="C14" s="178"/>
      <c r="D14" s="179"/>
      <c r="E14" s="63"/>
      <c r="F14" s="59"/>
      <c r="G14" s="63"/>
      <c r="H14" s="64"/>
      <c r="I14" s="69"/>
      <c r="J14" s="69"/>
      <c r="K14" s="66"/>
      <c r="L14" s="170"/>
      <c r="M14" s="62" t="s">
        <v>46</v>
      </c>
      <c r="P14" s="5">
        <f t="shared" si="2"/>
        <v>0</v>
      </c>
      <c r="Q14" s="5">
        <f t="shared" si="0"/>
        <v>0</v>
      </c>
      <c r="R14" s="5">
        <f t="shared" si="1"/>
        <v>0</v>
      </c>
    </row>
    <row r="15" spans="1:18" ht="18" customHeight="1" x14ac:dyDescent="0.45">
      <c r="B15" s="170"/>
      <c r="C15" s="178"/>
      <c r="D15" s="179"/>
      <c r="E15" s="63"/>
      <c r="F15" s="59"/>
      <c r="G15" s="63"/>
      <c r="H15" s="64"/>
      <c r="I15" s="69"/>
      <c r="J15" s="69"/>
      <c r="K15" s="66"/>
      <c r="L15" s="170"/>
      <c r="M15" s="62" t="s">
        <v>46</v>
      </c>
      <c r="P15" s="5">
        <f t="shared" si="2"/>
        <v>0</v>
      </c>
      <c r="Q15" s="5">
        <f t="shared" si="0"/>
        <v>0</v>
      </c>
      <c r="R15" s="5">
        <f t="shared" si="1"/>
        <v>0</v>
      </c>
    </row>
    <row r="16" spans="1:18" ht="18" customHeight="1" x14ac:dyDescent="0.45">
      <c r="B16" s="170"/>
      <c r="C16" s="178"/>
      <c r="D16" s="179"/>
      <c r="E16" s="63"/>
      <c r="F16" s="59"/>
      <c r="G16" s="63"/>
      <c r="H16" s="64"/>
      <c r="I16" s="69"/>
      <c r="J16" s="69"/>
      <c r="K16" s="66"/>
      <c r="L16" s="170"/>
      <c r="M16" s="62" t="s">
        <v>46</v>
      </c>
      <c r="P16" s="5">
        <f>K16</f>
        <v>0</v>
      </c>
      <c r="Q16" s="5">
        <f t="shared" si="0"/>
        <v>0</v>
      </c>
      <c r="R16" s="5">
        <f t="shared" si="1"/>
        <v>0</v>
      </c>
    </row>
    <row r="17" spans="2:18" ht="18" customHeight="1" x14ac:dyDescent="0.45">
      <c r="B17" s="170"/>
      <c r="C17" s="178"/>
      <c r="D17" s="179"/>
      <c r="E17" s="63"/>
      <c r="F17" s="59"/>
      <c r="G17" s="63"/>
      <c r="H17" s="64"/>
      <c r="I17" s="69"/>
      <c r="J17" s="69"/>
      <c r="K17" s="66"/>
      <c r="L17" s="170"/>
      <c r="M17" s="62" t="s">
        <v>46</v>
      </c>
      <c r="P17" s="5">
        <f>K17</f>
        <v>0</v>
      </c>
      <c r="Q17" s="5">
        <f t="shared" si="0"/>
        <v>0</v>
      </c>
      <c r="R17" s="5">
        <f t="shared" si="1"/>
        <v>0</v>
      </c>
    </row>
    <row r="18" spans="2:18" ht="18" customHeight="1" x14ac:dyDescent="0.45">
      <c r="B18" s="170"/>
      <c r="C18" s="178"/>
      <c r="D18" s="179"/>
      <c r="E18" s="63"/>
      <c r="F18" s="59"/>
      <c r="G18" s="63"/>
      <c r="H18" s="64"/>
      <c r="I18" s="69"/>
      <c r="J18" s="69"/>
      <c r="K18" s="66"/>
      <c r="L18" s="170"/>
      <c r="M18" s="62" t="s">
        <v>46</v>
      </c>
      <c r="P18" s="5">
        <f>K18</f>
        <v>0</v>
      </c>
      <c r="Q18" s="5">
        <f t="shared" si="0"/>
        <v>0</v>
      </c>
      <c r="R18" s="5">
        <f t="shared" si="1"/>
        <v>0</v>
      </c>
    </row>
    <row r="19" spans="2:18" ht="18" customHeight="1" x14ac:dyDescent="0.45">
      <c r="B19" s="170"/>
      <c r="C19" s="178"/>
      <c r="D19" s="179"/>
      <c r="E19" s="63"/>
      <c r="F19" s="59"/>
      <c r="G19" s="63"/>
      <c r="H19" s="64"/>
      <c r="I19" s="69"/>
      <c r="J19" s="69"/>
      <c r="K19" s="66"/>
      <c r="L19" s="170"/>
      <c r="M19" s="62" t="s">
        <v>46</v>
      </c>
      <c r="P19" s="5">
        <f>K19</f>
        <v>0</v>
      </c>
      <c r="Q19" s="5">
        <f t="shared" si="0"/>
        <v>0</v>
      </c>
      <c r="R19" s="5">
        <f t="shared" si="1"/>
        <v>0</v>
      </c>
    </row>
    <row r="20" spans="2:18" ht="18" customHeight="1" x14ac:dyDescent="0.45">
      <c r="B20" s="149"/>
      <c r="C20" s="178"/>
      <c r="D20" s="179"/>
      <c r="E20" s="63"/>
      <c r="F20" s="59"/>
      <c r="G20" s="63"/>
      <c r="H20" s="64"/>
      <c r="I20" s="69"/>
      <c r="J20" s="69"/>
      <c r="K20" s="66"/>
      <c r="L20" s="149"/>
      <c r="M20" s="62" t="s">
        <v>46</v>
      </c>
      <c r="P20" s="5">
        <f>K20</f>
        <v>0</v>
      </c>
      <c r="Q20" s="5">
        <f t="shared" si="0"/>
        <v>0</v>
      </c>
      <c r="R20" s="5">
        <f t="shared" si="1"/>
        <v>0</v>
      </c>
    </row>
    <row r="21" spans="2:18" ht="18" customHeight="1" x14ac:dyDescent="0.45">
      <c r="B21" s="157" t="s">
        <v>6</v>
      </c>
      <c r="C21" s="157"/>
      <c r="D21" s="157"/>
      <c r="E21" s="157"/>
      <c r="F21" s="157"/>
      <c r="G21" s="157"/>
      <c r="H21" s="157"/>
      <c r="I21" s="157"/>
      <c r="J21" s="157"/>
      <c r="K21" s="157"/>
      <c r="L21" s="153">
        <f>VALUE(L6)</f>
        <v>2</v>
      </c>
      <c r="M21" s="148">
        <f>SUM(R6:R20)</f>
        <v>0</v>
      </c>
    </row>
    <row r="22" spans="2:18" ht="18" customHeight="1" x14ac:dyDescent="0.45">
      <c r="B22" s="157"/>
      <c r="C22" s="157"/>
      <c r="D22" s="157"/>
      <c r="E22" s="157"/>
      <c r="F22" s="157"/>
      <c r="G22" s="157"/>
      <c r="H22" s="157"/>
      <c r="I22" s="157"/>
      <c r="J22" s="157"/>
      <c r="K22" s="157"/>
      <c r="L22" s="155"/>
      <c r="M22" s="149"/>
    </row>
  </sheetData>
  <sheetProtection sheet="1" objects="1" scenarios="1"/>
  <mergeCells count="25">
    <mergeCell ref="C13:D13"/>
    <mergeCell ref="C14:D14"/>
    <mergeCell ref="C15:D15"/>
    <mergeCell ref="C20:D20"/>
    <mergeCell ref="C8:D8"/>
    <mergeCell ref="C9:D9"/>
    <mergeCell ref="C10:D10"/>
    <mergeCell ref="C11:D11"/>
    <mergeCell ref="C12:D12"/>
    <mergeCell ref="J3:M3"/>
    <mergeCell ref="D3:F3"/>
    <mergeCell ref="G3:I3"/>
    <mergeCell ref="B21:K22"/>
    <mergeCell ref="L21:L22"/>
    <mergeCell ref="M21:M22"/>
    <mergeCell ref="C16:D16"/>
    <mergeCell ref="C17:D17"/>
    <mergeCell ref="C18:D18"/>
    <mergeCell ref="C19:D19"/>
    <mergeCell ref="B3:C3"/>
    <mergeCell ref="C5:D5"/>
    <mergeCell ref="B6:B20"/>
    <mergeCell ref="C6:D6"/>
    <mergeCell ref="L6:L20"/>
    <mergeCell ref="C7:D7"/>
  </mergeCells>
  <phoneticPr fontId="1"/>
  <dataValidations count="6">
    <dataValidation type="list" allowBlank="1" showInputMessage="1" showErrorMessage="1" sqref="M6:M20" xr:uid="{F7483B7B-BAD2-4B76-A98B-0791A0D46EB8}">
      <formula1>"-,○"</formula1>
    </dataValidation>
    <dataValidation type="list" allowBlank="1" showInputMessage="1" showErrorMessage="1" sqref="F6:F20" xr:uid="{C689CF73-EA70-4091-BF02-F774FE19E214}">
      <formula1>"前期,後期"</formula1>
    </dataValidation>
    <dataValidation type="list" allowBlank="1" showInputMessage="1" showErrorMessage="1" sqref="E6:E20" xr:uid="{A62976C7-DBCF-4C3D-8041-50A0C86B3D54}">
      <formula1>"1,2,3,4"</formula1>
    </dataValidation>
    <dataValidation type="list" allowBlank="1" showInputMessage="1" showErrorMessage="1" sqref="G6:G20" xr:uid="{ACE75EEA-8B88-4D47-9E51-E41FC4701AD9}">
      <formula1>"月,火,水,木,金,土,日,他"</formula1>
    </dataValidation>
    <dataValidation type="list" allowBlank="1" showInputMessage="1" showErrorMessage="1" sqref="H6:H20" xr:uid="{1A0B6AC6-AA6E-4D21-9251-CF2E6353970D}">
      <formula1>"1 2,3 4,5 6,7 8,9 10,他"</formula1>
    </dataValidation>
    <dataValidation type="list" allowBlank="1" showInputMessage="1" showErrorMessage="1" sqref="I6:J20" xr:uid="{570D695A-DAD8-4412-A801-18066AFBD748}">
      <formula1>"1 2,3 4,5 6,7 8,9 10"</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6A45E-4D56-4B0E-9D58-C977B6047A6A}">
  <sheetPr>
    <tabColor theme="0"/>
  </sheetPr>
  <dimension ref="A1:H31"/>
  <sheetViews>
    <sheetView zoomScaleNormal="100" workbookViewId="0">
      <pane ySplit="1" topLeftCell="A2" activePane="bottomLeft" state="frozen"/>
      <selection pane="bottomLeft" activeCell="A2" sqref="A2"/>
    </sheetView>
  </sheetViews>
  <sheetFormatPr defaultRowHeight="18" customHeight="1" x14ac:dyDescent="0.45"/>
  <cols>
    <col min="1" max="1" width="2.8984375" style="1" customWidth="1"/>
    <col min="2" max="2" width="184.5" style="1" bestFit="1" customWidth="1"/>
    <col min="3" max="4" width="6.19921875" style="1" bestFit="1" customWidth="1"/>
    <col min="5" max="5" width="6.19921875" style="1" customWidth="1"/>
    <col min="6" max="6" width="8.796875" style="1"/>
    <col min="7" max="7" width="7" style="1" customWidth="1"/>
    <col min="8" max="8" width="7.5" style="1" customWidth="1"/>
    <col min="9" max="16384" width="8.796875" style="1"/>
  </cols>
  <sheetData>
    <row r="1" spans="1:8" s="2" customFormat="1" ht="30" customHeight="1" x14ac:dyDescent="0.45">
      <c r="A1" s="2" t="s">
        <v>78</v>
      </c>
    </row>
    <row r="2" spans="1:8" ht="24" customHeight="1" x14ac:dyDescent="0.45"/>
    <row r="3" spans="1:8" ht="24" customHeight="1" x14ac:dyDescent="0.45">
      <c r="B3" s="3" t="s">
        <v>152</v>
      </c>
      <c r="G3" s="139"/>
      <c r="H3" s="139"/>
    </row>
    <row r="4" spans="1:8" ht="24" customHeight="1" x14ac:dyDescent="0.45">
      <c r="B4" s="3" t="s">
        <v>153</v>
      </c>
    </row>
    <row r="5" spans="1:8" ht="24" customHeight="1" x14ac:dyDescent="0.45"/>
    <row r="6" spans="1:8" ht="24" customHeight="1" x14ac:dyDescent="0.45">
      <c r="B6" s="3" t="s">
        <v>154</v>
      </c>
    </row>
    <row r="7" spans="1:8" ht="24" customHeight="1" x14ac:dyDescent="0.45">
      <c r="B7" s="3" t="s">
        <v>155</v>
      </c>
    </row>
    <row r="8" spans="1:8" ht="24" customHeight="1" x14ac:dyDescent="0.45">
      <c r="B8" s="3"/>
    </row>
    <row r="9" spans="1:8" ht="24" customHeight="1" x14ac:dyDescent="0.45">
      <c r="B9" s="3" t="s">
        <v>160</v>
      </c>
    </row>
    <row r="10" spans="1:8" ht="24" customHeight="1" x14ac:dyDescent="0.45">
      <c r="B10" s="3" t="s">
        <v>161</v>
      </c>
    </row>
    <row r="11" spans="1:8" ht="24" customHeight="1" x14ac:dyDescent="0.45">
      <c r="B11" s="3" t="s">
        <v>156</v>
      </c>
    </row>
    <row r="12" spans="1:8" ht="24" customHeight="1" x14ac:dyDescent="0.45">
      <c r="B12" s="3" t="s">
        <v>157</v>
      </c>
    </row>
    <row r="13" spans="1:8" ht="24" customHeight="1" x14ac:dyDescent="0.45"/>
    <row r="14" spans="1:8" ht="24" customHeight="1" x14ac:dyDescent="0.45">
      <c r="B14" s="3" t="s">
        <v>158</v>
      </c>
    </row>
    <row r="15" spans="1:8" ht="24" customHeight="1" x14ac:dyDescent="0.45"/>
    <row r="16" spans="1:8" ht="24" customHeight="1" x14ac:dyDescent="0.45">
      <c r="B16" s="3" t="s">
        <v>162</v>
      </c>
    </row>
    <row r="17" spans="2:2" ht="24" customHeight="1" x14ac:dyDescent="0.45">
      <c r="B17" s="140"/>
    </row>
    <row r="18" spans="2:2" ht="24" customHeight="1" x14ac:dyDescent="0.45">
      <c r="B18" s="141"/>
    </row>
    <row r="19" spans="2:2" ht="27.6" customHeight="1" x14ac:dyDescent="0.45">
      <c r="B19" s="142"/>
    </row>
    <row r="20" spans="2:2" ht="24" customHeight="1" x14ac:dyDescent="0.45">
      <c r="B20" s="3" t="s">
        <v>163</v>
      </c>
    </row>
    <row r="21" spans="2:2" ht="24" customHeight="1" x14ac:dyDescent="0.45">
      <c r="B21" s="3" t="s">
        <v>173</v>
      </c>
    </row>
    <row r="22" spans="2:2" ht="24" customHeight="1" x14ac:dyDescent="0.45">
      <c r="B22" s="3" t="s">
        <v>164</v>
      </c>
    </row>
    <row r="23" spans="2:2" ht="24" customHeight="1" x14ac:dyDescent="0.45">
      <c r="B23" s="3" t="s">
        <v>174</v>
      </c>
    </row>
    <row r="24" spans="2:2" ht="24" customHeight="1" x14ac:dyDescent="0.45">
      <c r="B24" s="50" t="s">
        <v>169</v>
      </c>
    </row>
    <row r="25" spans="2:2" ht="24" customHeight="1" x14ac:dyDescent="0.45">
      <c r="B25" s="51" t="s">
        <v>170</v>
      </c>
    </row>
    <row r="26" spans="2:2" ht="24" customHeight="1" x14ac:dyDescent="0.45">
      <c r="B26" s="50" t="s">
        <v>171</v>
      </c>
    </row>
    <row r="27" spans="2:2" ht="24" customHeight="1" x14ac:dyDescent="0.45">
      <c r="B27" s="44"/>
    </row>
    <row r="28" spans="2:2" ht="24" customHeight="1" x14ac:dyDescent="0.45">
      <c r="B28" s="52" t="s">
        <v>172</v>
      </c>
    </row>
    <row r="29" spans="2:2" ht="24" customHeight="1" x14ac:dyDescent="0.45">
      <c r="B29" s="52" t="s">
        <v>175</v>
      </c>
    </row>
    <row r="30" spans="2:2" ht="24" customHeight="1" x14ac:dyDescent="0.45"/>
    <row r="31" spans="2:2" ht="24" customHeight="1" x14ac:dyDescent="0.45">
      <c r="B31" s="3" t="s">
        <v>159</v>
      </c>
    </row>
  </sheetData>
  <mergeCells count="2">
    <mergeCell ref="G3:H3"/>
    <mergeCell ref="B17:B19"/>
  </mergeCells>
  <phoneticPr fontId="1"/>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4E79-408C-4317-B907-927449180C7A}">
  <sheetPr>
    <tabColor theme="6" tint="-0.499984740745262"/>
  </sheetPr>
  <dimension ref="A1:AK2027"/>
  <sheetViews>
    <sheetView zoomScale="85" zoomScaleNormal="85" workbookViewId="0">
      <pane ySplit="1" topLeftCell="A2" activePane="bottomLeft" state="frozen"/>
      <selection activeCell="P1" sqref="P1"/>
      <selection pane="bottomLeft" activeCell="C4" sqref="C4"/>
    </sheetView>
  </sheetViews>
  <sheetFormatPr defaultRowHeight="18" customHeight="1" x14ac:dyDescent="0.45"/>
  <cols>
    <col min="1" max="1" width="2.8984375" style="1" customWidth="1"/>
    <col min="2" max="2" width="60.69921875" style="1" bestFit="1" customWidth="1"/>
    <col min="3" max="3" width="32" style="1" bestFit="1" customWidth="1"/>
    <col min="4" max="5" width="15.59765625" style="1" customWidth="1"/>
    <col min="6" max="6" width="3.3984375" style="1" hidden="1" customWidth="1"/>
    <col min="7" max="7" width="6.3984375" style="1" hidden="1" customWidth="1"/>
    <col min="8" max="8" width="13.69921875" style="1" hidden="1" customWidth="1"/>
    <col min="9" max="9" width="5" style="1" hidden="1" customWidth="1"/>
    <col min="10" max="15" width="4.8984375" style="1" hidden="1" customWidth="1"/>
    <col min="16" max="16" width="49" style="1" hidden="1" customWidth="1"/>
    <col min="17" max="18" width="6.09765625" style="1" hidden="1" customWidth="1"/>
    <col min="19" max="23" width="4.8984375" style="1" hidden="1" customWidth="1"/>
    <col min="24" max="24" width="18.296875" style="24" hidden="1" customWidth="1"/>
    <col min="25" max="25" width="9.8984375" style="1" hidden="1" customWidth="1"/>
    <col min="26" max="27" width="9.796875" style="1" hidden="1" customWidth="1"/>
    <col min="28" max="29" width="8.796875" style="1" hidden="1" customWidth="1"/>
    <col min="30" max="30" width="12.5" style="1" hidden="1" customWidth="1"/>
    <col min="31" max="33" width="11" style="1" hidden="1" customWidth="1"/>
    <col min="34" max="34" width="12.5" style="1" hidden="1" customWidth="1"/>
    <col min="35" max="36" width="11" style="1" hidden="1" customWidth="1"/>
    <col min="37" max="37" width="8.796875" style="1" hidden="1" customWidth="1"/>
    <col min="38" max="38" width="0" style="1" hidden="1" customWidth="1"/>
    <col min="39" max="16384" width="8.796875" style="1"/>
  </cols>
  <sheetData>
    <row r="1" spans="1:36" s="2" customFormat="1" ht="30" customHeight="1" x14ac:dyDescent="0.45">
      <c r="A1" s="2" t="s">
        <v>22</v>
      </c>
      <c r="X1" s="23"/>
    </row>
    <row r="3" spans="1:36" ht="30" customHeight="1" x14ac:dyDescent="0.45">
      <c r="B3" s="6"/>
      <c r="C3" s="6" t="s">
        <v>24</v>
      </c>
      <c r="D3" s="14"/>
      <c r="E3" s="14"/>
    </row>
    <row r="4" spans="1:36" ht="30" customHeight="1" x14ac:dyDescent="0.45">
      <c r="B4" s="6" t="s">
        <v>20</v>
      </c>
      <c r="C4" s="43" t="s">
        <v>178</v>
      </c>
      <c r="D4" s="14"/>
      <c r="E4" s="14"/>
      <c r="P4" s="5" t="str">
        <f>LEFT(C4,1)</f>
        <v>3</v>
      </c>
      <c r="X4" s="1"/>
    </row>
    <row r="5" spans="1:36" ht="30" customHeight="1" x14ac:dyDescent="0.45">
      <c r="B5" s="6" t="s">
        <v>25</v>
      </c>
      <c r="C5" s="43" t="s">
        <v>88</v>
      </c>
      <c r="D5" s="14"/>
      <c r="E5" s="14"/>
      <c r="P5" s="5" t="str">
        <f>LEFT(C5,1)</f>
        <v>0</v>
      </c>
    </row>
    <row r="6" spans="1:36" ht="30" customHeight="1" x14ac:dyDescent="0.45">
      <c r="B6" s="6" t="s">
        <v>23</v>
      </c>
      <c r="C6" s="43" t="s">
        <v>177</v>
      </c>
      <c r="D6" s="14"/>
      <c r="E6" s="14"/>
      <c r="P6" s="5" t="str">
        <f>LEFT(C6,1)</f>
        <v>0</v>
      </c>
    </row>
    <row r="7" spans="1:36" ht="18" customHeight="1" x14ac:dyDescent="0.45">
      <c r="D7" s="27"/>
      <c r="E7" s="27"/>
      <c r="X7" s="1"/>
    </row>
    <row r="8" spans="1:36" ht="18" customHeight="1" x14ac:dyDescent="0.45">
      <c r="B8" s="135" t="s">
        <v>58</v>
      </c>
      <c r="C8" s="135"/>
      <c r="D8" s="28"/>
      <c r="E8" s="28"/>
    </row>
    <row r="9" spans="1:36" ht="18" customHeight="1" x14ac:dyDescent="0.45">
      <c r="B9" s="135"/>
      <c r="C9" s="135"/>
      <c r="D9" s="28"/>
      <c r="E9" s="28"/>
    </row>
    <row r="12" spans="1:36" ht="18" customHeight="1" x14ac:dyDescent="0.45">
      <c r="H12" s="3" t="s">
        <v>127</v>
      </c>
      <c r="I12" s="3" t="s">
        <v>128</v>
      </c>
      <c r="J12" s="3" t="s">
        <v>101</v>
      </c>
      <c r="K12" s="3" t="s">
        <v>113</v>
      </c>
      <c r="L12" s="3" t="s">
        <v>102</v>
      </c>
      <c r="M12" s="3" t="s">
        <v>103</v>
      </c>
      <c r="N12" s="3" t="s">
        <v>104</v>
      </c>
      <c r="O12" s="3" t="s">
        <v>105</v>
      </c>
      <c r="P12" s="3" t="s">
        <v>100</v>
      </c>
      <c r="Q12" s="1" t="s">
        <v>145</v>
      </c>
      <c r="S12" s="6" t="s">
        <v>101</v>
      </c>
      <c r="T12" s="6" t="s">
        <v>113</v>
      </c>
      <c r="U12" s="6" t="s">
        <v>102</v>
      </c>
      <c r="V12" s="6" t="s">
        <v>103</v>
      </c>
      <c r="W12" s="6"/>
      <c r="X12" s="25"/>
      <c r="Y12" s="6" t="s">
        <v>130</v>
      </c>
      <c r="Z12" s="6" t="s">
        <v>128</v>
      </c>
      <c r="AA12" s="6" t="s">
        <v>127</v>
      </c>
      <c r="AC12" s="143" t="s">
        <v>148</v>
      </c>
      <c r="AD12" s="144"/>
      <c r="AE12" s="144"/>
      <c r="AF12" s="144"/>
      <c r="AG12" s="144"/>
      <c r="AH12" s="145"/>
      <c r="AI12" s="30" t="str">
        <f>LEFT(ホーム!N3,1)</f>
        <v>1</v>
      </c>
      <c r="AJ12" s="31" t="str">
        <f>ホーム!O3</f>
        <v>前期</v>
      </c>
    </row>
    <row r="13" spans="1:36" ht="18" customHeight="1" x14ac:dyDescent="0.45">
      <c r="F13" s="1" t="str">
        <f>IF(Q13="","",COUNTIF($Q$13:Q13,"該当"))</f>
        <v/>
      </c>
      <c r="G13" s="1" t="str">
        <f>IF(F13="","",_xlfn.CONCAT(J13,K13,"他",F13))</f>
        <v/>
      </c>
      <c r="H13" s="3" t="s">
        <v>1</v>
      </c>
      <c r="I13" s="3">
        <v>1</v>
      </c>
      <c r="J13" s="21">
        <f>基礎!E6</f>
        <v>0</v>
      </c>
      <c r="K13" s="21">
        <f>基礎!F6</f>
        <v>0</v>
      </c>
      <c r="L13" s="21">
        <f>基礎!G6</f>
        <v>0</v>
      </c>
      <c r="M13" s="21">
        <f>基礎!H6</f>
        <v>0</v>
      </c>
      <c r="N13" s="21">
        <f>基礎!I6</f>
        <v>0</v>
      </c>
      <c r="O13" s="21">
        <f>基礎!J6</f>
        <v>0</v>
      </c>
      <c r="P13" s="3" t="str">
        <f>基礎!C6</f>
        <v>英語ⅠＡ</v>
      </c>
      <c r="Q13" s="1" t="str">
        <f>IF(AND(L13="他",M13="他"),"該当","")</f>
        <v/>
      </c>
      <c r="S13" s="21">
        <v>1</v>
      </c>
      <c r="T13" s="21" t="s">
        <v>118</v>
      </c>
      <c r="U13" s="21" t="s">
        <v>119</v>
      </c>
      <c r="V13" s="21" t="s">
        <v>120</v>
      </c>
      <c r="W13" s="21" t="s">
        <v>133</v>
      </c>
      <c r="X13" s="26" t="str">
        <f>_xlfn.CONCAT(S13,T13,U13,V13,W13)</f>
        <v>1前期月1 2a</v>
      </c>
      <c r="Y13" s="22" t="e">
        <f>DGET($H$12:$P$205,$P$12,S12:V13)</f>
        <v>#VALUE!</v>
      </c>
      <c r="Z13" s="22" t="e">
        <f>DGET($H$12:$P$205,$I$12,S12:V13)</f>
        <v>#VALUE!</v>
      </c>
      <c r="AA13" s="22" t="e">
        <f>DGET($H$12:$P$205,$H$12,S12:V13)</f>
        <v>#VALUE!</v>
      </c>
      <c r="AC13" s="32"/>
      <c r="AD13" s="4" t="s">
        <v>95</v>
      </c>
      <c r="AE13" s="4" t="s">
        <v>106</v>
      </c>
      <c r="AF13" s="4" t="s">
        <v>107</v>
      </c>
      <c r="AG13" s="4" t="s">
        <v>108</v>
      </c>
      <c r="AH13" s="4" t="s">
        <v>109</v>
      </c>
      <c r="AI13" s="4" t="s">
        <v>110</v>
      </c>
      <c r="AJ13" s="4" t="s">
        <v>146</v>
      </c>
    </row>
    <row r="14" spans="1:36" ht="18" customHeight="1" x14ac:dyDescent="0.45">
      <c r="F14" s="1" t="str">
        <f>IF(Q14="","",COUNTIF($Q$13:Q14,"該当"))</f>
        <v/>
      </c>
      <c r="G14" s="1" t="str">
        <f t="shared" ref="G14:G77" si="0">IF(F14="","",_xlfn.CONCAT(J14,K14,"他",F14))</f>
        <v/>
      </c>
      <c r="H14" s="3" t="s">
        <v>1</v>
      </c>
      <c r="I14" s="3">
        <v>2</v>
      </c>
      <c r="J14" s="21">
        <f>基礎!E7</f>
        <v>0</v>
      </c>
      <c r="K14" s="21">
        <f>基礎!F7</f>
        <v>0</v>
      </c>
      <c r="L14" s="21">
        <f>基礎!G7</f>
        <v>0</v>
      </c>
      <c r="M14" s="21">
        <f>基礎!H7</f>
        <v>0</v>
      </c>
      <c r="N14" s="21">
        <f>基礎!I7</f>
        <v>0</v>
      </c>
      <c r="O14" s="21">
        <f>基礎!J7</f>
        <v>0</v>
      </c>
      <c r="P14" s="3" t="str">
        <f>基礎!C7</f>
        <v>英語ⅠＢ</v>
      </c>
      <c r="Q14" s="1" t="str">
        <f t="shared" ref="Q14:Q77" si="1">IF(AND(L14="他",M14="他"),"該当","")</f>
        <v/>
      </c>
      <c r="S14" s="6" t="s">
        <v>101</v>
      </c>
      <c r="T14" s="6" t="s">
        <v>113</v>
      </c>
      <c r="U14" s="6" t="s">
        <v>102</v>
      </c>
      <c r="V14" s="6" t="s">
        <v>104</v>
      </c>
      <c r="W14" s="6"/>
      <c r="X14" s="25"/>
      <c r="Y14" s="6" t="s">
        <v>130</v>
      </c>
      <c r="Z14" s="6" t="s">
        <v>128</v>
      </c>
      <c r="AA14" s="6" t="s">
        <v>127</v>
      </c>
      <c r="AC14" s="140" t="s">
        <v>96</v>
      </c>
      <c r="AD14" s="146" t="e">
        <f t="shared" ref="AD14:AJ14" si="2">IFERROR(VLOOKUP(_xlfn.CONCAT($AI$12,$AJ$12,AD$13,$AC$14,"a"),$X$13:$AA$2027,2,0),IFERROR(VLOOKUP(_xlfn.CONCAT($AI$12,$AJ$12,AD$13,$AC$14,"b"),$X$13:$AA$2027,2,0),VLOOKUP(_xlfn.CONCAT($AI$12,$AJ$12,AD$13,$AC$14,"c"),$X$13:$AA$2027,2,0)))</f>
        <v>#VALUE!</v>
      </c>
      <c r="AE14" s="146" t="e">
        <f t="shared" si="2"/>
        <v>#VALUE!</v>
      </c>
      <c r="AF14" s="146" t="e">
        <f t="shared" si="2"/>
        <v>#VALUE!</v>
      </c>
      <c r="AG14" s="146" t="e">
        <f t="shared" si="2"/>
        <v>#VALUE!</v>
      </c>
      <c r="AH14" s="146" t="e">
        <f t="shared" si="2"/>
        <v>#VALUE!</v>
      </c>
      <c r="AI14" s="146" t="e">
        <f t="shared" si="2"/>
        <v>#VALUE!</v>
      </c>
      <c r="AJ14" s="146" t="e">
        <f t="shared" si="2"/>
        <v>#VALUE!</v>
      </c>
    </row>
    <row r="15" spans="1:36" ht="18" customHeight="1" x14ac:dyDescent="0.45">
      <c r="F15" s="1" t="str">
        <f>IF(Q15="","",COUNTIF($Q$13:Q15,"該当"))</f>
        <v/>
      </c>
      <c r="G15" s="1" t="str">
        <f t="shared" si="0"/>
        <v/>
      </c>
      <c r="H15" s="3" t="s">
        <v>1</v>
      </c>
      <c r="I15" s="3">
        <v>3</v>
      </c>
      <c r="J15" s="21">
        <f>基礎!E8</f>
        <v>0</v>
      </c>
      <c r="K15" s="21">
        <f>基礎!F8</f>
        <v>0</v>
      </c>
      <c r="L15" s="21">
        <f>基礎!G8</f>
        <v>0</v>
      </c>
      <c r="M15" s="21">
        <f>基礎!H8</f>
        <v>0</v>
      </c>
      <c r="N15" s="21">
        <f>基礎!I8</f>
        <v>0</v>
      </c>
      <c r="O15" s="21">
        <f>基礎!J8</f>
        <v>0</v>
      </c>
      <c r="P15" s="3" t="str">
        <f>基礎!C8</f>
        <v>英語ⅡＡ</v>
      </c>
      <c r="Q15" s="1" t="str">
        <f t="shared" si="1"/>
        <v/>
      </c>
      <c r="S15" s="21">
        <v>1</v>
      </c>
      <c r="T15" s="21" t="s">
        <v>118</v>
      </c>
      <c r="U15" s="21" t="s">
        <v>119</v>
      </c>
      <c r="V15" s="21" t="s">
        <v>120</v>
      </c>
      <c r="W15" s="21" t="s">
        <v>134</v>
      </c>
      <c r="X15" s="26" t="str">
        <f>_xlfn.CONCAT(S15,T15,U15,V15,W15)</f>
        <v>1前期月1 2b</v>
      </c>
      <c r="Y15" s="22" t="e">
        <f>DGET($H$12:$P$205,$P$12,S14:V15)</f>
        <v>#VALUE!</v>
      </c>
      <c r="Z15" s="22" t="e">
        <f>DGET($H$12:$P$205,$I$12,S14:V15)</f>
        <v>#VALUE!</v>
      </c>
      <c r="AA15" s="22" t="e">
        <f>DGET($H$12:$P$205,$H$12,S14:V15)</f>
        <v>#VALUE!</v>
      </c>
      <c r="AC15" s="142"/>
      <c r="AD15" s="147"/>
      <c r="AE15" s="147"/>
      <c r="AF15" s="147"/>
      <c r="AG15" s="147"/>
      <c r="AH15" s="147"/>
      <c r="AI15" s="147"/>
      <c r="AJ15" s="147"/>
    </row>
    <row r="16" spans="1:36" ht="18" customHeight="1" x14ac:dyDescent="0.45">
      <c r="F16" s="1" t="str">
        <f>IF(Q16="","",COUNTIF($Q$13:Q16,"該当"))</f>
        <v/>
      </c>
      <c r="G16" s="1" t="str">
        <f t="shared" si="0"/>
        <v/>
      </c>
      <c r="H16" s="3" t="s">
        <v>1</v>
      </c>
      <c r="I16" s="3">
        <v>4</v>
      </c>
      <c r="J16" s="21">
        <f>基礎!E9</f>
        <v>0</v>
      </c>
      <c r="K16" s="21">
        <f>基礎!F9</f>
        <v>0</v>
      </c>
      <c r="L16" s="21">
        <f>基礎!G9</f>
        <v>0</v>
      </c>
      <c r="M16" s="21">
        <f>基礎!H9</f>
        <v>0</v>
      </c>
      <c r="N16" s="21">
        <f>基礎!I9</f>
        <v>0</v>
      </c>
      <c r="O16" s="21">
        <f>基礎!J9</f>
        <v>0</v>
      </c>
      <c r="P16" s="3" t="str">
        <f>基礎!C9</f>
        <v>英語ⅡＢ</v>
      </c>
      <c r="Q16" s="1" t="str">
        <f t="shared" si="1"/>
        <v/>
      </c>
      <c r="S16" s="6" t="s">
        <v>101</v>
      </c>
      <c r="T16" s="6" t="s">
        <v>113</v>
      </c>
      <c r="U16" s="6" t="s">
        <v>102</v>
      </c>
      <c r="V16" s="6" t="s">
        <v>105</v>
      </c>
      <c r="W16" s="6"/>
      <c r="X16" s="25"/>
      <c r="Y16" s="6" t="s">
        <v>130</v>
      </c>
      <c r="Z16" s="6" t="s">
        <v>128</v>
      </c>
      <c r="AA16" s="6" t="s">
        <v>127</v>
      </c>
      <c r="AC16" s="140" t="s">
        <v>99</v>
      </c>
      <c r="AD16" s="146" t="e">
        <f t="shared" ref="AD16:AJ16" si="3">IFERROR(VLOOKUP(_xlfn.CONCAT($AI$12,$AJ$12,AD$13,$AC$16,"a"),$X$13:$AA$2027,2,0),IFERROR(VLOOKUP(_xlfn.CONCAT($AI$12,$AJ$12,AD$13,$AC$16,"b"),$X$13:$AA$2027,2,0),VLOOKUP(_xlfn.CONCAT($AI$12,$AJ$12,AD$13,$AC$16,"c"),$X$13:$AA$2027,2,0)))</f>
        <v>#VALUE!</v>
      </c>
      <c r="AE16" s="146" t="e">
        <f t="shared" si="3"/>
        <v>#VALUE!</v>
      </c>
      <c r="AF16" s="146" t="e">
        <f t="shared" si="3"/>
        <v>#VALUE!</v>
      </c>
      <c r="AG16" s="146" t="e">
        <f t="shared" si="3"/>
        <v>#VALUE!</v>
      </c>
      <c r="AH16" s="146" t="e">
        <f t="shared" si="3"/>
        <v>#VALUE!</v>
      </c>
      <c r="AI16" s="146" t="e">
        <f t="shared" si="3"/>
        <v>#VALUE!</v>
      </c>
      <c r="AJ16" s="146" t="e">
        <f t="shared" si="3"/>
        <v>#VALUE!</v>
      </c>
    </row>
    <row r="17" spans="6:36" ht="18" customHeight="1" x14ac:dyDescent="0.45">
      <c r="F17" s="1" t="str">
        <f>IF(Q17="","",COUNTIF($Q$13:Q17,"該当"))</f>
        <v/>
      </c>
      <c r="G17" s="1" t="str">
        <f t="shared" si="0"/>
        <v/>
      </c>
      <c r="H17" s="3" t="s">
        <v>1</v>
      </c>
      <c r="I17" s="3">
        <v>5</v>
      </c>
      <c r="J17" s="21">
        <f>基礎!E10</f>
        <v>0</v>
      </c>
      <c r="K17" s="21">
        <f>基礎!F10</f>
        <v>0</v>
      </c>
      <c r="L17" s="21">
        <f>基礎!G10</f>
        <v>0</v>
      </c>
      <c r="M17" s="21">
        <f>基礎!H10</f>
        <v>0</v>
      </c>
      <c r="N17" s="21">
        <f>基礎!I10</f>
        <v>0</v>
      </c>
      <c r="O17" s="21">
        <f>基礎!J10</f>
        <v>0</v>
      </c>
      <c r="P17" s="3" t="str">
        <f>基礎!C10</f>
        <v>初修外国語Ⅰ(時限A)</v>
      </c>
      <c r="Q17" s="1" t="str">
        <f t="shared" si="1"/>
        <v/>
      </c>
      <c r="S17" s="21">
        <v>1</v>
      </c>
      <c r="T17" s="21" t="s">
        <v>118</v>
      </c>
      <c r="U17" s="21" t="s">
        <v>119</v>
      </c>
      <c r="V17" s="21" t="s">
        <v>120</v>
      </c>
      <c r="W17" s="21" t="s">
        <v>135</v>
      </c>
      <c r="X17" s="26" t="str">
        <f>_xlfn.CONCAT(S17,T17,U17,V17,W17)</f>
        <v>1前期月1 2c</v>
      </c>
      <c r="Y17" s="22" t="e">
        <f>DGET($H$12:$P$205,$P$12,S16:V17)</f>
        <v>#VALUE!</v>
      </c>
      <c r="Z17" s="22" t="e">
        <f>DGET($H$12:$P$205,$I$12,S16:V17)</f>
        <v>#VALUE!</v>
      </c>
      <c r="AA17" s="22" t="e">
        <f>DGET($H$12:$P$205,$H$12,S16:V17)</f>
        <v>#VALUE!</v>
      </c>
      <c r="AC17" s="142"/>
      <c r="AD17" s="147"/>
      <c r="AE17" s="147"/>
      <c r="AF17" s="147"/>
      <c r="AG17" s="147"/>
      <c r="AH17" s="147"/>
      <c r="AI17" s="147"/>
      <c r="AJ17" s="147"/>
    </row>
    <row r="18" spans="6:36" ht="18" customHeight="1" x14ac:dyDescent="0.45">
      <c r="F18" s="1" t="str">
        <f>IF(Q18="","",COUNTIF($Q$13:Q18,"該当"))</f>
        <v/>
      </c>
      <c r="G18" s="1" t="str">
        <f t="shared" si="0"/>
        <v/>
      </c>
      <c r="H18" s="3" t="s">
        <v>1</v>
      </c>
      <c r="I18" s="3">
        <v>6</v>
      </c>
      <c r="J18" s="21">
        <f>基礎!E11</f>
        <v>0</v>
      </c>
      <c r="K18" s="21">
        <f>基礎!F11</f>
        <v>0</v>
      </c>
      <c r="L18" s="21">
        <f>基礎!G11</f>
        <v>0</v>
      </c>
      <c r="M18" s="21">
        <f>基礎!H11</f>
        <v>0</v>
      </c>
      <c r="N18" s="21">
        <f>基礎!I11</f>
        <v>0</v>
      </c>
      <c r="O18" s="21">
        <f>基礎!J11</f>
        <v>0</v>
      </c>
      <c r="P18" s="3" t="str">
        <f>基礎!C11</f>
        <v>初修外国語Ⅰ(時限B)</v>
      </c>
      <c r="Q18" s="1" t="str">
        <f t="shared" si="1"/>
        <v/>
      </c>
      <c r="S18" s="6" t="s">
        <v>101</v>
      </c>
      <c r="T18" s="6" t="s">
        <v>113</v>
      </c>
      <c r="U18" s="6" t="s">
        <v>102</v>
      </c>
      <c r="V18" s="6" t="s">
        <v>103</v>
      </c>
      <c r="W18" s="6"/>
      <c r="X18" s="25"/>
      <c r="Y18" s="6" t="s">
        <v>130</v>
      </c>
      <c r="Z18" s="6" t="s">
        <v>128</v>
      </c>
      <c r="AA18" s="6" t="s">
        <v>127</v>
      </c>
      <c r="AC18" s="140" t="s">
        <v>122</v>
      </c>
      <c r="AD18" s="146" t="e">
        <f t="shared" ref="AD18:AJ18" si="4">IFERROR(VLOOKUP(_xlfn.CONCAT($AI$12,$AJ$12,AD$13,$AC$18,"a"),$X$13:$AA$2027,2,0),IFERROR(VLOOKUP(_xlfn.CONCAT($AI$12,$AJ$12,AD$13,$AC$18,"b"),$X$13:$AA$2027,2,0),VLOOKUP(_xlfn.CONCAT($AI$12,$AJ$12,AD$13,$AC$18,"c"),$X$13:$AA$2027,2,0)))</f>
        <v>#VALUE!</v>
      </c>
      <c r="AE18" s="146" t="e">
        <f t="shared" si="4"/>
        <v>#VALUE!</v>
      </c>
      <c r="AF18" s="146" t="e">
        <f t="shared" si="4"/>
        <v>#VALUE!</v>
      </c>
      <c r="AG18" s="146" t="e">
        <f t="shared" si="4"/>
        <v>#VALUE!</v>
      </c>
      <c r="AH18" s="146" t="e">
        <f t="shared" si="4"/>
        <v>#VALUE!</v>
      </c>
      <c r="AI18" s="146" t="e">
        <f t="shared" si="4"/>
        <v>#VALUE!</v>
      </c>
      <c r="AJ18" s="146" t="e">
        <f t="shared" si="4"/>
        <v>#VALUE!</v>
      </c>
    </row>
    <row r="19" spans="6:36" ht="18" customHeight="1" x14ac:dyDescent="0.45">
      <c r="G19" s="1" t="str">
        <f t="shared" si="0"/>
        <v/>
      </c>
      <c r="H19" s="3"/>
      <c r="I19" s="3"/>
      <c r="J19" s="21"/>
      <c r="K19" s="21"/>
      <c r="L19" s="21"/>
      <c r="M19" s="21"/>
      <c r="N19" s="21"/>
      <c r="O19" s="21"/>
      <c r="P19" s="3"/>
      <c r="Q19" s="1" t="str">
        <f t="shared" si="1"/>
        <v/>
      </c>
      <c r="S19" s="21">
        <v>1</v>
      </c>
      <c r="T19" s="21" t="s">
        <v>118</v>
      </c>
      <c r="U19" s="21" t="s">
        <v>119</v>
      </c>
      <c r="V19" s="21" t="s">
        <v>121</v>
      </c>
      <c r="W19" s="21" t="s">
        <v>133</v>
      </c>
      <c r="X19" s="26" t="str">
        <f>_xlfn.CONCAT(S19,T19,U19,V19,W19)</f>
        <v>1前期月3 4a</v>
      </c>
      <c r="Y19" s="22" t="e">
        <f>DGET($H$12:$P$205,$P$12,S18:V19)</f>
        <v>#VALUE!</v>
      </c>
      <c r="Z19" s="22" t="e">
        <f>DGET($H$12:$P$205,$I$12,S18:V19)</f>
        <v>#VALUE!</v>
      </c>
      <c r="AA19" s="22" t="e">
        <f>DGET($H$12:$P$205,$H$12,S18:V19)</f>
        <v>#VALUE!</v>
      </c>
      <c r="AC19" s="142"/>
      <c r="AD19" s="147"/>
      <c r="AE19" s="147"/>
      <c r="AF19" s="147"/>
      <c r="AG19" s="147"/>
      <c r="AH19" s="147"/>
      <c r="AI19" s="147"/>
      <c r="AJ19" s="147"/>
    </row>
    <row r="20" spans="6:36" ht="18" customHeight="1" x14ac:dyDescent="0.45">
      <c r="G20" s="1" t="str">
        <f t="shared" si="0"/>
        <v/>
      </c>
      <c r="H20" s="3"/>
      <c r="I20" s="3"/>
      <c r="J20" s="21"/>
      <c r="K20" s="21"/>
      <c r="L20" s="21"/>
      <c r="M20" s="21"/>
      <c r="N20" s="21"/>
      <c r="O20" s="21"/>
      <c r="P20" s="3"/>
      <c r="Q20" s="1" t="str">
        <f t="shared" si="1"/>
        <v/>
      </c>
      <c r="S20" s="6" t="s">
        <v>101</v>
      </c>
      <c r="T20" s="6" t="s">
        <v>113</v>
      </c>
      <c r="U20" s="6" t="s">
        <v>102</v>
      </c>
      <c r="V20" s="6" t="s">
        <v>104</v>
      </c>
      <c r="W20" s="6"/>
      <c r="X20" s="25"/>
      <c r="Y20" s="6" t="s">
        <v>130</v>
      </c>
      <c r="Z20" s="6" t="s">
        <v>128</v>
      </c>
      <c r="AA20" s="6" t="s">
        <v>127</v>
      </c>
      <c r="AC20" s="140" t="s">
        <v>98</v>
      </c>
      <c r="AD20" s="146" t="e">
        <f t="shared" ref="AD20:AJ20" si="5">IFERROR(VLOOKUP(_xlfn.CONCAT($AI$12,$AJ$12,AD$13,$AC$20,"a"),$X$13:$AA$2027,2,0),IFERROR(VLOOKUP(_xlfn.CONCAT($AI$12,$AJ$12,AD$13,$AC$20,"b"),$X$13:$AA$2027,2,0),VLOOKUP(_xlfn.CONCAT($AI$12,$AJ$12,AD$13,$AC$20,"c"),$X$13:$AA$2027,2,0)))</f>
        <v>#VALUE!</v>
      </c>
      <c r="AE20" s="146" t="e">
        <f t="shared" si="5"/>
        <v>#VALUE!</v>
      </c>
      <c r="AF20" s="146" t="e">
        <f t="shared" si="5"/>
        <v>#VALUE!</v>
      </c>
      <c r="AG20" s="146" t="e">
        <f t="shared" si="5"/>
        <v>#VALUE!</v>
      </c>
      <c r="AH20" s="146" t="e">
        <f t="shared" si="5"/>
        <v>#VALUE!</v>
      </c>
      <c r="AI20" s="146" t="e">
        <f t="shared" si="5"/>
        <v>#VALUE!</v>
      </c>
      <c r="AJ20" s="146" t="e">
        <f t="shared" si="5"/>
        <v>#VALUE!</v>
      </c>
    </row>
    <row r="21" spans="6:36" ht="18" customHeight="1" x14ac:dyDescent="0.45">
      <c r="G21" s="1" t="str">
        <f t="shared" si="0"/>
        <v/>
      </c>
      <c r="H21" s="3"/>
      <c r="I21" s="3"/>
      <c r="J21" s="21"/>
      <c r="K21" s="21"/>
      <c r="L21" s="21"/>
      <c r="M21" s="21"/>
      <c r="N21" s="21"/>
      <c r="O21" s="21"/>
      <c r="P21" s="3"/>
      <c r="Q21" s="1" t="str">
        <f t="shared" si="1"/>
        <v/>
      </c>
      <c r="S21" s="21">
        <v>1</v>
      </c>
      <c r="T21" s="21" t="s">
        <v>118</v>
      </c>
      <c r="U21" s="21" t="s">
        <v>119</v>
      </c>
      <c r="V21" s="21" t="s">
        <v>121</v>
      </c>
      <c r="W21" s="21" t="s">
        <v>134</v>
      </c>
      <c r="X21" s="26" t="str">
        <f>_xlfn.CONCAT(S21,T21,U21,V21,W21)</f>
        <v>1前期月3 4b</v>
      </c>
      <c r="Y21" s="22" t="e">
        <f>DGET($H$12:$P$205,$P$12,S20:V21)</f>
        <v>#VALUE!</v>
      </c>
      <c r="Z21" s="22" t="e">
        <f>DGET($H$12:$P$205,$I$12,S20:V21)</f>
        <v>#VALUE!</v>
      </c>
      <c r="AA21" s="22" t="e">
        <f>DGET($H$12:$P$205,$H$12,S20:V21)</f>
        <v>#VALUE!</v>
      </c>
      <c r="AC21" s="142"/>
      <c r="AD21" s="147"/>
      <c r="AE21" s="147"/>
      <c r="AF21" s="147"/>
      <c r="AG21" s="147"/>
      <c r="AH21" s="147"/>
      <c r="AI21" s="147"/>
      <c r="AJ21" s="147"/>
    </row>
    <row r="22" spans="6:36" ht="18" customHeight="1" x14ac:dyDescent="0.45">
      <c r="G22" s="1" t="str">
        <f t="shared" si="0"/>
        <v/>
      </c>
      <c r="H22" s="3"/>
      <c r="I22" s="3"/>
      <c r="J22" s="21"/>
      <c r="K22" s="21"/>
      <c r="L22" s="21"/>
      <c r="M22" s="21"/>
      <c r="N22" s="21"/>
      <c r="O22" s="21"/>
      <c r="P22" s="3"/>
      <c r="Q22" s="1" t="str">
        <f t="shared" si="1"/>
        <v/>
      </c>
      <c r="S22" s="6" t="s">
        <v>101</v>
      </c>
      <c r="T22" s="6" t="s">
        <v>113</v>
      </c>
      <c r="U22" s="6" t="s">
        <v>102</v>
      </c>
      <c r="V22" s="6" t="s">
        <v>105</v>
      </c>
      <c r="W22" s="6"/>
      <c r="X22" s="25"/>
      <c r="Y22" s="6" t="s">
        <v>130</v>
      </c>
      <c r="Z22" s="6" t="s">
        <v>128</v>
      </c>
      <c r="AA22" s="6" t="s">
        <v>127</v>
      </c>
      <c r="AC22" s="140" t="s">
        <v>97</v>
      </c>
      <c r="AD22" s="146" t="e">
        <f t="shared" ref="AD22:AJ22" si="6">IFERROR(VLOOKUP(_xlfn.CONCAT($AI$12,$AJ$12,AD$13,$AC$22,"a"),$X$13:$AA$2027,2,0),IFERROR(VLOOKUP(_xlfn.CONCAT($AI$12,$AJ$12,AD$13,$AC$22,"b"),$X$13:$AA$2027,2,0),VLOOKUP(_xlfn.CONCAT($AI$12,$AJ$12,AD$13,$AC$22,"c"),$X$13:$AA$2027,2,0)))</f>
        <v>#VALUE!</v>
      </c>
      <c r="AE22" s="146" t="e">
        <f t="shared" si="6"/>
        <v>#VALUE!</v>
      </c>
      <c r="AF22" s="146" t="e">
        <f t="shared" si="6"/>
        <v>#VALUE!</v>
      </c>
      <c r="AG22" s="146" t="e">
        <f t="shared" si="6"/>
        <v>#VALUE!</v>
      </c>
      <c r="AH22" s="146" t="e">
        <f t="shared" si="6"/>
        <v>#VALUE!</v>
      </c>
      <c r="AI22" s="146" t="e">
        <f t="shared" si="6"/>
        <v>#VALUE!</v>
      </c>
      <c r="AJ22" s="146" t="e">
        <f t="shared" si="6"/>
        <v>#VALUE!</v>
      </c>
    </row>
    <row r="23" spans="6:36" ht="18" customHeight="1" x14ac:dyDescent="0.45">
      <c r="F23" s="1" t="str">
        <f>IF(Q23="","",COUNTIF($Q$13:Q23,"該当"))</f>
        <v/>
      </c>
      <c r="G23" s="1" t="str">
        <f t="shared" si="0"/>
        <v/>
      </c>
      <c r="H23" s="3" t="s">
        <v>1</v>
      </c>
      <c r="I23" s="3">
        <v>11</v>
      </c>
      <c r="J23" s="21">
        <f>基礎!E12</f>
        <v>0</v>
      </c>
      <c r="K23" s="21">
        <f>基礎!F12</f>
        <v>0</v>
      </c>
      <c r="L23" s="21">
        <f>基礎!G12</f>
        <v>0</v>
      </c>
      <c r="M23" s="21">
        <f>基礎!H12</f>
        <v>0</v>
      </c>
      <c r="N23" s="21">
        <f>基礎!I12</f>
        <v>0</v>
      </c>
      <c r="O23" s="21">
        <f>基礎!J12</f>
        <v>0</v>
      </c>
      <c r="P23" s="3" t="str">
        <f>基礎!C12</f>
        <v>初修外国語Ⅱ(時限A)</v>
      </c>
      <c r="Q23" s="1" t="str">
        <f t="shared" si="1"/>
        <v/>
      </c>
      <c r="S23" s="21">
        <v>1</v>
      </c>
      <c r="T23" s="21" t="s">
        <v>118</v>
      </c>
      <c r="U23" s="21" t="s">
        <v>119</v>
      </c>
      <c r="V23" s="21" t="s">
        <v>121</v>
      </c>
      <c r="W23" s="21" t="s">
        <v>135</v>
      </c>
      <c r="X23" s="26" t="str">
        <f>_xlfn.CONCAT(S23,T23,U23,V23,W23)</f>
        <v>1前期月3 4c</v>
      </c>
      <c r="Y23" s="22" t="e">
        <f>DGET($H$12:$P$205,$P$12,S22:V23)</f>
        <v>#VALUE!</v>
      </c>
      <c r="Z23" s="22" t="e">
        <f>DGET($H$12:$P$205,$I$12,S22:V23)</f>
        <v>#VALUE!</v>
      </c>
      <c r="AA23" s="22" t="e">
        <f>DGET($H$12:$P$205,$H$12,S22:V23)</f>
        <v>#VALUE!</v>
      </c>
      <c r="AC23" s="142"/>
      <c r="AD23" s="147"/>
      <c r="AE23" s="147"/>
      <c r="AF23" s="147"/>
      <c r="AG23" s="147"/>
      <c r="AH23" s="147"/>
      <c r="AI23" s="147"/>
      <c r="AJ23" s="147"/>
    </row>
    <row r="24" spans="6:36" ht="18" customHeight="1" x14ac:dyDescent="0.45">
      <c r="F24" s="1" t="str">
        <f>IF(Q24="","",COUNTIF($Q$13:Q24,"該当"))</f>
        <v/>
      </c>
      <c r="G24" s="1" t="str">
        <f t="shared" si="0"/>
        <v/>
      </c>
      <c r="H24" s="3" t="s">
        <v>1</v>
      </c>
      <c r="I24" s="3">
        <v>12</v>
      </c>
      <c r="J24" s="21">
        <f>基礎!E13</f>
        <v>0</v>
      </c>
      <c r="K24" s="21">
        <f>基礎!F13</f>
        <v>0</v>
      </c>
      <c r="L24" s="21">
        <f>基礎!G13</f>
        <v>0</v>
      </c>
      <c r="M24" s="21">
        <f>基礎!H13</f>
        <v>0</v>
      </c>
      <c r="N24" s="21">
        <f>基礎!I13</f>
        <v>0</v>
      </c>
      <c r="O24" s="21">
        <f>基礎!J13</f>
        <v>0</v>
      </c>
      <c r="P24" s="3" t="str">
        <f>基礎!C13</f>
        <v>初修外国語Ⅱ(時限B)</v>
      </c>
      <c r="Q24" s="1" t="str">
        <f t="shared" si="1"/>
        <v/>
      </c>
      <c r="S24" s="6" t="s">
        <v>101</v>
      </c>
      <c r="T24" s="6" t="s">
        <v>113</v>
      </c>
      <c r="U24" s="6" t="s">
        <v>102</v>
      </c>
      <c r="V24" s="6" t="s">
        <v>103</v>
      </c>
      <c r="W24" s="6"/>
      <c r="X24" s="25"/>
      <c r="Y24" s="6" t="s">
        <v>130</v>
      </c>
      <c r="Z24" s="6" t="s">
        <v>128</v>
      </c>
      <c r="AA24" s="6" t="s">
        <v>127</v>
      </c>
    </row>
    <row r="25" spans="6:36" ht="18" customHeight="1" x14ac:dyDescent="0.45">
      <c r="F25" s="1" t="str">
        <f>IF(Q25="","",COUNTIF($Q$13:Q25,"該当"))</f>
        <v/>
      </c>
      <c r="G25" s="1" t="str">
        <f t="shared" si="0"/>
        <v/>
      </c>
      <c r="H25" s="3" t="s">
        <v>1</v>
      </c>
      <c r="I25" s="3">
        <v>13</v>
      </c>
      <c r="J25" s="21">
        <f>基礎!E14</f>
        <v>0</v>
      </c>
      <c r="K25" s="21">
        <f>基礎!F14</f>
        <v>0</v>
      </c>
      <c r="L25" s="21">
        <f>基礎!G14</f>
        <v>0</v>
      </c>
      <c r="M25" s="21">
        <f>基礎!H14</f>
        <v>0</v>
      </c>
      <c r="N25" s="21">
        <f>基礎!I14</f>
        <v>0</v>
      </c>
      <c r="O25" s="21">
        <f>基礎!J14</f>
        <v>0</v>
      </c>
      <c r="P25" s="3" t="str">
        <f>基礎!C14</f>
        <v>健康スポーツ</v>
      </c>
      <c r="Q25" s="1" t="str">
        <f t="shared" si="1"/>
        <v/>
      </c>
      <c r="S25" s="21">
        <v>1</v>
      </c>
      <c r="T25" s="21" t="s">
        <v>118</v>
      </c>
      <c r="U25" s="21" t="s">
        <v>119</v>
      </c>
      <c r="V25" s="21" t="s">
        <v>123</v>
      </c>
      <c r="W25" s="21" t="s">
        <v>133</v>
      </c>
      <c r="X25" s="26" t="str">
        <f>_xlfn.CONCAT(S25,T25,U25,V25,W25)</f>
        <v>1前期月5 6a</v>
      </c>
      <c r="Y25" s="22" t="e">
        <f>DGET($H$12:$P$205,$P$12,S24:V25)</f>
        <v>#VALUE!</v>
      </c>
      <c r="Z25" s="22" t="e">
        <f>DGET($H$12:$P$205,$I$12,S24:V25)</f>
        <v>#VALUE!</v>
      </c>
      <c r="AA25" s="22" t="e">
        <f>DGET($H$12:$P$205,$H$12,S24:V25)</f>
        <v>#VALUE!</v>
      </c>
      <c r="AC25" s="30" t="str">
        <f>LEFT(ホーム!N3,1)</f>
        <v>1</v>
      </c>
      <c r="AD25" s="182" t="str">
        <f>ホーム!O3</f>
        <v>前期</v>
      </c>
      <c r="AE25" s="3"/>
      <c r="AF25" s="3"/>
    </row>
    <row r="26" spans="6:36" ht="18" customHeight="1" x14ac:dyDescent="0.45">
      <c r="F26" s="1" t="str">
        <f>IF(Q26="","",COUNTIF($Q$13:Q26,"該当"))</f>
        <v/>
      </c>
      <c r="G26" s="1" t="str">
        <f t="shared" si="0"/>
        <v/>
      </c>
      <c r="H26" s="3" t="s">
        <v>1</v>
      </c>
      <c r="I26" s="3">
        <v>14</v>
      </c>
      <c r="J26" s="21">
        <f>基礎!E15</f>
        <v>0</v>
      </c>
      <c r="K26" s="21">
        <f>基礎!F15</f>
        <v>0</v>
      </c>
      <c r="L26" s="21">
        <f>基礎!G15</f>
        <v>0</v>
      </c>
      <c r="M26" s="21">
        <f>基礎!H15</f>
        <v>0</v>
      </c>
      <c r="N26" s="21">
        <f>基礎!I15</f>
        <v>0</v>
      </c>
      <c r="O26" s="21">
        <f>基礎!J15</f>
        <v>0</v>
      </c>
      <c r="P26" s="3" t="str">
        <f>基礎!C15</f>
        <v>芸術文化Ⅰ</v>
      </c>
      <c r="Q26" s="1" t="str">
        <f t="shared" si="1"/>
        <v/>
      </c>
      <c r="S26" s="6" t="s">
        <v>101</v>
      </c>
      <c r="T26" s="6" t="s">
        <v>113</v>
      </c>
      <c r="U26" s="6" t="s">
        <v>102</v>
      </c>
      <c r="V26" s="6" t="s">
        <v>104</v>
      </c>
      <c r="W26" s="6"/>
      <c r="X26" s="25"/>
      <c r="Y26" s="6" t="s">
        <v>130</v>
      </c>
      <c r="Z26" s="6" t="s">
        <v>128</v>
      </c>
      <c r="AA26" s="6" t="s">
        <v>127</v>
      </c>
      <c r="AC26" s="3">
        <v>1</v>
      </c>
      <c r="AD26" s="3" t="str">
        <f>IFERROR(VLOOKUP(_xlfn.CONCAT($AC$25,$AD$25,"他",AC26),$G$13:$P$205,10,0),"")</f>
        <v/>
      </c>
      <c r="AE26" s="3" t="str">
        <f>IF(AD26="","",MAX(AE$25:AE25)+1)</f>
        <v/>
      </c>
      <c r="AF26" s="3" t="str">
        <f>AD26</f>
        <v/>
      </c>
      <c r="AG26" s="3">
        <v>1</v>
      </c>
      <c r="AH26" s="3" t="str">
        <f>_xlfn.CONCAT($AC$25,$AD$25,"他",AG26)</f>
        <v>1前期他1</v>
      </c>
      <c r="AI26" s="3" t="e">
        <f>VLOOKUP(AG26,$AE$26:$AF$65,2,0)</f>
        <v>#N/A</v>
      </c>
    </row>
    <row r="27" spans="6:36" ht="18" customHeight="1" x14ac:dyDescent="0.45">
      <c r="F27" s="1" t="str">
        <f>IF(Q27="","",COUNTIF($Q$13:Q27,"該当"))</f>
        <v/>
      </c>
      <c r="G27" s="1" t="str">
        <f t="shared" si="0"/>
        <v/>
      </c>
      <c r="H27" s="3" t="s">
        <v>1</v>
      </c>
      <c r="I27" s="3">
        <v>15</v>
      </c>
      <c r="J27" s="21">
        <f>基礎!E16</f>
        <v>0</v>
      </c>
      <c r="K27" s="21">
        <f>基礎!F16</f>
        <v>0</v>
      </c>
      <c r="L27" s="21">
        <f>基礎!G16</f>
        <v>0</v>
      </c>
      <c r="M27" s="21">
        <f>基礎!H16</f>
        <v>0</v>
      </c>
      <c r="N27" s="21">
        <f>基礎!I16</f>
        <v>0</v>
      </c>
      <c r="O27" s="21">
        <f>基礎!J16</f>
        <v>0</v>
      </c>
      <c r="P27" s="3" t="str">
        <f>基礎!C16</f>
        <v>情報科学</v>
      </c>
      <c r="Q27" s="1" t="str">
        <f t="shared" si="1"/>
        <v/>
      </c>
      <c r="S27" s="21">
        <v>1</v>
      </c>
      <c r="T27" s="21" t="s">
        <v>118</v>
      </c>
      <c r="U27" s="21" t="s">
        <v>119</v>
      </c>
      <c r="V27" s="21" t="s">
        <v>123</v>
      </c>
      <c r="W27" s="21" t="s">
        <v>134</v>
      </c>
      <c r="X27" s="26" t="str">
        <f>_xlfn.CONCAT(S27,T27,U27,V27,W27)</f>
        <v>1前期月5 6b</v>
      </c>
      <c r="Y27" s="22" t="e">
        <f>DGET($H$12:$P$205,$P$12,S26:V27)</f>
        <v>#VALUE!</v>
      </c>
      <c r="Z27" s="22" t="e">
        <f>DGET($H$12:$P$205,$I$12,S26:V27)</f>
        <v>#VALUE!</v>
      </c>
      <c r="AA27" s="22" t="e">
        <f>DGET($H$12:$P$205,$H$12,S26:V27)</f>
        <v>#VALUE!</v>
      </c>
      <c r="AC27" s="3">
        <v>2</v>
      </c>
      <c r="AD27" s="3" t="str">
        <f t="shared" ref="AD27:AD65" si="7">IFERROR(VLOOKUP(_xlfn.CONCAT($AC$25,$AD$25,"他",AC27),$G$13:$P$205,10,0),"")</f>
        <v/>
      </c>
      <c r="AE27" s="3" t="str">
        <f>IF(AD27="","",MAX(AE$25:AE26)+1)</f>
        <v/>
      </c>
      <c r="AF27" s="3" t="str">
        <f t="shared" ref="AF27:AF65" si="8">AD27</f>
        <v/>
      </c>
      <c r="AG27" s="3">
        <v>2</v>
      </c>
      <c r="AH27" s="3" t="str">
        <f t="shared" ref="AH27:AH39" si="9">_xlfn.CONCAT($AC$25,$AD$25,"他",AG27)</f>
        <v>1前期他2</v>
      </c>
      <c r="AI27" s="3" t="e">
        <f>VLOOKUP(AG27,$AE$26:$AF$65,2,0)</f>
        <v>#N/A</v>
      </c>
    </row>
    <row r="28" spans="6:36" ht="18" customHeight="1" x14ac:dyDescent="0.45">
      <c r="F28" s="1" t="str">
        <f>IF(Q28="","",COUNTIF($Q$13:Q28,"該当"))</f>
        <v/>
      </c>
      <c r="G28" s="1" t="str">
        <f t="shared" si="0"/>
        <v/>
      </c>
      <c r="H28" s="3" t="s">
        <v>1</v>
      </c>
      <c r="I28" s="3">
        <v>16</v>
      </c>
      <c r="J28" s="21">
        <f>基礎!E17</f>
        <v>0</v>
      </c>
      <c r="K28" s="21">
        <f>基礎!F17</f>
        <v>0</v>
      </c>
      <c r="L28" s="21">
        <f>基礎!G17</f>
        <v>0</v>
      </c>
      <c r="M28" s="21">
        <f>基礎!H17</f>
        <v>0</v>
      </c>
      <c r="N28" s="21">
        <f>基礎!I17</f>
        <v>0</v>
      </c>
      <c r="O28" s="21">
        <f>基礎!J17</f>
        <v>0</v>
      </c>
      <c r="P28" s="3" t="str">
        <f>基礎!C17</f>
        <v>数理・ﾃﾞｰﾀｻｲｴﾝｽへの誘い</v>
      </c>
      <c r="Q28" s="1" t="str">
        <f t="shared" si="1"/>
        <v/>
      </c>
      <c r="S28" s="6" t="s">
        <v>101</v>
      </c>
      <c r="T28" s="6" t="s">
        <v>113</v>
      </c>
      <c r="U28" s="6" t="s">
        <v>102</v>
      </c>
      <c r="V28" s="6" t="s">
        <v>105</v>
      </c>
      <c r="W28" s="6"/>
      <c r="X28" s="25"/>
      <c r="Y28" s="6" t="s">
        <v>130</v>
      </c>
      <c r="Z28" s="6" t="s">
        <v>128</v>
      </c>
      <c r="AA28" s="6" t="s">
        <v>127</v>
      </c>
      <c r="AC28" s="3">
        <v>3</v>
      </c>
      <c r="AD28" s="3" t="str">
        <f t="shared" si="7"/>
        <v/>
      </c>
      <c r="AE28" s="3" t="str">
        <f>IF(AD28="","",MAX(AE$25:AE27)+1)</f>
        <v/>
      </c>
      <c r="AF28" s="3" t="str">
        <f t="shared" si="8"/>
        <v/>
      </c>
      <c r="AG28" s="3">
        <v>3</v>
      </c>
      <c r="AH28" s="3" t="str">
        <f t="shared" si="9"/>
        <v>1前期他3</v>
      </c>
      <c r="AI28" s="3" t="e">
        <f>VLOOKUP(AG28,$AE$26:$AF$65,2,0)</f>
        <v>#N/A</v>
      </c>
    </row>
    <row r="29" spans="6:36" ht="18" customHeight="1" x14ac:dyDescent="0.45">
      <c r="F29" s="1" t="str">
        <f>IF(Q29="","",COUNTIF($Q$13:Q29,"該当"))</f>
        <v/>
      </c>
      <c r="G29" s="1" t="str">
        <f t="shared" si="0"/>
        <v/>
      </c>
      <c r="H29" s="3" t="s">
        <v>2</v>
      </c>
      <c r="I29" s="3">
        <v>17</v>
      </c>
      <c r="J29" s="21">
        <f>教養育成!E6</f>
        <v>0</v>
      </c>
      <c r="K29" s="21">
        <f>教養育成!F6</f>
        <v>0</v>
      </c>
      <c r="L29" s="21">
        <f>教養育成!G6</f>
        <v>0</v>
      </c>
      <c r="M29" s="21">
        <f>教養育成!H6</f>
        <v>0</v>
      </c>
      <c r="N29" s="21">
        <f>教養育成!I6</f>
        <v>0</v>
      </c>
      <c r="O29" s="21">
        <f>教養育成!J6</f>
        <v>0</v>
      </c>
      <c r="P29" s="3">
        <f>教養育成!C6</f>
        <v>0</v>
      </c>
      <c r="Q29" s="1" t="str">
        <f t="shared" si="1"/>
        <v/>
      </c>
      <c r="S29" s="21">
        <v>1</v>
      </c>
      <c r="T29" s="21" t="s">
        <v>118</v>
      </c>
      <c r="U29" s="21" t="s">
        <v>119</v>
      </c>
      <c r="V29" s="21" t="s">
        <v>123</v>
      </c>
      <c r="W29" s="21" t="s">
        <v>135</v>
      </c>
      <c r="X29" s="26" t="str">
        <f>_xlfn.CONCAT(S29,T29,U29,V29,W29)</f>
        <v>1前期月5 6c</v>
      </c>
      <c r="Y29" s="22" t="e">
        <f>DGET($H$12:$P$205,$P$12,S28:V29)</f>
        <v>#VALUE!</v>
      </c>
      <c r="Z29" s="22" t="e">
        <f>DGET($H$12:$P$205,$I$12,S28:V29)</f>
        <v>#VALUE!</v>
      </c>
      <c r="AA29" s="22" t="e">
        <f>DGET($H$12:$P$205,$H$12,S28:V29)</f>
        <v>#VALUE!</v>
      </c>
      <c r="AC29" s="3">
        <v>4</v>
      </c>
      <c r="AD29" s="3" t="str">
        <f t="shared" si="7"/>
        <v/>
      </c>
      <c r="AE29" s="3" t="str">
        <f>IF(AD29="","",MAX(AE$25:AE28)+1)</f>
        <v/>
      </c>
      <c r="AF29" s="3" t="str">
        <f t="shared" si="8"/>
        <v/>
      </c>
      <c r="AG29" s="3">
        <v>4</v>
      </c>
      <c r="AH29" s="3" t="str">
        <f t="shared" si="9"/>
        <v>1前期他4</v>
      </c>
      <c r="AI29" s="3" t="e">
        <f>VLOOKUP(AG29,$AE$26:$AF$65,2,0)</f>
        <v>#N/A</v>
      </c>
    </row>
    <row r="30" spans="6:36" ht="18" customHeight="1" x14ac:dyDescent="0.45">
      <c r="F30" s="1" t="str">
        <f>IF(Q30="","",COUNTIF($Q$13:Q30,"該当"))</f>
        <v/>
      </c>
      <c r="G30" s="1" t="str">
        <f t="shared" si="0"/>
        <v/>
      </c>
      <c r="H30" s="3" t="s">
        <v>2</v>
      </c>
      <c r="I30" s="3">
        <v>18</v>
      </c>
      <c r="J30" s="21">
        <f>教養育成!E7</f>
        <v>0</v>
      </c>
      <c r="K30" s="21">
        <f>教養育成!F7</f>
        <v>0</v>
      </c>
      <c r="L30" s="21">
        <f>教養育成!G7</f>
        <v>0</v>
      </c>
      <c r="M30" s="21">
        <f>教養育成!H7</f>
        <v>0</v>
      </c>
      <c r="N30" s="21">
        <f>教養育成!I7</f>
        <v>0</v>
      </c>
      <c r="O30" s="21">
        <f>教養育成!J7</f>
        <v>0</v>
      </c>
      <c r="P30" s="3">
        <f>教養育成!C7</f>
        <v>0</v>
      </c>
      <c r="Q30" s="1" t="str">
        <f t="shared" si="1"/>
        <v/>
      </c>
      <c r="S30" s="6" t="s">
        <v>101</v>
      </c>
      <c r="T30" s="6" t="s">
        <v>113</v>
      </c>
      <c r="U30" s="6" t="s">
        <v>102</v>
      </c>
      <c r="V30" s="6" t="s">
        <v>103</v>
      </c>
      <c r="W30" s="6"/>
      <c r="X30" s="25"/>
      <c r="Y30" s="6" t="s">
        <v>130</v>
      </c>
      <c r="Z30" s="6" t="s">
        <v>128</v>
      </c>
      <c r="AA30" s="6" t="s">
        <v>127</v>
      </c>
      <c r="AC30" s="3">
        <v>5</v>
      </c>
      <c r="AD30" s="3" t="str">
        <f t="shared" si="7"/>
        <v/>
      </c>
      <c r="AE30" s="3" t="str">
        <f>IF(AD30="","",MAX(AE$25:AE29)+1)</f>
        <v/>
      </c>
      <c r="AF30" s="3" t="str">
        <f t="shared" si="8"/>
        <v/>
      </c>
      <c r="AG30" s="3">
        <v>5</v>
      </c>
      <c r="AH30" s="3" t="str">
        <f t="shared" si="9"/>
        <v>1前期他5</v>
      </c>
      <c r="AI30" s="3" t="e">
        <f>VLOOKUP(AG30,$AE$26:$AF$65,2,0)</f>
        <v>#N/A</v>
      </c>
    </row>
    <row r="31" spans="6:36" ht="18" customHeight="1" x14ac:dyDescent="0.45">
      <c r="F31" s="1" t="str">
        <f>IF(Q31="","",COUNTIF($Q$13:Q31,"該当"))</f>
        <v/>
      </c>
      <c r="G31" s="1" t="str">
        <f t="shared" si="0"/>
        <v/>
      </c>
      <c r="H31" s="3" t="s">
        <v>2</v>
      </c>
      <c r="I31" s="3">
        <v>19</v>
      </c>
      <c r="J31" s="21">
        <f>教養育成!E8</f>
        <v>0</v>
      </c>
      <c r="K31" s="21">
        <f>教養育成!F8</f>
        <v>0</v>
      </c>
      <c r="L31" s="21">
        <f>教養育成!G8</f>
        <v>0</v>
      </c>
      <c r="M31" s="21">
        <f>教養育成!H8</f>
        <v>0</v>
      </c>
      <c r="N31" s="21">
        <f>教養育成!I8</f>
        <v>0</v>
      </c>
      <c r="O31" s="21">
        <f>教養育成!J8</f>
        <v>0</v>
      </c>
      <c r="P31" s="3">
        <f>教養育成!C8</f>
        <v>0</v>
      </c>
      <c r="Q31" s="1" t="str">
        <f t="shared" si="1"/>
        <v/>
      </c>
      <c r="S31" s="21">
        <v>1</v>
      </c>
      <c r="T31" s="21" t="s">
        <v>118</v>
      </c>
      <c r="U31" s="21" t="s">
        <v>119</v>
      </c>
      <c r="V31" s="21" t="s">
        <v>124</v>
      </c>
      <c r="W31" s="21" t="s">
        <v>133</v>
      </c>
      <c r="X31" s="26" t="str">
        <f>_xlfn.CONCAT(S31,T31,U31,V31,W31)</f>
        <v>1前期月7 8a</v>
      </c>
      <c r="Y31" s="22" t="e">
        <f>DGET($H$12:$P$205,$P$12,S30:V31)</f>
        <v>#VALUE!</v>
      </c>
      <c r="Z31" s="22" t="e">
        <f>DGET($H$12:$P$205,$I$12,S30:V31)</f>
        <v>#VALUE!</v>
      </c>
      <c r="AA31" s="22" t="e">
        <f>DGET($H$12:$P$205,$H$12,S30:V31)</f>
        <v>#VALUE!</v>
      </c>
      <c r="AC31" s="3">
        <v>6</v>
      </c>
      <c r="AD31" s="3" t="str">
        <f t="shared" si="7"/>
        <v/>
      </c>
      <c r="AE31" s="3" t="str">
        <f>IF(AD31="","",MAX(AE$25:AE30)+1)</f>
        <v/>
      </c>
      <c r="AF31" s="3" t="str">
        <f t="shared" si="8"/>
        <v/>
      </c>
      <c r="AG31" s="3">
        <v>6</v>
      </c>
      <c r="AH31" s="3" t="str">
        <f t="shared" si="9"/>
        <v>1前期他6</v>
      </c>
      <c r="AI31" s="3" t="e">
        <f>VLOOKUP(AG31,$AE$26:$AF$65,2,0)</f>
        <v>#N/A</v>
      </c>
    </row>
    <row r="32" spans="6:36" ht="18" customHeight="1" x14ac:dyDescent="0.45">
      <c r="F32" s="1" t="str">
        <f>IF(Q32="","",COUNTIF($Q$13:Q32,"該当"))</f>
        <v/>
      </c>
      <c r="G32" s="1" t="str">
        <f t="shared" si="0"/>
        <v/>
      </c>
      <c r="H32" s="3" t="s">
        <v>2</v>
      </c>
      <c r="I32" s="3">
        <v>20</v>
      </c>
      <c r="J32" s="21">
        <f>教養育成!E9</f>
        <v>0</v>
      </c>
      <c r="K32" s="21">
        <f>教養育成!F9</f>
        <v>0</v>
      </c>
      <c r="L32" s="21">
        <f>教養育成!G9</f>
        <v>0</v>
      </c>
      <c r="M32" s="21">
        <f>教養育成!H9</f>
        <v>0</v>
      </c>
      <c r="N32" s="21">
        <f>教養育成!I9</f>
        <v>0</v>
      </c>
      <c r="O32" s="21">
        <f>教養育成!J9</f>
        <v>0</v>
      </c>
      <c r="P32" s="3">
        <f>教養育成!C9</f>
        <v>0</v>
      </c>
      <c r="Q32" s="1" t="str">
        <f t="shared" si="1"/>
        <v/>
      </c>
      <c r="S32" s="6" t="s">
        <v>101</v>
      </c>
      <c r="T32" s="6" t="s">
        <v>113</v>
      </c>
      <c r="U32" s="6" t="s">
        <v>102</v>
      </c>
      <c r="V32" s="6" t="s">
        <v>104</v>
      </c>
      <c r="W32" s="6"/>
      <c r="X32" s="25"/>
      <c r="Y32" s="6" t="s">
        <v>130</v>
      </c>
      <c r="Z32" s="6" t="s">
        <v>128</v>
      </c>
      <c r="AA32" s="6" t="s">
        <v>127</v>
      </c>
      <c r="AC32" s="3">
        <v>7</v>
      </c>
      <c r="AD32" s="3" t="str">
        <f t="shared" si="7"/>
        <v/>
      </c>
      <c r="AE32" s="3" t="str">
        <f>IF(AD32="","",MAX(AE$25:AE31)+1)</f>
        <v/>
      </c>
      <c r="AF32" s="3" t="str">
        <f t="shared" si="8"/>
        <v/>
      </c>
      <c r="AG32" s="3">
        <v>7</v>
      </c>
      <c r="AH32" s="3" t="str">
        <f t="shared" si="9"/>
        <v>1前期他7</v>
      </c>
      <c r="AI32" s="3" t="e">
        <f>VLOOKUP(AG32,$AE$26:$AF$65,2,0)</f>
        <v>#N/A</v>
      </c>
    </row>
    <row r="33" spans="6:35" ht="18" customHeight="1" x14ac:dyDescent="0.45">
      <c r="F33" s="1" t="str">
        <f>IF(Q33="","",COUNTIF($Q$13:Q33,"該当"))</f>
        <v/>
      </c>
      <c r="G33" s="1" t="str">
        <f t="shared" si="0"/>
        <v/>
      </c>
      <c r="H33" s="3" t="s">
        <v>2</v>
      </c>
      <c r="I33" s="3">
        <v>21</v>
      </c>
      <c r="J33" s="21">
        <f>教養育成!E10</f>
        <v>0</v>
      </c>
      <c r="K33" s="21">
        <f>教養育成!F10</f>
        <v>0</v>
      </c>
      <c r="L33" s="21">
        <f>教養育成!G10</f>
        <v>0</v>
      </c>
      <c r="M33" s="21">
        <f>教養育成!H10</f>
        <v>0</v>
      </c>
      <c r="N33" s="21">
        <f>教養育成!I10</f>
        <v>0</v>
      </c>
      <c r="O33" s="21">
        <f>教養育成!J10</f>
        <v>0</v>
      </c>
      <c r="P33" s="3">
        <f>教養育成!C10</f>
        <v>0</v>
      </c>
      <c r="Q33" s="1" t="str">
        <f t="shared" si="1"/>
        <v/>
      </c>
      <c r="S33" s="21">
        <v>1</v>
      </c>
      <c r="T33" s="21" t="s">
        <v>118</v>
      </c>
      <c r="U33" s="21" t="s">
        <v>119</v>
      </c>
      <c r="V33" s="21" t="s">
        <v>124</v>
      </c>
      <c r="W33" s="21" t="s">
        <v>134</v>
      </c>
      <c r="X33" s="26" t="str">
        <f>_xlfn.CONCAT(S33,T33,U33,V33,W33)</f>
        <v>1前期月7 8b</v>
      </c>
      <c r="Y33" s="22" t="e">
        <f>DGET($H$12:$P$205,$P$12,S32:V33)</f>
        <v>#VALUE!</v>
      </c>
      <c r="Z33" s="22" t="e">
        <f>DGET($H$12:$P$205,$I$12,S32:V33)</f>
        <v>#VALUE!</v>
      </c>
      <c r="AA33" s="22" t="e">
        <f>DGET($H$12:$P$205,$H$12,S32:V33)</f>
        <v>#VALUE!</v>
      </c>
      <c r="AC33" s="3">
        <v>8</v>
      </c>
      <c r="AD33" s="3" t="str">
        <f t="shared" si="7"/>
        <v/>
      </c>
      <c r="AE33" s="3" t="str">
        <f>IF(AD33="","",MAX(AE$25:AE32)+1)</f>
        <v/>
      </c>
      <c r="AF33" s="3" t="str">
        <f t="shared" si="8"/>
        <v/>
      </c>
      <c r="AG33" s="3">
        <v>8</v>
      </c>
      <c r="AH33" s="3" t="str">
        <f t="shared" si="9"/>
        <v>1前期他8</v>
      </c>
      <c r="AI33" s="3" t="e">
        <f>VLOOKUP(AG33,$AE$26:$AF$65,2,0)</f>
        <v>#N/A</v>
      </c>
    </row>
    <row r="34" spans="6:35" ht="18" customHeight="1" x14ac:dyDescent="0.45">
      <c r="F34" s="1" t="str">
        <f>IF(Q34="","",COUNTIF($Q$13:Q34,"該当"))</f>
        <v/>
      </c>
      <c r="G34" s="1" t="str">
        <f t="shared" si="0"/>
        <v/>
      </c>
      <c r="H34" s="3" t="s">
        <v>2</v>
      </c>
      <c r="I34" s="3">
        <v>22</v>
      </c>
      <c r="J34" s="21">
        <f>教養育成!E11</f>
        <v>0</v>
      </c>
      <c r="K34" s="21">
        <f>教養育成!F11</f>
        <v>0</v>
      </c>
      <c r="L34" s="21">
        <f>教養育成!G11</f>
        <v>0</v>
      </c>
      <c r="M34" s="21">
        <f>教養育成!H11</f>
        <v>0</v>
      </c>
      <c r="N34" s="21">
        <f>教養育成!I11</f>
        <v>0</v>
      </c>
      <c r="O34" s="21">
        <f>教養育成!J11</f>
        <v>0</v>
      </c>
      <c r="P34" s="3">
        <f>教養育成!C11</f>
        <v>0</v>
      </c>
      <c r="Q34" s="1" t="str">
        <f t="shared" si="1"/>
        <v/>
      </c>
      <c r="S34" s="6" t="s">
        <v>101</v>
      </c>
      <c r="T34" s="6" t="s">
        <v>113</v>
      </c>
      <c r="U34" s="6" t="s">
        <v>102</v>
      </c>
      <c r="V34" s="6" t="s">
        <v>105</v>
      </c>
      <c r="W34" s="6"/>
      <c r="X34" s="25"/>
      <c r="Y34" s="6" t="s">
        <v>130</v>
      </c>
      <c r="Z34" s="6" t="s">
        <v>128</v>
      </c>
      <c r="AA34" s="6" t="s">
        <v>127</v>
      </c>
      <c r="AC34" s="3">
        <v>9</v>
      </c>
      <c r="AD34" s="3" t="str">
        <f t="shared" si="7"/>
        <v/>
      </c>
      <c r="AE34" s="3" t="str">
        <f>IF(AD34="","",MAX(AE$25:AE33)+1)</f>
        <v/>
      </c>
      <c r="AF34" s="3" t="str">
        <f t="shared" si="8"/>
        <v/>
      </c>
      <c r="AG34" s="3">
        <v>9</v>
      </c>
      <c r="AH34" s="3" t="str">
        <f t="shared" si="9"/>
        <v>1前期他9</v>
      </c>
      <c r="AI34" s="3" t="e">
        <f>VLOOKUP(AG34,$AE$26:$AF$65,2,0)</f>
        <v>#N/A</v>
      </c>
    </row>
    <row r="35" spans="6:35" ht="18" customHeight="1" x14ac:dyDescent="0.45">
      <c r="F35" s="1" t="str">
        <f>IF(Q35="","",COUNTIF($Q$13:Q35,"該当"))</f>
        <v/>
      </c>
      <c r="G35" s="1" t="str">
        <f t="shared" si="0"/>
        <v/>
      </c>
      <c r="H35" s="3" t="s">
        <v>2</v>
      </c>
      <c r="I35" s="3">
        <v>23</v>
      </c>
      <c r="J35" s="21">
        <f>教養育成!E12</f>
        <v>0</v>
      </c>
      <c r="K35" s="21">
        <f>教養育成!F12</f>
        <v>0</v>
      </c>
      <c r="L35" s="21">
        <f>教養育成!G12</f>
        <v>0</v>
      </c>
      <c r="M35" s="21">
        <f>教養育成!H12</f>
        <v>0</v>
      </c>
      <c r="N35" s="21">
        <f>教養育成!I12</f>
        <v>0</v>
      </c>
      <c r="O35" s="21">
        <f>教養育成!J12</f>
        <v>0</v>
      </c>
      <c r="P35" s="3">
        <f>教養育成!C12</f>
        <v>0</v>
      </c>
      <c r="Q35" s="1" t="str">
        <f t="shared" si="1"/>
        <v/>
      </c>
      <c r="S35" s="21">
        <v>1</v>
      </c>
      <c r="T35" s="21" t="s">
        <v>118</v>
      </c>
      <c r="U35" s="21" t="s">
        <v>119</v>
      </c>
      <c r="V35" s="21" t="s">
        <v>124</v>
      </c>
      <c r="W35" s="21" t="s">
        <v>135</v>
      </c>
      <c r="X35" s="26" t="str">
        <f>_xlfn.CONCAT(S35,T35,U35,V35,W35)</f>
        <v>1前期月7 8c</v>
      </c>
      <c r="Y35" s="22" t="e">
        <f>DGET($H$12:$P$205,$P$12,S34:V35)</f>
        <v>#VALUE!</v>
      </c>
      <c r="Z35" s="22" t="e">
        <f>DGET($H$12:$P$205,$I$12,S34:V35)</f>
        <v>#VALUE!</v>
      </c>
      <c r="AA35" s="22" t="e">
        <f>DGET($H$12:$P$205,$H$12,S34:V35)</f>
        <v>#VALUE!</v>
      </c>
      <c r="AC35" s="3">
        <v>10</v>
      </c>
      <c r="AD35" s="3" t="str">
        <f t="shared" si="7"/>
        <v/>
      </c>
      <c r="AE35" s="3" t="str">
        <f>IF(AD35="","",MAX(AE$25:AE34)+1)</f>
        <v/>
      </c>
      <c r="AF35" s="3" t="str">
        <f t="shared" si="8"/>
        <v/>
      </c>
      <c r="AG35" s="3">
        <v>10</v>
      </c>
      <c r="AH35" s="3" t="str">
        <f t="shared" si="9"/>
        <v>1前期他10</v>
      </c>
      <c r="AI35" s="3" t="e">
        <f>VLOOKUP(AG35,$AE$26:$AF$65,2,0)</f>
        <v>#N/A</v>
      </c>
    </row>
    <row r="36" spans="6:35" ht="18" customHeight="1" x14ac:dyDescent="0.45">
      <c r="F36" s="1" t="str">
        <f>IF(Q36="","",COUNTIF($Q$13:Q36,"該当"))</f>
        <v/>
      </c>
      <c r="G36" s="1" t="str">
        <f t="shared" si="0"/>
        <v/>
      </c>
      <c r="H36" s="3" t="s">
        <v>2</v>
      </c>
      <c r="I36" s="3">
        <v>24</v>
      </c>
      <c r="J36" s="21">
        <f>教養育成!E13</f>
        <v>0</v>
      </c>
      <c r="K36" s="21">
        <f>教養育成!F13</f>
        <v>0</v>
      </c>
      <c r="L36" s="21">
        <f>教養育成!G13</f>
        <v>0</v>
      </c>
      <c r="M36" s="21">
        <f>教養育成!H13</f>
        <v>0</v>
      </c>
      <c r="N36" s="21">
        <f>教養育成!I13</f>
        <v>0</v>
      </c>
      <c r="O36" s="21">
        <f>教養育成!J13</f>
        <v>0</v>
      </c>
      <c r="P36" s="3">
        <f>教養育成!C13</f>
        <v>0</v>
      </c>
      <c r="Q36" s="1" t="str">
        <f t="shared" si="1"/>
        <v/>
      </c>
      <c r="S36" s="6" t="s">
        <v>101</v>
      </c>
      <c r="T36" s="6" t="s">
        <v>113</v>
      </c>
      <c r="U36" s="6" t="s">
        <v>102</v>
      </c>
      <c r="V36" s="6" t="s">
        <v>103</v>
      </c>
      <c r="W36" s="6"/>
      <c r="X36" s="25"/>
      <c r="Y36" s="6" t="s">
        <v>130</v>
      </c>
      <c r="Z36" s="6" t="s">
        <v>128</v>
      </c>
      <c r="AA36" s="6" t="s">
        <v>127</v>
      </c>
      <c r="AC36" s="3">
        <v>11</v>
      </c>
      <c r="AD36" s="3" t="str">
        <f t="shared" si="7"/>
        <v/>
      </c>
      <c r="AE36" s="3" t="str">
        <f>IF(AD36="","",MAX(AE$25:AE35)+1)</f>
        <v/>
      </c>
      <c r="AF36" s="3" t="str">
        <f t="shared" si="8"/>
        <v/>
      </c>
      <c r="AG36" s="3">
        <v>11</v>
      </c>
      <c r="AH36" s="3" t="str">
        <f t="shared" si="9"/>
        <v>1前期他11</v>
      </c>
      <c r="AI36" s="3" t="e">
        <f>VLOOKUP(AG36,$AE$26:$AF$65,2,0)</f>
        <v>#N/A</v>
      </c>
    </row>
    <row r="37" spans="6:35" ht="18" customHeight="1" x14ac:dyDescent="0.45">
      <c r="F37" s="1" t="str">
        <f>IF(Q37="","",COUNTIF($Q$13:Q37,"該当"))</f>
        <v/>
      </c>
      <c r="G37" s="1" t="str">
        <f t="shared" si="0"/>
        <v/>
      </c>
      <c r="H37" s="3" t="s">
        <v>2</v>
      </c>
      <c r="I37" s="3">
        <v>25</v>
      </c>
      <c r="J37" s="21">
        <f>教養育成!E14</f>
        <v>0</v>
      </c>
      <c r="K37" s="21">
        <f>教養育成!F14</f>
        <v>0</v>
      </c>
      <c r="L37" s="21">
        <f>教養育成!G14</f>
        <v>0</v>
      </c>
      <c r="M37" s="21">
        <f>教養育成!H14</f>
        <v>0</v>
      </c>
      <c r="N37" s="21">
        <f>教養育成!I14</f>
        <v>0</v>
      </c>
      <c r="O37" s="21">
        <f>教養育成!J14</f>
        <v>0</v>
      </c>
      <c r="P37" s="3">
        <f>教養育成!C14</f>
        <v>0</v>
      </c>
      <c r="Q37" s="1" t="str">
        <f t="shared" si="1"/>
        <v/>
      </c>
      <c r="S37" s="21">
        <v>1</v>
      </c>
      <c r="T37" s="21" t="s">
        <v>118</v>
      </c>
      <c r="U37" s="21" t="s">
        <v>119</v>
      </c>
      <c r="V37" s="21" t="s">
        <v>125</v>
      </c>
      <c r="W37" s="21" t="s">
        <v>133</v>
      </c>
      <c r="X37" s="26" t="str">
        <f>_xlfn.CONCAT(S37,T37,U37,V37,W37)</f>
        <v>1前期月9 10a</v>
      </c>
      <c r="Y37" s="22" t="e">
        <f>DGET($H$12:$P$205,$P$12,S36:V37)</f>
        <v>#VALUE!</v>
      </c>
      <c r="Z37" s="22" t="e">
        <f>DGET($H$12:$P$205,$I$12,S36:V37)</f>
        <v>#VALUE!</v>
      </c>
      <c r="AA37" s="22" t="e">
        <f>DGET($H$12:$P$205,$H$12,S36:V37)</f>
        <v>#VALUE!</v>
      </c>
      <c r="AC37" s="3">
        <v>12</v>
      </c>
      <c r="AD37" s="3" t="str">
        <f t="shared" si="7"/>
        <v/>
      </c>
      <c r="AE37" s="3" t="str">
        <f>IF(AD37="","",MAX(AE$25:AE36)+1)</f>
        <v/>
      </c>
      <c r="AF37" s="3" t="str">
        <f t="shared" si="8"/>
        <v/>
      </c>
      <c r="AG37" s="3">
        <v>12</v>
      </c>
      <c r="AH37" s="3" t="str">
        <f t="shared" si="9"/>
        <v>1前期他12</v>
      </c>
      <c r="AI37" s="3" t="e">
        <f>VLOOKUP(AG37,$AE$26:$AF$65,2,0)</f>
        <v>#N/A</v>
      </c>
    </row>
    <row r="38" spans="6:35" ht="18" customHeight="1" x14ac:dyDescent="0.45">
      <c r="F38" s="1" t="str">
        <f>IF(Q38="","",COUNTIF($Q$13:Q38,"該当"))</f>
        <v/>
      </c>
      <c r="G38" s="1" t="str">
        <f t="shared" si="0"/>
        <v/>
      </c>
      <c r="H38" s="3" t="s">
        <v>2</v>
      </c>
      <c r="I38" s="3">
        <v>26</v>
      </c>
      <c r="J38" s="21">
        <f>教養育成!E15</f>
        <v>0</v>
      </c>
      <c r="K38" s="21">
        <f>教養育成!F15</f>
        <v>0</v>
      </c>
      <c r="L38" s="21">
        <f>教養育成!G15</f>
        <v>0</v>
      </c>
      <c r="M38" s="21">
        <f>教養育成!H15</f>
        <v>0</v>
      </c>
      <c r="N38" s="21">
        <f>教養育成!I15</f>
        <v>0</v>
      </c>
      <c r="O38" s="21">
        <f>教養育成!J15</f>
        <v>0</v>
      </c>
      <c r="P38" s="3">
        <f>教養育成!C15</f>
        <v>0</v>
      </c>
      <c r="Q38" s="1" t="str">
        <f t="shared" si="1"/>
        <v/>
      </c>
      <c r="S38" s="6" t="s">
        <v>101</v>
      </c>
      <c r="T38" s="6" t="s">
        <v>113</v>
      </c>
      <c r="U38" s="6" t="s">
        <v>102</v>
      </c>
      <c r="V38" s="6" t="s">
        <v>104</v>
      </c>
      <c r="W38" s="6"/>
      <c r="X38" s="25"/>
      <c r="Y38" s="6" t="s">
        <v>130</v>
      </c>
      <c r="Z38" s="6" t="s">
        <v>128</v>
      </c>
      <c r="AA38" s="6" t="s">
        <v>127</v>
      </c>
      <c r="AC38" s="3">
        <v>13</v>
      </c>
      <c r="AD38" s="3" t="str">
        <f t="shared" si="7"/>
        <v/>
      </c>
      <c r="AE38" s="3" t="str">
        <f>IF(AD38="","",MAX(AE$25:AE37)+1)</f>
        <v/>
      </c>
      <c r="AF38" s="3" t="str">
        <f t="shared" si="8"/>
        <v/>
      </c>
      <c r="AG38" s="3">
        <v>13</v>
      </c>
      <c r="AH38" s="3" t="str">
        <f t="shared" si="9"/>
        <v>1前期他13</v>
      </c>
      <c r="AI38" s="3" t="e">
        <f>VLOOKUP(AG38,$AE$26:$AF$65,2,0)</f>
        <v>#N/A</v>
      </c>
    </row>
    <row r="39" spans="6:35" ht="18" customHeight="1" x14ac:dyDescent="0.45">
      <c r="F39" s="1" t="str">
        <f>IF(Q39="","",COUNTIF($Q$13:Q39,"該当"))</f>
        <v/>
      </c>
      <c r="G39" s="1" t="str">
        <f t="shared" si="0"/>
        <v/>
      </c>
      <c r="H39" s="3" t="s">
        <v>2</v>
      </c>
      <c r="I39" s="3">
        <v>27</v>
      </c>
      <c r="J39" s="21">
        <f>教養育成!E16</f>
        <v>0</v>
      </c>
      <c r="K39" s="21">
        <f>教養育成!F16</f>
        <v>0</v>
      </c>
      <c r="L39" s="21">
        <f>教養育成!G16</f>
        <v>0</v>
      </c>
      <c r="M39" s="21">
        <f>教養育成!H16</f>
        <v>0</v>
      </c>
      <c r="N39" s="21">
        <f>教養育成!I16</f>
        <v>0</v>
      </c>
      <c r="O39" s="21">
        <f>教養育成!J16</f>
        <v>0</v>
      </c>
      <c r="P39" s="3">
        <f>教養育成!C16</f>
        <v>0</v>
      </c>
      <c r="Q39" s="1" t="str">
        <f t="shared" si="1"/>
        <v/>
      </c>
      <c r="S39" s="21">
        <v>1</v>
      </c>
      <c r="T39" s="21" t="s">
        <v>118</v>
      </c>
      <c r="U39" s="21" t="s">
        <v>119</v>
      </c>
      <c r="V39" s="21" t="s">
        <v>125</v>
      </c>
      <c r="W39" s="21" t="s">
        <v>134</v>
      </c>
      <c r="X39" s="26" t="str">
        <f>_xlfn.CONCAT(S39,T39,U39,V39,W39)</f>
        <v>1前期月9 10b</v>
      </c>
      <c r="Y39" s="22" t="e">
        <f>DGET($H$12:$P$205,$P$12,S38:V39)</f>
        <v>#VALUE!</v>
      </c>
      <c r="Z39" s="22" t="e">
        <f>DGET($H$12:$P$205,$I$12,S38:V39)</f>
        <v>#VALUE!</v>
      </c>
      <c r="AA39" s="22" t="e">
        <f>DGET($H$12:$P$205,$H$12,S38:V39)</f>
        <v>#VALUE!</v>
      </c>
      <c r="AC39" s="3">
        <v>14</v>
      </c>
      <c r="AD39" s="3" t="str">
        <f t="shared" si="7"/>
        <v/>
      </c>
      <c r="AE39" s="3" t="str">
        <f>IF(AD39="","",MAX(AE$25:AE38)+1)</f>
        <v/>
      </c>
      <c r="AF39" s="3" t="str">
        <f t="shared" si="8"/>
        <v/>
      </c>
      <c r="AG39" s="3">
        <v>14</v>
      </c>
      <c r="AH39" s="3" t="str">
        <f t="shared" si="9"/>
        <v>1前期他14</v>
      </c>
      <c r="AI39" s="3" t="e">
        <f>VLOOKUP(AG39,$AE$26:$AF$65,2,0)</f>
        <v>#N/A</v>
      </c>
    </row>
    <row r="40" spans="6:35" ht="18" customHeight="1" x14ac:dyDescent="0.45">
      <c r="F40" s="1" t="str">
        <f>IF(Q40="","",COUNTIF($Q$13:Q40,"該当"))</f>
        <v/>
      </c>
      <c r="G40" s="1" t="str">
        <f t="shared" si="0"/>
        <v/>
      </c>
      <c r="H40" s="3" t="s">
        <v>2</v>
      </c>
      <c r="I40" s="3">
        <v>28</v>
      </c>
      <c r="J40" s="21">
        <f>教養育成!E17</f>
        <v>0</v>
      </c>
      <c r="K40" s="21">
        <f>教養育成!F17</f>
        <v>0</v>
      </c>
      <c r="L40" s="21">
        <f>教養育成!G17</f>
        <v>0</v>
      </c>
      <c r="M40" s="21">
        <f>教養育成!H17</f>
        <v>0</v>
      </c>
      <c r="N40" s="21">
        <f>教養育成!I17</f>
        <v>0</v>
      </c>
      <c r="O40" s="21">
        <f>教養育成!J17</f>
        <v>0</v>
      </c>
      <c r="P40" s="3">
        <f>教養育成!C17</f>
        <v>0</v>
      </c>
      <c r="Q40" s="1" t="str">
        <f t="shared" si="1"/>
        <v/>
      </c>
      <c r="S40" s="6" t="s">
        <v>101</v>
      </c>
      <c r="T40" s="6" t="s">
        <v>113</v>
      </c>
      <c r="U40" s="6" t="s">
        <v>102</v>
      </c>
      <c r="V40" s="6" t="s">
        <v>105</v>
      </c>
      <c r="W40" s="6"/>
      <c r="X40" s="25"/>
      <c r="Y40" s="6" t="s">
        <v>130</v>
      </c>
      <c r="Z40" s="6" t="s">
        <v>128</v>
      </c>
      <c r="AA40" s="6" t="s">
        <v>127</v>
      </c>
      <c r="AC40" s="3">
        <v>15</v>
      </c>
      <c r="AD40" s="3" t="str">
        <f t="shared" si="7"/>
        <v/>
      </c>
      <c r="AE40" s="3" t="str">
        <f>IF(AD40="","",MAX(AE$25:AE39)+1)</f>
        <v/>
      </c>
      <c r="AF40" s="3" t="str">
        <f t="shared" si="8"/>
        <v/>
      </c>
    </row>
    <row r="41" spans="6:35" ht="18" customHeight="1" x14ac:dyDescent="0.45">
      <c r="F41" s="1" t="str">
        <f>IF(Q41="","",COUNTIF($Q$13:Q41,"該当"))</f>
        <v/>
      </c>
      <c r="G41" s="1" t="str">
        <f t="shared" si="0"/>
        <v/>
      </c>
      <c r="H41" s="3" t="s">
        <v>57</v>
      </c>
      <c r="I41" s="3">
        <v>29</v>
      </c>
      <c r="J41" s="21">
        <f>自由選択Ⅰ!E6</f>
        <v>0</v>
      </c>
      <c r="K41" s="21">
        <f>自由選択Ⅰ!F6</f>
        <v>0</v>
      </c>
      <c r="L41" s="21">
        <f>自由選択Ⅰ!G6</f>
        <v>0</v>
      </c>
      <c r="M41" s="21">
        <f>自由選択Ⅰ!H6</f>
        <v>0</v>
      </c>
      <c r="N41" s="21">
        <f>自由選択Ⅰ!I6</f>
        <v>0</v>
      </c>
      <c r="O41" s="21">
        <f>自由選択Ⅰ!J6</f>
        <v>0</v>
      </c>
      <c r="P41" s="3">
        <f>自由選択Ⅰ!C6</f>
        <v>0</v>
      </c>
      <c r="Q41" s="1" t="str">
        <f t="shared" si="1"/>
        <v/>
      </c>
      <c r="S41" s="21">
        <v>1</v>
      </c>
      <c r="T41" s="21" t="s">
        <v>118</v>
      </c>
      <c r="U41" s="21" t="s">
        <v>119</v>
      </c>
      <c r="V41" s="21" t="s">
        <v>125</v>
      </c>
      <c r="W41" s="21" t="s">
        <v>135</v>
      </c>
      <c r="X41" s="26" t="str">
        <f>_xlfn.CONCAT(S41,T41,U41,V41,W41)</f>
        <v>1前期月9 10c</v>
      </c>
      <c r="Y41" s="22" t="e">
        <f>DGET($H$12:$P$205,$P$12,S40:V41)</f>
        <v>#VALUE!</v>
      </c>
      <c r="Z41" s="22" t="e">
        <f>DGET($H$12:$P$205,$I$12,S40:V41)</f>
        <v>#VALUE!</v>
      </c>
      <c r="AA41" s="22" t="e">
        <f>DGET($H$12:$P$205,$H$12,S40:V41)</f>
        <v>#VALUE!</v>
      </c>
      <c r="AC41" s="3">
        <v>16</v>
      </c>
      <c r="AD41" s="3" t="str">
        <f t="shared" si="7"/>
        <v/>
      </c>
      <c r="AE41" s="3" t="str">
        <f>IF(AD41="","",MAX(AE$25:AE40)+1)</f>
        <v/>
      </c>
      <c r="AF41" s="3" t="str">
        <f t="shared" si="8"/>
        <v/>
      </c>
    </row>
    <row r="42" spans="6:35" ht="18" customHeight="1" x14ac:dyDescent="0.45">
      <c r="F42" s="1" t="str">
        <f>IF(Q42="","",COUNTIF($Q$13:Q42,"該当"))</f>
        <v/>
      </c>
      <c r="G42" s="1" t="str">
        <f t="shared" si="0"/>
        <v/>
      </c>
      <c r="H42" s="3" t="s">
        <v>57</v>
      </c>
      <c r="I42" s="3">
        <v>30</v>
      </c>
      <c r="J42" s="21">
        <f>自由選択Ⅰ!E7</f>
        <v>0</v>
      </c>
      <c r="K42" s="21">
        <f>自由選択Ⅰ!F7</f>
        <v>0</v>
      </c>
      <c r="L42" s="21">
        <f>自由選択Ⅰ!G7</f>
        <v>0</v>
      </c>
      <c r="M42" s="21">
        <f>自由選択Ⅰ!H7</f>
        <v>0</v>
      </c>
      <c r="N42" s="21">
        <f>自由選択Ⅰ!I7</f>
        <v>0</v>
      </c>
      <c r="O42" s="21">
        <f>自由選択Ⅰ!J7</f>
        <v>0</v>
      </c>
      <c r="P42" s="3">
        <f>自由選択Ⅰ!C7</f>
        <v>0</v>
      </c>
      <c r="Q42" s="1" t="str">
        <f t="shared" si="1"/>
        <v/>
      </c>
      <c r="S42" s="6" t="s">
        <v>101</v>
      </c>
      <c r="T42" s="6" t="s">
        <v>113</v>
      </c>
      <c r="U42" s="6" t="s">
        <v>102</v>
      </c>
      <c r="V42" s="6" t="s">
        <v>103</v>
      </c>
      <c r="W42" s="6"/>
      <c r="X42" s="25"/>
      <c r="Y42" s="6" t="s">
        <v>130</v>
      </c>
      <c r="Z42" s="6" t="s">
        <v>128</v>
      </c>
      <c r="AA42" s="6" t="s">
        <v>127</v>
      </c>
      <c r="AC42" s="3">
        <v>17</v>
      </c>
      <c r="AD42" s="3" t="str">
        <f t="shared" si="7"/>
        <v/>
      </c>
      <c r="AE42" s="3" t="str">
        <f>IF(AD42="","",MAX(AE$25:AE41)+1)</f>
        <v/>
      </c>
      <c r="AF42" s="3" t="str">
        <f t="shared" si="8"/>
        <v/>
      </c>
    </row>
    <row r="43" spans="6:35" ht="18" customHeight="1" x14ac:dyDescent="0.45">
      <c r="F43" s="1" t="str">
        <f>IF(Q43="","",COUNTIF($Q$13:Q43,"該当"))</f>
        <v/>
      </c>
      <c r="G43" s="1" t="str">
        <f t="shared" si="0"/>
        <v/>
      </c>
      <c r="H43" s="3" t="s">
        <v>57</v>
      </c>
      <c r="I43" s="3">
        <v>31</v>
      </c>
      <c r="J43" s="21">
        <f>自由選択Ⅰ!E8</f>
        <v>0</v>
      </c>
      <c r="K43" s="21">
        <f>自由選択Ⅰ!F8</f>
        <v>0</v>
      </c>
      <c r="L43" s="21">
        <f>自由選択Ⅰ!G8</f>
        <v>0</v>
      </c>
      <c r="M43" s="21">
        <f>自由選択Ⅰ!H8</f>
        <v>0</v>
      </c>
      <c r="N43" s="21">
        <f>自由選択Ⅰ!I8</f>
        <v>0</v>
      </c>
      <c r="O43" s="21">
        <f>自由選択Ⅰ!J8</f>
        <v>0</v>
      </c>
      <c r="P43" s="3">
        <f>自由選択Ⅰ!C8</f>
        <v>0</v>
      </c>
      <c r="Q43" s="1" t="str">
        <f t="shared" si="1"/>
        <v/>
      </c>
      <c r="S43" s="21">
        <v>1</v>
      </c>
      <c r="T43" s="21" t="s">
        <v>118</v>
      </c>
      <c r="U43" s="21" t="s">
        <v>119</v>
      </c>
      <c r="V43" s="21" t="s">
        <v>126</v>
      </c>
      <c r="W43" s="21" t="s">
        <v>133</v>
      </c>
      <c r="X43" s="26" t="str">
        <f>_xlfn.CONCAT(S43,T43,U43,V43,W43)</f>
        <v>1前期月他a</v>
      </c>
      <c r="Y43" s="22" t="e">
        <f>DGET($H$12:$P$205,$P$12,S42:V43)</f>
        <v>#VALUE!</v>
      </c>
      <c r="Z43" s="22" t="e">
        <f>DGET($H$12:$P$205,$I$12,S42:V43)</f>
        <v>#VALUE!</v>
      </c>
      <c r="AA43" s="22" t="e">
        <f>DGET($H$12:$P$205,$H$12,S42:V43)</f>
        <v>#VALUE!</v>
      </c>
      <c r="AC43" s="3">
        <v>18</v>
      </c>
      <c r="AD43" s="3" t="str">
        <f t="shared" si="7"/>
        <v/>
      </c>
      <c r="AE43" s="3" t="str">
        <f>IF(AD43="","",MAX(AE$25:AE42)+1)</f>
        <v/>
      </c>
      <c r="AF43" s="3" t="str">
        <f t="shared" si="8"/>
        <v/>
      </c>
    </row>
    <row r="44" spans="6:35" ht="18" customHeight="1" x14ac:dyDescent="0.45">
      <c r="F44" s="1" t="str">
        <f>IF(Q44="","",COUNTIF($Q$13:Q44,"該当"))</f>
        <v/>
      </c>
      <c r="G44" s="1" t="str">
        <f t="shared" si="0"/>
        <v/>
      </c>
      <c r="H44" s="3" t="s">
        <v>57</v>
      </c>
      <c r="I44" s="3">
        <v>32</v>
      </c>
      <c r="J44" s="21">
        <f>自由選択Ⅰ!E9</f>
        <v>0</v>
      </c>
      <c r="K44" s="21">
        <f>自由選択Ⅰ!F9</f>
        <v>0</v>
      </c>
      <c r="L44" s="21">
        <f>自由選択Ⅰ!G9</f>
        <v>0</v>
      </c>
      <c r="M44" s="21">
        <f>自由選択Ⅰ!H9</f>
        <v>0</v>
      </c>
      <c r="N44" s="21">
        <f>自由選択Ⅰ!I9</f>
        <v>0</v>
      </c>
      <c r="O44" s="21">
        <f>自由選択Ⅰ!J9</f>
        <v>0</v>
      </c>
      <c r="P44" s="3">
        <f>自由選択Ⅰ!C9</f>
        <v>0</v>
      </c>
      <c r="Q44" s="1" t="str">
        <f t="shared" si="1"/>
        <v/>
      </c>
      <c r="S44" s="6" t="s">
        <v>101</v>
      </c>
      <c r="T44" s="6" t="s">
        <v>113</v>
      </c>
      <c r="U44" s="6" t="s">
        <v>102</v>
      </c>
      <c r="V44" s="6" t="s">
        <v>104</v>
      </c>
      <c r="W44" s="6"/>
      <c r="X44" s="25"/>
      <c r="Y44" s="6" t="s">
        <v>130</v>
      </c>
      <c r="Z44" s="6" t="s">
        <v>128</v>
      </c>
      <c r="AA44" s="6" t="s">
        <v>127</v>
      </c>
      <c r="AC44" s="3">
        <v>19</v>
      </c>
      <c r="AD44" s="3" t="str">
        <f t="shared" si="7"/>
        <v/>
      </c>
      <c r="AE44" s="3" t="str">
        <f>IF(AD44="","",MAX(AE$25:AE43)+1)</f>
        <v/>
      </c>
      <c r="AF44" s="3" t="str">
        <f t="shared" si="8"/>
        <v/>
      </c>
    </row>
    <row r="45" spans="6:35" ht="18" customHeight="1" x14ac:dyDescent="0.45">
      <c r="F45" s="1" t="str">
        <f>IF(Q45="","",COUNTIF($Q$13:Q45,"該当"))</f>
        <v/>
      </c>
      <c r="G45" s="1" t="str">
        <f t="shared" si="0"/>
        <v/>
      </c>
      <c r="H45" s="3" t="s">
        <v>57</v>
      </c>
      <c r="I45" s="3">
        <v>33</v>
      </c>
      <c r="J45" s="21">
        <f>自由選択Ⅰ!E10</f>
        <v>0</v>
      </c>
      <c r="K45" s="21">
        <f>自由選択Ⅰ!F10</f>
        <v>0</v>
      </c>
      <c r="L45" s="21">
        <f>自由選択Ⅰ!G10</f>
        <v>0</v>
      </c>
      <c r="M45" s="21">
        <f>自由選択Ⅰ!H10</f>
        <v>0</v>
      </c>
      <c r="N45" s="21">
        <f>自由選択Ⅰ!I10</f>
        <v>0</v>
      </c>
      <c r="O45" s="21">
        <f>自由選択Ⅰ!J10</f>
        <v>0</v>
      </c>
      <c r="P45" s="3">
        <f>自由選択Ⅰ!C10</f>
        <v>0</v>
      </c>
      <c r="Q45" s="1" t="str">
        <f t="shared" si="1"/>
        <v/>
      </c>
      <c r="S45" s="21">
        <v>1</v>
      </c>
      <c r="T45" s="21" t="s">
        <v>118</v>
      </c>
      <c r="U45" s="21" t="s">
        <v>119</v>
      </c>
      <c r="V45" s="21" t="s">
        <v>126</v>
      </c>
      <c r="W45" s="21" t="s">
        <v>134</v>
      </c>
      <c r="X45" s="26" t="str">
        <f>_xlfn.CONCAT(S45,T45,U45,V45,W45)</f>
        <v>1前期月他b</v>
      </c>
      <c r="Y45" s="22" t="e">
        <f>DGET($H$12:$P$205,$P$12,S44:V45)</f>
        <v>#VALUE!</v>
      </c>
      <c r="Z45" s="22" t="e">
        <f>DGET($H$12:$P$205,$I$12,S44:V45)</f>
        <v>#VALUE!</v>
      </c>
      <c r="AA45" s="22" t="e">
        <f>DGET($H$12:$P$205,$H$12,S44:V45)</f>
        <v>#VALUE!</v>
      </c>
      <c r="AC45" s="3">
        <v>20</v>
      </c>
      <c r="AD45" s="3" t="str">
        <f t="shared" si="7"/>
        <v/>
      </c>
      <c r="AE45" s="3" t="str">
        <f>IF(AD45="","",MAX(AE$25:AE44)+1)</f>
        <v/>
      </c>
      <c r="AF45" s="3" t="str">
        <f t="shared" si="8"/>
        <v/>
      </c>
    </row>
    <row r="46" spans="6:35" ht="18" customHeight="1" x14ac:dyDescent="0.45">
      <c r="F46" s="1" t="str">
        <f>IF(Q46="","",COUNTIF($Q$13:Q46,"該当"))</f>
        <v/>
      </c>
      <c r="G46" s="1" t="str">
        <f t="shared" si="0"/>
        <v/>
      </c>
      <c r="H46" s="3" t="s">
        <v>57</v>
      </c>
      <c r="I46" s="3">
        <v>34</v>
      </c>
      <c r="J46" s="21">
        <f>自由選択Ⅰ!E11</f>
        <v>0</v>
      </c>
      <c r="K46" s="21">
        <f>自由選択Ⅰ!F11</f>
        <v>0</v>
      </c>
      <c r="L46" s="21">
        <f>自由選択Ⅰ!G11</f>
        <v>0</v>
      </c>
      <c r="M46" s="21">
        <f>自由選択Ⅰ!H11</f>
        <v>0</v>
      </c>
      <c r="N46" s="21">
        <f>自由選択Ⅰ!I11</f>
        <v>0</v>
      </c>
      <c r="O46" s="21">
        <f>自由選択Ⅰ!J11</f>
        <v>0</v>
      </c>
      <c r="P46" s="3">
        <f>自由選択Ⅰ!C11</f>
        <v>0</v>
      </c>
      <c r="Q46" s="1" t="str">
        <f t="shared" si="1"/>
        <v/>
      </c>
      <c r="S46" s="6" t="s">
        <v>101</v>
      </c>
      <c r="T46" s="6" t="s">
        <v>113</v>
      </c>
      <c r="U46" s="6" t="s">
        <v>102</v>
      </c>
      <c r="V46" s="6" t="s">
        <v>105</v>
      </c>
      <c r="W46" s="6"/>
      <c r="X46" s="25"/>
      <c r="Y46" s="6" t="s">
        <v>130</v>
      </c>
      <c r="Z46" s="6" t="s">
        <v>128</v>
      </c>
      <c r="AA46" s="6" t="s">
        <v>127</v>
      </c>
      <c r="AC46" s="3">
        <v>21</v>
      </c>
      <c r="AD46" s="3" t="str">
        <f t="shared" si="7"/>
        <v/>
      </c>
      <c r="AE46" s="3" t="str">
        <f>IF(AD46="","",MAX(AE$25:AE45)+1)</f>
        <v/>
      </c>
      <c r="AF46" s="3" t="str">
        <f t="shared" si="8"/>
        <v/>
      </c>
    </row>
    <row r="47" spans="6:35" ht="18" customHeight="1" x14ac:dyDescent="0.45">
      <c r="F47" s="1" t="str">
        <f>IF(Q47="","",COUNTIF($Q$13:Q47,"該当"))</f>
        <v/>
      </c>
      <c r="G47" s="1" t="str">
        <f t="shared" si="0"/>
        <v/>
      </c>
      <c r="H47" s="3" t="s">
        <v>57</v>
      </c>
      <c r="I47" s="3">
        <v>35</v>
      </c>
      <c r="J47" s="21">
        <f>自由選択Ⅰ!E12</f>
        <v>0</v>
      </c>
      <c r="K47" s="21">
        <f>自由選択Ⅰ!F12</f>
        <v>0</v>
      </c>
      <c r="L47" s="21">
        <f>自由選択Ⅰ!G12</f>
        <v>0</v>
      </c>
      <c r="M47" s="21">
        <f>自由選択Ⅰ!H12</f>
        <v>0</v>
      </c>
      <c r="N47" s="21">
        <f>自由選択Ⅰ!I12</f>
        <v>0</v>
      </c>
      <c r="O47" s="21">
        <f>自由選択Ⅰ!J12</f>
        <v>0</v>
      </c>
      <c r="P47" s="3">
        <f>自由選択Ⅰ!C12</f>
        <v>0</v>
      </c>
      <c r="Q47" s="1" t="str">
        <f t="shared" si="1"/>
        <v/>
      </c>
      <c r="S47" s="21">
        <v>1</v>
      </c>
      <c r="T47" s="21" t="s">
        <v>118</v>
      </c>
      <c r="U47" s="21" t="s">
        <v>119</v>
      </c>
      <c r="V47" s="21" t="s">
        <v>126</v>
      </c>
      <c r="W47" s="21" t="s">
        <v>135</v>
      </c>
      <c r="X47" s="26" t="str">
        <f>_xlfn.CONCAT(S47,T47,U47,V47,W47)</f>
        <v>1前期月他c</v>
      </c>
      <c r="Y47" s="22" t="e">
        <f>DGET($H$12:$P$205,$P$12,S46:V47)</f>
        <v>#VALUE!</v>
      </c>
      <c r="Z47" s="22" t="e">
        <f>DGET($H$12:$P$205,$I$12,S46:V47)</f>
        <v>#VALUE!</v>
      </c>
      <c r="AA47" s="22" t="e">
        <f>DGET($H$12:$P$205,$H$12,S46:V47)</f>
        <v>#VALUE!</v>
      </c>
      <c r="AC47" s="3">
        <v>22</v>
      </c>
      <c r="AD47" s="3" t="str">
        <f t="shared" si="7"/>
        <v/>
      </c>
      <c r="AE47" s="3" t="str">
        <f>IF(AD47="","",MAX(AE$25:AE46)+1)</f>
        <v/>
      </c>
      <c r="AF47" s="3" t="str">
        <f t="shared" si="8"/>
        <v/>
      </c>
    </row>
    <row r="48" spans="6:35" ht="18" customHeight="1" x14ac:dyDescent="0.45">
      <c r="F48" s="1" t="str">
        <f>IF(Q48="","",COUNTIF($Q$13:Q48,"該当"))</f>
        <v/>
      </c>
      <c r="G48" s="1" t="str">
        <f t="shared" si="0"/>
        <v/>
      </c>
      <c r="H48" s="3" t="s">
        <v>57</v>
      </c>
      <c r="I48" s="3">
        <v>36</v>
      </c>
      <c r="J48" s="21">
        <f>自由選択Ⅰ!E13</f>
        <v>0</v>
      </c>
      <c r="K48" s="21">
        <f>自由選択Ⅰ!F13</f>
        <v>0</v>
      </c>
      <c r="L48" s="21">
        <f>自由選択Ⅰ!G13</f>
        <v>0</v>
      </c>
      <c r="M48" s="21">
        <f>自由選択Ⅰ!H13</f>
        <v>0</v>
      </c>
      <c r="N48" s="21">
        <f>自由選択Ⅰ!I13</f>
        <v>0</v>
      </c>
      <c r="O48" s="21">
        <f>自由選択Ⅰ!J13</f>
        <v>0</v>
      </c>
      <c r="P48" s="3">
        <f>自由選択Ⅰ!C13</f>
        <v>0</v>
      </c>
      <c r="Q48" s="1" t="str">
        <f t="shared" si="1"/>
        <v/>
      </c>
      <c r="S48" s="6" t="s">
        <v>101</v>
      </c>
      <c r="T48" s="6" t="s">
        <v>113</v>
      </c>
      <c r="U48" s="6" t="s">
        <v>102</v>
      </c>
      <c r="V48" s="6" t="s">
        <v>103</v>
      </c>
      <c r="W48" s="6"/>
      <c r="X48" s="25"/>
      <c r="Y48" s="6" t="s">
        <v>130</v>
      </c>
      <c r="Z48" s="6" t="s">
        <v>128</v>
      </c>
      <c r="AA48" s="6" t="s">
        <v>127</v>
      </c>
      <c r="AC48" s="3">
        <v>23</v>
      </c>
      <c r="AD48" s="3" t="str">
        <f t="shared" si="7"/>
        <v/>
      </c>
      <c r="AE48" s="3" t="str">
        <f>IF(AD48="","",MAX(AE$25:AE47)+1)</f>
        <v/>
      </c>
      <c r="AF48" s="3" t="str">
        <f t="shared" si="8"/>
        <v/>
      </c>
    </row>
    <row r="49" spans="6:32" ht="18" customHeight="1" x14ac:dyDescent="0.45">
      <c r="F49" s="1" t="str">
        <f>IF(Q49="","",COUNTIF($Q$13:Q49,"該当"))</f>
        <v/>
      </c>
      <c r="G49" s="1" t="str">
        <f t="shared" si="0"/>
        <v/>
      </c>
      <c r="H49" s="3" t="s">
        <v>57</v>
      </c>
      <c r="I49" s="3">
        <v>37</v>
      </c>
      <c r="J49" s="21">
        <f>自由選択Ⅰ!E14</f>
        <v>0</v>
      </c>
      <c r="K49" s="21">
        <f>自由選択Ⅰ!F14</f>
        <v>0</v>
      </c>
      <c r="L49" s="21">
        <f>自由選択Ⅰ!G14</f>
        <v>0</v>
      </c>
      <c r="M49" s="21">
        <f>自由選択Ⅰ!H14</f>
        <v>0</v>
      </c>
      <c r="N49" s="21">
        <f>自由選択Ⅰ!I14</f>
        <v>0</v>
      </c>
      <c r="O49" s="21">
        <f>自由選択Ⅰ!J14</f>
        <v>0</v>
      </c>
      <c r="P49" s="3">
        <f>自由選択Ⅰ!C14</f>
        <v>0</v>
      </c>
      <c r="Q49" s="1" t="str">
        <f t="shared" si="1"/>
        <v/>
      </c>
      <c r="S49" s="21">
        <v>1</v>
      </c>
      <c r="T49" s="21" t="s">
        <v>118</v>
      </c>
      <c r="U49" s="21" t="s">
        <v>129</v>
      </c>
      <c r="V49" s="21" t="s">
        <v>120</v>
      </c>
      <c r="W49" s="21" t="s">
        <v>133</v>
      </c>
      <c r="X49" s="26" t="str">
        <f>_xlfn.CONCAT(S49,T49,U49,V49,W49)</f>
        <v>1前期火1 2a</v>
      </c>
      <c r="Y49" s="22" t="e">
        <f>DGET($H$12:$P$205,$P$12,S48:V49)</f>
        <v>#VALUE!</v>
      </c>
      <c r="Z49" s="22" t="e">
        <f>DGET($H$12:$P$205,$I$12,S48:V49)</f>
        <v>#VALUE!</v>
      </c>
      <c r="AA49" s="22" t="e">
        <f>DGET($H$12:$P$205,$H$12,S48:V49)</f>
        <v>#VALUE!</v>
      </c>
      <c r="AC49" s="3">
        <v>24</v>
      </c>
      <c r="AD49" s="3" t="str">
        <f t="shared" si="7"/>
        <v/>
      </c>
      <c r="AE49" s="3" t="str">
        <f>IF(AD49="","",MAX(AE$25:AE48)+1)</f>
        <v/>
      </c>
      <c r="AF49" s="3" t="str">
        <f t="shared" si="8"/>
        <v/>
      </c>
    </row>
    <row r="50" spans="6:32" ht="18" customHeight="1" x14ac:dyDescent="0.45">
      <c r="F50" s="1" t="str">
        <f>IF(Q50="","",COUNTIF($Q$13:Q50,"該当"))</f>
        <v/>
      </c>
      <c r="G50" s="1" t="str">
        <f t="shared" si="0"/>
        <v/>
      </c>
      <c r="H50" s="3" t="s">
        <v>57</v>
      </c>
      <c r="I50" s="3">
        <v>38</v>
      </c>
      <c r="J50" s="21">
        <f>自由選択Ⅰ!E15</f>
        <v>0</v>
      </c>
      <c r="K50" s="21">
        <f>自由選択Ⅰ!F15</f>
        <v>0</v>
      </c>
      <c r="L50" s="21">
        <f>自由選択Ⅰ!G15</f>
        <v>0</v>
      </c>
      <c r="M50" s="21">
        <f>自由選択Ⅰ!H15</f>
        <v>0</v>
      </c>
      <c r="N50" s="21">
        <f>自由選択Ⅰ!I15</f>
        <v>0</v>
      </c>
      <c r="O50" s="21">
        <f>自由選択Ⅰ!J15</f>
        <v>0</v>
      </c>
      <c r="P50" s="3">
        <f>自由選択Ⅰ!C15</f>
        <v>0</v>
      </c>
      <c r="Q50" s="1" t="str">
        <f t="shared" si="1"/>
        <v/>
      </c>
      <c r="S50" s="6" t="s">
        <v>101</v>
      </c>
      <c r="T50" s="6" t="s">
        <v>113</v>
      </c>
      <c r="U50" s="6" t="s">
        <v>102</v>
      </c>
      <c r="V50" s="6" t="s">
        <v>104</v>
      </c>
      <c r="W50" s="6"/>
      <c r="X50" s="25"/>
      <c r="Y50" s="6" t="s">
        <v>130</v>
      </c>
      <c r="Z50" s="6" t="s">
        <v>128</v>
      </c>
      <c r="AA50" s="6" t="s">
        <v>127</v>
      </c>
      <c r="AC50" s="3">
        <v>25</v>
      </c>
      <c r="AD50" s="3" t="str">
        <f t="shared" si="7"/>
        <v/>
      </c>
      <c r="AE50" s="3" t="str">
        <f>IF(AD50="","",MAX(AE$25:AE49)+1)</f>
        <v/>
      </c>
      <c r="AF50" s="3" t="str">
        <f t="shared" si="8"/>
        <v/>
      </c>
    </row>
    <row r="51" spans="6:32" ht="18" customHeight="1" x14ac:dyDescent="0.45">
      <c r="F51" s="1" t="str">
        <f>IF(Q51="","",COUNTIF($Q$13:Q51,"該当"))</f>
        <v/>
      </c>
      <c r="G51" s="1" t="str">
        <f t="shared" si="0"/>
        <v/>
      </c>
      <c r="H51" s="3" t="s">
        <v>57</v>
      </c>
      <c r="I51" s="3">
        <v>39</v>
      </c>
      <c r="J51" s="21">
        <f>自由選択Ⅰ!E16</f>
        <v>0</v>
      </c>
      <c r="K51" s="21">
        <f>自由選択Ⅰ!F16</f>
        <v>0</v>
      </c>
      <c r="L51" s="21">
        <f>自由選択Ⅰ!G16</f>
        <v>0</v>
      </c>
      <c r="M51" s="21">
        <f>自由選択Ⅰ!H16</f>
        <v>0</v>
      </c>
      <c r="N51" s="21">
        <f>自由選択Ⅰ!I16</f>
        <v>0</v>
      </c>
      <c r="O51" s="21">
        <f>自由選択Ⅰ!J16</f>
        <v>0</v>
      </c>
      <c r="P51" s="3">
        <f>自由選択Ⅰ!C16</f>
        <v>0</v>
      </c>
      <c r="Q51" s="1" t="str">
        <f t="shared" si="1"/>
        <v/>
      </c>
      <c r="S51" s="21">
        <v>1</v>
      </c>
      <c r="T51" s="21" t="s">
        <v>118</v>
      </c>
      <c r="U51" s="21" t="s">
        <v>129</v>
      </c>
      <c r="V51" s="21" t="s">
        <v>120</v>
      </c>
      <c r="W51" s="21" t="s">
        <v>134</v>
      </c>
      <c r="X51" s="26" t="str">
        <f>_xlfn.CONCAT(S51,T51,U51,V51,W51)</f>
        <v>1前期火1 2b</v>
      </c>
      <c r="Y51" s="22" t="e">
        <f>DGET($H$12:$P$205,$P$12,S50:V51)</f>
        <v>#VALUE!</v>
      </c>
      <c r="Z51" s="22" t="e">
        <f>DGET($H$12:$P$205,$I$12,S50:V51)</f>
        <v>#VALUE!</v>
      </c>
      <c r="AA51" s="22" t="e">
        <f>DGET($H$12:$P$205,$H$12,S50:V51)</f>
        <v>#VALUE!</v>
      </c>
      <c r="AC51" s="3">
        <v>26</v>
      </c>
      <c r="AD51" s="3" t="str">
        <f t="shared" si="7"/>
        <v/>
      </c>
      <c r="AE51" s="3" t="str">
        <f>IF(AD51="","",MAX(AE$25:AE50)+1)</f>
        <v/>
      </c>
      <c r="AF51" s="3" t="str">
        <f t="shared" si="8"/>
        <v/>
      </c>
    </row>
    <row r="52" spans="6:32" ht="18" customHeight="1" x14ac:dyDescent="0.45">
      <c r="F52" s="1" t="str">
        <f>IF(Q52="","",COUNTIF($Q$13:Q52,"該当"))</f>
        <v/>
      </c>
      <c r="G52" s="1" t="str">
        <f t="shared" si="0"/>
        <v/>
      </c>
      <c r="H52" s="3" t="s">
        <v>57</v>
      </c>
      <c r="I52" s="3">
        <v>40</v>
      </c>
      <c r="J52" s="21">
        <f>自由選択Ⅰ!E17</f>
        <v>0</v>
      </c>
      <c r="K52" s="21">
        <f>自由選択Ⅰ!F17</f>
        <v>0</v>
      </c>
      <c r="L52" s="21">
        <f>自由選択Ⅰ!G17</f>
        <v>0</v>
      </c>
      <c r="M52" s="21">
        <f>自由選択Ⅰ!H17</f>
        <v>0</v>
      </c>
      <c r="N52" s="21">
        <f>自由選択Ⅰ!I17</f>
        <v>0</v>
      </c>
      <c r="O52" s="21">
        <f>自由選択Ⅰ!J17</f>
        <v>0</v>
      </c>
      <c r="P52" s="3">
        <f>自由選択Ⅰ!C17</f>
        <v>0</v>
      </c>
      <c r="Q52" s="1" t="str">
        <f t="shared" si="1"/>
        <v/>
      </c>
      <c r="S52" s="6" t="s">
        <v>101</v>
      </c>
      <c r="T52" s="6" t="s">
        <v>113</v>
      </c>
      <c r="U52" s="6" t="s">
        <v>102</v>
      </c>
      <c r="V52" s="6" t="s">
        <v>105</v>
      </c>
      <c r="W52" s="6"/>
      <c r="X52" s="25"/>
      <c r="Y52" s="6" t="s">
        <v>130</v>
      </c>
      <c r="Z52" s="6" t="s">
        <v>128</v>
      </c>
      <c r="AA52" s="6" t="s">
        <v>127</v>
      </c>
      <c r="AC52" s="3">
        <v>27</v>
      </c>
      <c r="AD52" s="3" t="str">
        <f t="shared" si="7"/>
        <v/>
      </c>
      <c r="AE52" s="3" t="str">
        <f>IF(AD52="","",MAX(AE$25:AE51)+1)</f>
        <v/>
      </c>
      <c r="AF52" s="3" t="str">
        <f t="shared" si="8"/>
        <v/>
      </c>
    </row>
    <row r="53" spans="6:32" ht="18" customHeight="1" x14ac:dyDescent="0.45">
      <c r="F53" s="1" t="str">
        <f>IF(Q53="","",COUNTIF($Q$13:Q53,"該当"))</f>
        <v/>
      </c>
      <c r="G53" s="1" t="str">
        <f t="shared" si="0"/>
        <v/>
      </c>
      <c r="H53" s="3" t="s">
        <v>57</v>
      </c>
      <c r="I53" s="3">
        <v>41</v>
      </c>
      <c r="J53" s="21">
        <f>自由選択Ⅰ!E18</f>
        <v>0</v>
      </c>
      <c r="K53" s="21">
        <f>自由選択Ⅰ!F18</f>
        <v>0</v>
      </c>
      <c r="L53" s="21">
        <f>自由選択Ⅰ!G18</f>
        <v>0</v>
      </c>
      <c r="M53" s="21">
        <f>自由選択Ⅰ!H18</f>
        <v>0</v>
      </c>
      <c r="N53" s="21">
        <f>自由選択Ⅰ!I18</f>
        <v>0</v>
      </c>
      <c r="O53" s="21">
        <f>自由選択Ⅰ!J18</f>
        <v>0</v>
      </c>
      <c r="P53" s="3">
        <f>自由選択Ⅰ!C18</f>
        <v>0</v>
      </c>
      <c r="Q53" s="1" t="str">
        <f t="shared" si="1"/>
        <v/>
      </c>
      <c r="S53" s="21">
        <v>1</v>
      </c>
      <c r="T53" s="21" t="s">
        <v>118</v>
      </c>
      <c r="U53" s="21" t="s">
        <v>129</v>
      </c>
      <c r="V53" s="21" t="s">
        <v>120</v>
      </c>
      <c r="W53" s="21" t="s">
        <v>135</v>
      </c>
      <c r="X53" s="26" t="str">
        <f>_xlfn.CONCAT(S53,T53,U53,V53,W53)</f>
        <v>1前期火1 2c</v>
      </c>
      <c r="Y53" s="22" t="e">
        <f>DGET($H$12:$P$205,$P$12,S52:V53)</f>
        <v>#VALUE!</v>
      </c>
      <c r="Z53" s="22" t="e">
        <f>DGET($H$12:$P$205,$I$12,S52:V53)</f>
        <v>#VALUE!</v>
      </c>
      <c r="AA53" s="22" t="e">
        <f>DGET($H$12:$P$205,$H$12,S52:V53)</f>
        <v>#VALUE!</v>
      </c>
      <c r="AC53" s="3">
        <v>28</v>
      </c>
      <c r="AD53" s="3" t="str">
        <f t="shared" si="7"/>
        <v/>
      </c>
      <c r="AE53" s="3" t="str">
        <f>IF(AD53="","",MAX(AE$25:AE52)+1)</f>
        <v/>
      </c>
      <c r="AF53" s="3" t="str">
        <f t="shared" si="8"/>
        <v/>
      </c>
    </row>
    <row r="54" spans="6:32" ht="18" customHeight="1" x14ac:dyDescent="0.45">
      <c r="F54" s="1" t="str">
        <f>IF(Q54="","",COUNTIF($Q$13:Q54,"該当"))</f>
        <v/>
      </c>
      <c r="G54" s="1" t="str">
        <f t="shared" si="0"/>
        <v/>
      </c>
      <c r="H54" s="3" t="s">
        <v>57</v>
      </c>
      <c r="I54" s="3">
        <v>42</v>
      </c>
      <c r="J54" s="21">
        <f>自由選択Ⅰ!E19</f>
        <v>0</v>
      </c>
      <c r="K54" s="21">
        <f>自由選択Ⅰ!F19</f>
        <v>0</v>
      </c>
      <c r="L54" s="21">
        <f>自由選択Ⅰ!G19</f>
        <v>0</v>
      </c>
      <c r="M54" s="21">
        <f>自由選択Ⅰ!H19</f>
        <v>0</v>
      </c>
      <c r="N54" s="21">
        <f>自由選択Ⅰ!I19</f>
        <v>0</v>
      </c>
      <c r="O54" s="21">
        <f>自由選択Ⅰ!J19</f>
        <v>0</v>
      </c>
      <c r="P54" s="3">
        <f>自由選択Ⅰ!C19</f>
        <v>0</v>
      </c>
      <c r="Q54" s="1" t="str">
        <f t="shared" si="1"/>
        <v/>
      </c>
      <c r="S54" s="6" t="s">
        <v>101</v>
      </c>
      <c r="T54" s="6" t="s">
        <v>113</v>
      </c>
      <c r="U54" s="6" t="s">
        <v>102</v>
      </c>
      <c r="V54" s="6" t="s">
        <v>103</v>
      </c>
      <c r="W54" s="6"/>
      <c r="X54" s="25"/>
      <c r="Y54" s="6" t="s">
        <v>130</v>
      </c>
      <c r="Z54" s="6" t="s">
        <v>128</v>
      </c>
      <c r="AA54" s="6" t="s">
        <v>127</v>
      </c>
      <c r="AC54" s="3">
        <v>29</v>
      </c>
      <c r="AD54" s="3" t="str">
        <f t="shared" si="7"/>
        <v/>
      </c>
      <c r="AE54" s="3" t="str">
        <f>IF(AD54="","",MAX(AE$25:AE53)+1)</f>
        <v/>
      </c>
      <c r="AF54" s="3" t="str">
        <f t="shared" si="8"/>
        <v/>
      </c>
    </row>
    <row r="55" spans="6:32" ht="18" customHeight="1" x14ac:dyDescent="0.45">
      <c r="F55" s="1" t="str">
        <f>IF(Q55="","",COUNTIF($Q$13:Q55,"該当"))</f>
        <v/>
      </c>
      <c r="G55" s="1" t="str">
        <f t="shared" si="0"/>
        <v/>
      </c>
      <c r="H55" s="3" t="s">
        <v>57</v>
      </c>
      <c r="I55" s="3">
        <v>43</v>
      </c>
      <c r="J55" s="21">
        <f>自由選択Ⅰ!E20</f>
        <v>0</v>
      </c>
      <c r="K55" s="21">
        <f>自由選択Ⅰ!F20</f>
        <v>0</v>
      </c>
      <c r="L55" s="21">
        <f>自由選択Ⅰ!G20</f>
        <v>0</v>
      </c>
      <c r="M55" s="21">
        <f>自由選択Ⅰ!H20</f>
        <v>0</v>
      </c>
      <c r="N55" s="21">
        <f>自由選択Ⅰ!I20</f>
        <v>0</v>
      </c>
      <c r="O55" s="21">
        <f>自由選択Ⅰ!J20</f>
        <v>0</v>
      </c>
      <c r="P55" s="3">
        <f>自由選択Ⅰ!C20</f>
        <v>0</v>
      </c>
      <c r="Q55" s="1" t="str">
        <f t="shared" si="1"/>
        <v/>
      </c>
      <c r="S55" s="21">
        <v>1</v>
      </c>
      <c r="T55" s="21" t="s">
        <v>118</v>
      </c>
      <c r="U55" s="21" t="s">
        <v>129</v>
      </c>
      <c r="V55" s="21" t="s">
        <v>121</v>
      </c>
      <c r="W55" s="21" t="s">
        <v>133</v>
      </c>
      <c r="X55" s="26" t="str">
        <f>_xlfn.CONCAT(S55,T55,U55,V55,W55)</f>
        <v>1前期火3 4a</v>
      </c>
      <c r="Y55" s="22" t="e">
        <f>DGET($H$12:$P$205,$P$12,S54:V55)</f>
        <v>#VALUE!</v>
      </c>
      <c r="Z55" s="22" t="e">
        <f>DGET($H$12:$P$205,$I$12,S54:V55)</f>
        <v>#VALUE!</v>
      </c>
      <c r="AA55" s="22" t="e">
        <f>DGET($H$12:$P$205,$H$12,S54:V55)</f>
        <v>#VALUE!</v>
      </c>
      <c r="AC55" s="3">
        <v>30</v>
      </c>
      <c r="AD55" s="3" t="str">
        <f t="shared" si="7"/>
        <v/>
      </c>
      <c r="AE55" s="3" t="str">
        <f>IF(AD55="","",MAX(AE$25:AE54)+1)</f>
        <v/>
      </c>
      <c r="AF55" s="3" t="str">
        <f t="shared" si="8"/>
        <v/>
      </c>
    </row>
    <row r="56" spans="6:32" ht="18" customHeight="1" x14ac:dyDescent="0.45">
      <c r="F56" s="1" t="str">
        <f>IF(Q56="","",COUNTIF($Q$13:Q56,"該当"))</f>
        <v/>
      </c>
      <c r="G56" s="1" t="str">
        <f t="shared" si="0"/>
        <v/>
      </c>
      <c r="H56" s="3" t="s">
        <v>59</v>
      </c>
      <c r="I56" s="3">
        <v>44</v>
      </c>
      <c r="J56" s="21">
        <f>共通科目!E6</f>
        <v>0</v>
      </c>
      <c r="K56" s="21">
        <f>共通科目!F6</f>
        <v>0</v>
      </c>
      <c r="L56" s="21">
        <f>共通科目!G6</f>
        <v>0</v>
      </c>
      <c r="M56" s="21">
        <f>共通科目!H6</f>
        <v>0</v>
      </c>
      <c r="N56" s="21">
        <f>共通科目!I6</f>
        <v>0</v>
      </c>
      <c r="O56" s="21">
        <f>共通科目!J6</f>
        <v>0</v>
      </c>
      <c r="P56" s="3" t="str">
        <f>共通科目!C6</f>
        <v>遺伝学</v>
      </c>
      <c r="Q56" s="1" t="str">
        <f t="shared" si="1"/>
        <v/>
      </c>
      <c r="S56" s="6" t="s">
        <v>101</v>
      </c>
      <c r="T56" s="6" t="s">
        <v>113</v>
      </c>
      <c r="U56" s="6" t="s">
        <v>102</v>
      </c>
      <c r="V56" s="6" t="s">
        <v>104</v>
      </c>
      <c r="W56" s="6"/>
      <c r="X56" s="25"/>
      <c r="Y56" s="6" t="s">
        <v>130</v>
      </c>
      <c r="Z56" s="6" t="s">
        <v>128</v>
      </c>
      <c r="AA56" s="6" t="s">
        <v>127</v>
      </c>
      <c r="AC56" s="3">
        <v>31</v>
      </c>
      <c r="AD56" s="3" t="str">
        <f t="shared" si="7"/>
        <v/>
      </c>
      <c r="AE56" s="3" t="str">
        <f>IF(AD56="","",MAX(AE$25:AE55)+1)</f>
        <v/>
      </c>
      <c r="AF56" s="3" t="str">
        <f t="shared" si="8"/>
        <v/>
      </c>
    </row>
    <row r="57" spans="6:32" ht="18" customHeight="1" x14ac:dyDescent="0.45">
      <c r="F57" s="1" t="str">
        <f>IF(Q57="","",COUNTIF($Q$13:Q57,"該当"))</f>
        <v/>
      </c>
      <c r="G57" s="1" t="str">
        <f t="shared" si="0"/>
        <v/>
      </c>
      <c r="H57" s="3" t="s">
        <v>59</v>
      </c>
      <c r="I57" s="3">
        <v>45</v>
      </c>
      <c r="J57" s="21">
        <f>共通科目!E7</f>
        <v>0</v>
      </c>
      <c r="K57" s="21">
        <f>共通科目!F7</f>
        <v>0</v>
      </c>
      <c r="L57" s="21">
        <f>共通科目!G7</f>
        <v>0</v>
      </c>
      <c r="M57" s="21">
        <f>共通科目!H7</f>
        <v>0</v>
      </c>
      <c r="N57" s="21">
        <f>共通科目!I7</f>
        <v>0</v>
      </c>
      <c r="O57" s="21">
        <f>共通科目!J7</f>
        <v>0</v>
      </c>
      <c r="P57" s="3" t="str">
        <f>共通科目!C7</f>
        <v>動物学</v>
      </c>
      <c r="Q57" s="1" t="str">
        <f t="shared" si="1"/>
        <v/>
      </c>
      <c r="S57" s="21">
        <v>1</v>
      </c>
      <c r="T57" s="21" t="s">
        <v>118</v>
      </c>
      <c r="U57" s="21" t="s">
        <v>129</v>
      </c>
      <c r="V57" s="21" t="s">
        <v>121</v>
      </c>
      <c r="W57" s="21" t="s">
        <v>134</v>
      </c>
      <c r="X57" s="26" t="str">
        <f>_xlfn.CONCAT(S57,T57,U57,V57,W57)</f>
        <v>1前期火3 4b</v>
      </c>
      <c r="Y57" s="22" t="e">
        <f>DGET($H$12:$P$205,$P$12,S56:V57)</f>
        <v>#VALUE!</v>
      </c>
      <c r="Z57" s="22" t="e">
        <f>DGET($H$12:$P$205,$I$12,S56:V57)</f>
        <v>#VALUE!</v>
      </c>
      <c r="AA57" s="22" t="e">
        <f>DGET($H$12:$P$205,$H$12,S56:V57)</f>
        <v>#VALUE!</v>
      </c>
      <c r="AC57" s="3">
        <v>32</v>
      </c>
      <c r="AD57" s="3" t="str">
        <f t="shared" si="7"/>
        <v/>
      </c>
      <c r="AE57" s="3" t="str">
        <f>IF(AD57="","",MAX(AE$25:AE56)+1)</f>
        <v/>
      </c>
      <c r="AF57" s="3" t="str">
        <f t="shared" si="8"/>
        <v/>
      </c>
    </row>
    <row r="58" spans="6:32" ht="18" customHeight="1" x14ac:dyDescent="0.45">
      <c r="F58" s="1" t="str">
        <f>IF(Q58="","",COUNTIF($Q$13:Q58,"該当"))</f>
        <v/>
      </c>
      <c r="G58" s="1" t="str">
        <f t="shared" si="0"/>
        <v/>
      </c>
      <c r="H58" s="3" t="s">
        <v>59</v>
      </c>
      <c r="I58" s="3">
        <v>46</v>
      </c>
      <c r="J58" s="21">
        <f>共通科目!E8</f>
        <v>0</v>
      </c>
      <c r="K58" s="21">
        <f>共通科目!F8</f>
        <v>0</v>
      </c>
      <c r="L58" s="21">
        <f>共通科目!G8</f>
        <v>0</v>
      </c>
      <c r="M58" s="21">
        <f>共通科目!H8</f>
        <v>0</v>
      </c>
      <c r="N58" s="21">
        <f>共通科目!I8</f>
        <v>0</v>
      </c>
      <c r="O58" s="21">
        <f>共通科目!J8</f>
        <v>0</v>
      </c>
      <c r="P58" s="3" t="str">
        <f>共通科目!C8</f>
        <v>植物学</v>
      </c>
      <c r="Q58" s="1" t="str">
        <f t="shared" si="1"/>
        <v/>
      </c>
      <c r="S58" s="6" t="s">
        <v>101</v>
      </c>
      <c r="T58" s="6" t="s">
        <v>113</v>
      </c>
      <c r="U58" s="6" t="s">
        <v>102</v>
      </c>
      <c r="V58" s="6" t="s">
        <v>105</v>
      </c>
      <c r="W58" s="6"/>
      <c r="X58" s="25"/>
      <c r="Y58" s="6" t="s">
        <v>130</v>
      </c>
      <c r="Z58" s="6" t="s">
        <v>128</v>
      </c>
      <c r="AA58" s="6" t="s">
        <v>127</v>
      </c>
      <c r="AC58" s="3">
        <v>33</v>
      </c>
      <c r="AD58" s="3" t="str">
        <f t="shared" si="7"/>
        <v/>
      </c>
      <c r="AE58" s="3" t="str">
        <f>IF(AD58="","",MAX(AE$25:AE57)+1)</f>
        <v/>
      </c>
      <c r="AF58" s="3" t="str">
        <f t="shared" si="8"/>
        <v/>
      </c>
    </row>
    <row r="59" spans="6:32" ht="18" customHeight="1" x14ac:dyDescent="0.45">
      <c r="F59" s="1" t="str">
        <f>IF(Q59="","",COUNTIF($Q$13:Q59,"該当"))</f>
        <v/>
      </c>
      <c r="G59" s="1" t="str">
        <f t="shared" si="0"/>
        <v/>
      </c>
      <c r="H59" s="3" t="s">
        <v>59</v>
      </c>
      <c r="I59" s="3">
        <v>47</v>
      </c>
      <c r="J59" s="21">
        <f>共通科目!E9</f>
        <v>0</v>
      </c>
      <c r="K59" s="21">
        <f>共通科目!F9</f>
        <v>0</v>
      </c>
      <c r="L59" s="21">
        <f>共通科目!G9</f>
        <v>0</v>
      </c>
      <c r="M59" s="21">
        <f>共通科目!H9</f>
        <v>0</v>
      </c>
      <c r="N59" s="21">
        <f>共通科目!I9</f>
        <v>0</v>
      </c>
      <c r="O59" s="21">
        <f>共通科目!J9</f>
        <v>0</v>
      </c>
      <c r="P59" s="3" t="str">
        <f>共通科目!C9</f>
        <v>微生物学</v>
      </c>
      <c r="Q59" s="1" t="str">
        <f t="shared" si="1"/>
        <v/>
      </c>
      <c r="S59" s="21">
        <v>1</v>
      </c>
      <c r="T59" s="21" t="s">
        <v>118</v>
      </c>
      <c r="U59" s="21" t="s">
        <v>129</v>
      </c>
      <c r="V59" s="21" t="s">
        <v>121</v>
      </c>
      <c r="W59" s="21" t="s">
        <v>135</v>
      </c>
      <c r="X59" s="26" t="str">
        <f>_xlfn.CONCAT(S59,T59,U59,V59,W59)</f>
        <v>1前期火3 4c</v>
      </c>
      <c r="Y59" s="22" t="e">
        <f>DGET($H$12:$P$205,$P$12,S58:V59)</f>
        <v>#VALUE!</v>
      </c>
      <c r="Z59" s="22" t="e">
        <f>DGET($H$12:$P$205,$I$12,S58:V59)</f>
        <v>#VALUE!</v>
      </c>
      <c r="AA59" s="22" t="e">
        <f>DGET($H$12:$P$205,$H$12,S58:V59)</f>
        <v>#VALUE!</v>
      </c>
      <c r="AC59" s="3">
        <v>34</v>
      </c>
      <c r="AD59" s="3" t="str">
        <f t="shared" si="7"/>
        <v/>
      </c>
      <c r="AE59" s="3" t="str">
        <f>IF(AD59="","",MAX(AE$25:AE58)+1)</f>
        <v/>
      </c>
      <c r="AF59" s="3" t="str">
        <f t="shared" si="8"/>
        <v/>
      </c>
    </row>
    <row r="60" spans="6:32" ht="18" customHeight="1" x14ac:dyDescent="0.45">
      <c r="F60" s="1" t="str">
        <f>IF(Q60="","",COUNTIF($Q$13:Q60,"該当"))</f>
        <v/>
      </c>
      <c r="G60" s="1" t="str">
        <f t="shared" si="0"/>
        <v/>
      </c>
      <c r="H60" s="3" t="s">
        <v>59</v>
      </c>
      <c r="I60" s="3">
        <v>48</v>
      </c>
      <c r="J60" s="21">
        <f>共通科目!E10</f>
        <v>0</v>
      </c>
      <c r="K60" s="21">
        <f>共通科目!F10</f>
        <v>0</v>
      </c>
      <c r="L60" s="21">
        <f>共通科目!G10</f>
        <v>0</v>
      </c>
      <c r="M60" s="21">
        <f>共通科目!H10</f>
        <v>0</v>
      </c>
      <c r="N60" s="21">
        <f>共通科目!I10</f>
        <v>0</v>
      </c>
      <c r="O60" s="21">
        <f>共通科目!J10</f>
        <v>0</v>
      </c>
      <c r="P60" s="3" t="str">
        <f>共通科目!C10</f>
        <v>生物学</v>
      </c>
      <c r="Q60" s="1" t="str">
        <f t="shared" si="1"/>
        <v/>
      </c>
      <c r="S60" s="6" t="s">
        <v>101</v>
      </c>
      <c r="T60" s="6" t="s">
        <v>113</v>
      </c>
      <c r="U60" s="6" t="s">
        <v>102</v>
      </c>
      <c r="V60" s="6" t="s">
        <v>103</v>
      </c>
      <c r="W60" s="6"/>
      <c r="X60" s="25"/>
      <c r="Y60" s="6" t="s">
        <v>130</v>
      </c>
      <c r="Z60" s="6" t="s">
        <v>128</v>
      </c>
      <c r="AA60" s="6" t="s">
        <v>127</v>
      </c>
      <c r="AC60" s="3">
        <v>35</v>
      </c>
      <c r="AD60" s="3" t="str">
        <f t="shared" si="7"/>
        <v/>
      </c>
      <c r="AE60" s="3" t="str">
        <f>IF(AD60="","",MAX(AE$25:AE59)+1)</f>
        <v/>
      </c>
      <c r="AF60" s="3" t="str">
        <f t="shared" si="8"/>
        <v/>
      </c>
    </row>
    <row r="61" spans="6:32" ht="18" customHeight="1" x14ac:dyDescent="0.45">
      <c r="F61" s="1" t="str">
        <f>IF(Q61="","",COUNTIF($Q$13:Q61,"該当"))</f>
        <v/>
      </c>
      <c r="G61" s="1" t="str">
        <f t="shared" si="0"/>
        <v/>
      </c>
      <c r="H61" s="3" t="s">
        <v>59</v>
      </c>
      <c r="I61" s="3">
        <v>49</v>
      </c>
      <c r="J61" s="21">
        <f>共通科目!E11</f>
        <v>0</v>
      </c>
      <c r="K61" s="21">
        <f>共通科目!F11</f>
        <v>0</v>
      </c>
      <c r="L61" s="21">
        <f>共通科目!G11</f>
        <v>0</v>
      </c>
      <c r="M61" s="21">
        <f>共通科目!H11</f>
        <v>0</v>
      </c>
      <c r="N61" s="21">
        <f>共通科目!I11</f>
        <v>0</v>
      </c>
      <c r="O61" s="21">
        <f>共通科目!J11</f>
        <v>0</v>
      </c>
      <c r="P61" s="3" t="str">
        <f>共通科目!C11</f>
        <v>生態学</v>
      </c>
      <c r="Q61" s="1" t="str">
        <f t="shared" si="1"/>
        <v/>
      </c>
      <c r="S61" s="21">
        <v>1</v>
      </c>
      <c r="T61" s="21" t="s">
        <v>118</v>
      </c>
      <c r="U61" s="21" t="s">
        <v>129</v>
      </c>
      <c r="V61" s="21" t="s">
        <v>123</v>
      </c>
      <c r="W61" s="21" t="s">
        <v>133</v>
      </c>
      <c r="X61" s="26" t="str">
        <f>_xlfn.CONCAT(S61,T61,U61,V61,W61)</f>
        <v>1前期火5 6a</v>
      </c>
      <c r="Y61" s="22" t="e">
        <f>DGET($H$12:$P$205,$P$12,S60:V61)</f>
        <v>#VALUE!</v>
      </c>
      <c r="Z61" s="22" t="e">
        <f>DGET($H$12:$P$205,$I$12,S60:V61)</f>
        <v>#VALUE!</v>
      </c>
      <c r="AA61" s="22" t="e">
        <f>DGET($H$12:$P$205,$H$12,S60:V61)</f>
        <v>#VALUE!</v>
      </c>
      <c r="AC61" s="3">
        <v>36</v>
      </c>
      <c r="AD61" s="3" t="str">
        <f t="shared" si="7"/>
        <v/>
      </c>
      <c r="AE61" s="3" t="str">
        <f>IF(AD61="","",MAX(AE$25:AE60)+1)</f>
        <v/>
      </c>
      <c r="AF61" s="3" t="str">
        <f t="shared" si="8"/>
        <v/>
      </c>
    </row>
    <row r="62" spans="6:32" ht="18" customHeight="1" x14ac:dyDescent="0.45">
      <c r="F62" s="1" t="str">
        <f>IF(Q62="","",COUNTIF($Q$13:Q62,"該当"))</f>
        <v/>
      </c>
      <c r="G62" s="1" t="str">
        <f t="shared" si="0"/>
        <v/>
      </c>
      <c r="H62" s="3" t="s">
        <v>59</v>
      </c>
      <c r="I62" s="3">
        <v>50</v>
      </c>
      <c r="J62" s="21">
        <f>共通科目!E12</f>
        <v>0</v>
      </c>
      <c r="K62" s="21">
        <f>共通科目!F12</f>
        <v>0</v>
      </c>
      <c r="L62" s="21">
        <f>共通科目!G12</f>
        <v>0</v>
      </c>
      <c r="M62" s="21">
        <f>共通科目!H12</f>
        <v>0</v>
      </c>
      <c r="N62" s="21">
        <f>共通科目!I12</f>
        <v>0</v>
      </c>
      <c r="O62" s="21">
        <f>共通科目!J12</f>
        <v>0</v>
      </c>
      <c r="P62" s="3" t="str">
        <f>共通科目!C12</f>
        <v>細胞生物学</v>
      </c>
      <c r="Q62" s="1" t="str">
        <f t="shared" si="1"/>
        <v/>
      </c>
      <c r="S62" s="6" t="s">
        <v>101</v>
      </c>
      <c r="T62" s="6" t="s">
        <v>113</v>
      </c>
      <c r="U62" s="6" t="s">
        <v>102</v>
      </c>
      <c r="V62" s="6" t="s">
        <v>104</v>
      </c>
      <c r="W62" s="6"/>
      <c r="X62" s="25"/>
      <c r="Y62" s="6" t="s">
        <v>130</v>
      </c>
      <c r="Z62" s="6" t="s">
        <v>128</v>
      </c>
      <c r="AA62" s="6" t="s">
        <v>127</v>
      </c>
      <c r="AC62" s="3">
        <v>37</v>
      </c>
      <c r="AD62" s="3" t="str">
        <f t="shared" si="7"/>
        <v/>
      </c>
      <c r="AE62" s="3" t="str">
        <f>IF(AD62="","",MAX(AE$25:AE61)+1)</f>
        <v/>
      </c>
      <c r="AF62" s="3" t="str">
        <f t="shared" si="8"/>
        <v/>
      </c>
    </row>
    <row r="63" spans="6:32" ht="18" customHeight="1" x14ac:dyDescent="0.45">
      <c r="F63" s="1" t="str">
        <f>IF(Q63="","",COUNTIF($Q$13:Q63,"該当"))</f>
        <v/>
      </c>
      <c r="G63" s="1" t="str">
        <f t="shared" si="0"/>
        <v/>
      </c>
      <c r="H63" s="3" t="s">
        <v>59</v>
      </c>
      <c r="I63" s="3">
        <v>51</v>
      </c>
      <c r="J63" s="21">
        <f>共通科目!E13</f>
        <v>0</v>
      </c>
      <c r="K63" s="21">
        <f>共通科目!F13</f>
        <v>0</v>
      </c>
      <c r="L63" s="21">
        <f>共通科目!G13</f>
        <v>0</v>
      </c>
      <c r="M63" s="21">
        <f>共通科目!H13</f>
        <v>0</v>
      </c>
      <c r="N63" s="21">
        <f>共通科目!I13</f>
        <v>0</v>
      </c>
      <c r="O63" s="21">
        <f>共通科目!J13</f>
        <v>0</v>
      </c>
      <c r="P63" s="3" t="str">
        <f>共通科目!C13</f>
        <v>基礎分子生物学</v>
      </c>
      <c r="Q63" s="1" t="str">
        <f t="shared" si="1"/>
        <v/>
      </c>
      <c r="S63" s="21">
        <v>1</v>
      </c>
      <c r="T63" s="21" t="s">
        <v>118</v>
      </c>
      <c r="U63" s="21" t="s">
        <v>129</v>
      </c>
      <c r="V63" s="21" t="s">
        <v>123</v>
      </c>
      <c r="W63" s="21" t="s">
        <v>134</v>
      </c>
      <c r="X63" s="26" t="str">
        <f>_xlfn.CONCAT(S63,T63,U63,V63,W63)</f>
        <v>1前期火5 6b</v>
      </c>
      <c r="Y63" s="22" t="e">
        <f>DGET($H$12:$P$205,$P$12,S62:V63)</f>
        <v>#VALUE!</v>
      </c>
      <c r="Z63" s="22" t="e">
        <f>DGET($H$12:$P$205,$I$12,S62:V63)</f>
        <v>#VALUE!</v>
      </c>
      <c r="AA63" s="22" t="e">
        <f>DGET($H$12:$P$205,$H$12,S62:V63)</f>
        <v>#VALUE!</v>
      </c>
      <c r="AC63" s="3">
        <v>38</v>
      </c>
      <c r="AD63" s="3" t="str">
        <f t="shared" si="7"/>
        <v/>
      </c>
      <c r="AE63" s="3" t="str">
        <f>IF(AD63="","",MAX(AE$25:AE62)+1)</f>
        <v/>
      </c>
      <c r="AF63" s="3" t="str">
        <f t="shared" si="8"/>
        <v/>
      </c>
    </row>
    <row r="64" spans="6:32" ht="18" customHeight="1" x14ac:dyDescent="0.45">
      <c r="F64" s="1" t="str">
        <f>IF(Q64="","",COUNTIF($Q$13:Q64,"該当"))</f>
        <v/>
      </c>
      <c r="G64" s="1" t="str">
        <f t="shared" si="0"/>
        <v/>
      </c>
      <c r="H64" s="3" t="s">
        <v>59</v>
      </c>
      <c r="I64" s="3">
        <v>52</v>
      </c>
      <c r="J64" s="21">
        <f>共通科目!E14</f>
        <v>0</v>
      </c>
      <c r="K64" s="21">
        <f>共通科目!F14</f>
        <v>0</v>
      </c>
      <c r="L64" s="21">
        <f>共通科目!G14</f>
        <v>0</v>
      </c>
      <c r="M64" s="21">
        <f>共通科目!H14</f>
        <v>0</v>
      </c>
      <c r="N64" s="21">
        <f>共通科目!I14</f>
        <v>0</v>
      </c>
      <c r="O64" s="21">
        <f>共通科目!J14</f>
        <v>0</v>
      </c>
      <c r="P64" s="3" t="str">
        <f>共通科目!C14</f>
        <v>基礎土壌学</v>
      </c>
      <c r="Q64" s="1" t="str">
        <f t="shared" si="1"/>
        <v/>
      </c>
      <c r="S64" s="6" t="s">
        <v>101</v>
      </c>
      <c r="T64" s="6" t="s">
        <v>113</v>
      </c>
      <c r="U64" s="6" t="s">
        <v>102</v>
      </c>
      <c r="V64" s="6" t="s">
        <v>105</v>
      </c>
      <c r="W64" s="6"/>
      <c r="X64" s="25"/>
      <c r="Y64" s="6" t="s">
        <v>130</v>
      </c>
      <c r="Z64" s="6" t="s">
        <v>128</v>
      </c>
      <c r="AA64" s="6" t="s">
        <v>127</v>
      </c>
      <c r="AC64" s="3">
        <v>39</v>
      </c>
      <c r="AD64" s="3" t="str">
        <f t="shared" si="7"/>
        <v/>
      </c>
      <c r="AE64" s="3" t="str">
        <f>IF(AD64="","",MAX(AE$25:AE63)+1)</f>
        <v/>
      </c>
      <c r="AF64" s="3" t="str">
        <f t="shared" si="8"/>
        <v/>
      </c>
    </row>
    <row r="65" spans="6:32" ht="18" customHeight="1" x14ac:dyDescent="0.45">
      <c r="F65" s="1" t="str">
        <f>IF(Q65="","",COUNTIF($Q$13:Q65,"該当"))</f>
        <v/>
      </c>
      <c r="G65" s="1" t="str">
        <f t="shared" si="0"/>
        <v/>
      </c>
      <c r="H65" s="3" t="s">
        <v>59</v>
      </c>
      <c r="I65" s="3">
        <v>53</v>
      </c>
      <c r="J65" s="21">
        <f>共通科目!E15</f>
        <v>0</v>
      </c>
      <c r="K65" s="21">
        <f>共通科目!F15</f>
        <v>0</v>
      </c>
      <c r="L65" s="21">
        <f>共通科目!G15</f>
        <v>0</v>
      </c>
      <c r="M65" s="21">
        <f>共通科目!H15</f>
        <v>0</v>
      </c>
      <c r="N65" s="21">
        <f>共通科目!I15</f>
        <v>0</v>
      </c>
      <c r="O65" s="21">
        <f>共通科目!J15</f>
        <v>0</v>
      </c>
      <c r="P65" s="3" t="str">
        <f>共通科目!C15</f>
        <v>水環境学</v>
      </c>
      <c r="Q65" s="1" t="str">
        <f t="shared" si="1"/>
        <v/>
      </c>
      <c r="S65" s="21">
        <v>1</v>
      </c>
      <c r="T65" s="21" t="s">
        <v>118</v>
      </c>
      <c r="U65" s="21" t="s">
        <v>129</v>
      </c>
      <c r="V65" s="21" t="s">
        <v>123</v>
      </c>
      <c r="W65" s="21" t="s">
        <v>135</v>
      </c>
      <c r="X65" s="26" t="str">
        <f>_xlfn.CONCAT(S65,T65,U65,V65,W65)</f>
        <v>1前期火5 6c</v>
      </c>
      <c r="Y65" s="22" t="e">
        <f>DGET($H$12:$P$205,$P$12,S64:V65)</f>
        <v>#VALUE!</v>
      </c>
      <c r="Z65" s="22" t="e">
        <f>DGET($H$12:$P$205,$I$12,S64:V65)</f>
        <v>#VALUE!</v>
      </c>
      <c r="AA65" s="22" t="e">
        <f>DGET($H$12:$P$205,$H$12,S64:V65)</f>
        <v>#VALUE!</v>
      </c>
      <c r="AC65" s="3">
        <v>40</v>
      </c>
      <c r="AD65" s="3" t="str">
        <f t="shared" si="7"/>
        <v/>
      </c>
      <c r="AE65" s="3" t="str">
        <f>IF(AD65="","",MAX(AE$25:AE64)+1)</f>
        <v/>
      </c>
      <c r="AF65" s="3" t="str">
        <f t="shared" si="8"/>
        <v/>
      </c>
    </row>
    <row r="66" spans="6:32" ht="18" customHeight="1" x14ac:dyDescent="0.45">
      <c r="F66" s="1" t="str">
        <f>IF(Q66="","",COUNTIF($Q$13:Q66,"該当"))</f>
        <v/>
      </c>
      <c r="G66" s="1" t="str">
        <f t="shared" si="0"/>
        <v/>
      </c>
      <c r="H66" s="3" t="s">
        <v>59</v>
      </c>
      <c r="I66" s="3">
        <v>54</v>
      </c>
      <c r="J66" s="21">
        <f>共通科目!E16</f>
        <v>0</v>
      </c>
      <c r="K66" s="21">
        <f>共通科目!F16</f>
        <v>0</v>
      </c>
      <c r="L66" s="21">
        <f>共通科目!G16</f>
        <v>0</v>
      </c>
      <c r="M66" s="21">
        <f>共通科目!H16</f>
        <v>0</v>
      </c>
      <c r="N66" s="21">
        <f>共通科目!I16</f>
        <v>0</v>
      </c>
      <c r="O66" s="21">
        <f>共通科目!J16</f>
        <v>0</v>
      </c>
      <c r="P66" s="3" t="str">
        <f>共通科目!C16</f>
        <v>経済原論</v>
      </c>
      <c r="Q66" s="1" t="str">
        <f t="shared" si="1"/>
        <v/>
      </c>
      <c r="S66" s="6" t="s">
        <v>101</v>
      </c>
      <c r="T66" s="6" t="s">
        <v>113</v>
      </c>
      <c r="U66" s="6" t="s">
        <v>102</v>
      </c>
      <c r="V66" s="6" t="s">
        <v>103</v>
      </c>
      <c r="W66" s="6"/>
      <c r="X66" s="25"/>
      <c r="Y66" s="6" t="s">
        <v>130</v>
      </c>
      <c r="Z66" s="6" t="s">
        <v>128</v>
      </c>
      <c r="AA66" s="6" t="s">
        <v>127</v>
      </c>
    </row>
    <row r="67" spans="6:32" ht="18" customHeight="1" x14ac:dyDescent="0.45">
      <c r="F67" s="1" t="str">
        <f>IF(Q67="","",COUNTIF($Q$13:Q67,"該当"))</f>
        <v/>
      </c>
      <c r="G67" s="1" t="str">
        <f t="shared" si="0"/>
        <v/>
      </c>
      <c r="H67" s="3" t="s">
        <v>59</v>
      </c>
      <c r="I67" s="3">
        <v>55</v>
      </c>
      <c r="J67" s="21">
        <f>共通科目!E17</f>
        <v>0</v>
      </c>
      <c r="K67" s="21">
        <f>共通科目!F17</f>
        <v>0</v>
      </c>
      <c r="L67" s="21">
        <f>共通科目!G17</f>
        <v>0</v>
      </c>
      <c r="M67" s="21">
        <f>共通科目!H17</f>
        <v>0</v>
      </c>
      <c r="N67" s="21">
        <f>共通科目!I17</f>
        <v>0</v>
      </c>
      <c r="O67" s="21">
        <f>共通科目!J17</f>
        <v>0</v>
      </c>
      <c r="P67" s="3" t="str">
        <f>共通科目!C17</f>
        <v>資源作物・畜産学概論</v>
      </c>
      <c r="Q67" s="1" t="str">
        <f t="shared" si="1"/>
        <v/>
      </c>
      <c r="S67" s="21">
        <v>1</v>
      </c>
      <c r="T67" s="21" t="s">
        <v>118</v>
      </c>
      <c r="U67" s="21" t="s">
        <v>129</v>
      </c>
      <c r="V67" s="21" t="s">
        <v>124</v>
      </c>
      <c r="W67" s="21" t="s">
        <v>133</v>
      </c>
      <c r="X67" s="26" t="str">
        <f>_xlfn.CONCAT(S67,T67,U67,V67,W67)</f>
        <v>1前期火7 8a</v>
      </c>
      <c r="Y67" s="22" t="e">
        <f>DGET($H$12:$P$205,$P$12,S66:V67)</f>
        <v>#VALUE!</v>
      </c>
      <c r="Z67" s="22" t="e">
        <f>DGET($H$12:$P$205,$I$12,S66:V67)</f>
        <v>#VALUE!</v>
      </c>
      <c r="AA67" s="22" t="e">
        <f>DGET($H$12:$P$205,$H$12,S66:V67)</f>
        <v>#VALUE!</v>
      </c>
    </row>
    <row r="68" spans="6:32" ht="18" customHeight="1" x14ac:dyDescent="0.45">
      <c r="F68" s="1" t="str">
        <f>IF(Q68="","",COUNTIF($Q$13:Q68,"該当"))</f>
        <v/>
      </c>
      <c r="G68" s="1" t="str">
        <f t="shared" si="0"/>
        <v/>
      </c>
      <c r="H68" s="3" t="s">
        <v>59</v>
      </c>
      <c r="I68" s="3">
        <v>56</v>
      </c>
      <c r="J68" s="21">
        <f>共通科目!E18</f>
        <v>0</v>
      </c>
      <c r="K68" s="21">
        <f>共通科目!F18</f>
        <v>0</v>
      </c>
      <c r="L68" s="21">
        <f>共通科目!G18</f>
        <v>0</v>
      </c>
      <c r="M68" s="21">
        <f>共通科目!H18</f>
        <v>0</v>
      </c>
      <c r="N68" s="21">
        <f>共通科目!I18</f>
        <v>0</v>
      </c>
      <c r="O68" s="21">
        <f>共通科目!J18</f>
        <v>0</v>
      </c>
      <c r="P68" s="3" t="str">
        <f>共通科目!C18</f>
        <v>園芸生産学概論</v>
      </c>
      <c r="Q68" s="1" t="str">
        <f t="shared" si="1"/>
        <v/>
      </c>
      <c r="S68" s="6" t="s">
        <v>101</v>
      </c>
      <c r="T68" s="6" t="s">
        <v>113</v>
      </c>
      <c r="U68" s="6" t="s">
        <v>102</v>
      </c>
      <c r="V68" s="6" t="s">
        <v>104</v>
      </c>
      <c r="W68" s="6"/>
      <c r="X68" s="25"/>
      <c r="Y68" s="6" t="s">
        <v>130</v>
      </c>
      <c r="Z68" s="6" t="s">
        <v>128</v>
      </c>
      <c r="AA68" s="6" t="s">
        <v>127</v>
      </c>
    </row>
    <row r="69" spans="6:32" ht="18" customHeight="1" x14ac:dyDescent="0.45">
      <c r="F69" s="1" t="str">
        <f>IF(Q69="","",COUNTIF($Q$13:Q69,"該当"))</f>
        <v/>
      </c>
      <c r="G69" s="1" t="str">
        <f t="shared" si="0"/>
        <v/>
      </c>
      <c r="H69" s="3" t="s">
        <v>59</v>
      </c>
      <c r="I69" s="3">
        <v>57</v>
      </c>
      <c r="J69" s="21">
        <f>共通科目!E19</f>
        <v>0</v>
      </c>
      <c r="K69" s="21">
        <f>共通科目!F19</f>
        <v>0</v>
      </c>
      <c r="L69" s="21">
        <f>共通科目!G19</f>
        <v>0</v>
      </c>
      <c r="M69" s="21">
        <f>共通科目!H19</f>
        <v>0</v>
      </c>
      <c r="N69" s="21">
        <f>共通科目!I19</f>
        <v>0</v>
      </c>
      <c r="O69" s="21">
        <f>共通科目!J19</f>
        <v>0</v>
      </c>
      <c r="P69" s="3" t="str">
        <f>共通科目!C19</f>
        <v>食と農の経済概論</v>
      </c>
      <c r="Q69" s="1" t="str">
        <f t="shared" si="1"/>
        <v/>
      </c>
      <c r="S69" s="21">
        <v>1</v>
      </c>
      <c r="T69" s="21" t="s">
        <v>118</v>
      </c>
      <c r="U69" s="21" t="s">
        <v>129</v>
      </c>
      <c r="V69" s="21" t="s">
        <v>124</v>
      </c>
      <c r="W69" s="21" t="s">
        <v>134</v>
      </c>
      <c r="X69" s="26" t="str">
        <f>_xlfn.CONCAT(S69,T69,U69,V69,W69)</f>
        <v>1前期火7 8b</v>
      </c>
      <c r="Y69" s="22" t="e">
        <f>DGET($H$12:$P$205,$P$12,S68:V69)</f>
        <v>#VALUE!</v>
      </c>
      <c r="Z69" s="22" t="e">
        <f>DGET($H$12:$P$205,$I$12,S68:V69)</f>
        <v>#VALUE!</v>
      </c>
      <c r="AA69" s="22" t="e">
        <f>DGET($H$12:$P$205,$H$12,S68:V69)</f>
        <v>#VALUE!</v>
      </c>
    </row>
    <row r="70" spans="6:32" ht="18" customHeight="1" x14ac:dyDescent="0.45">
      <c r="F70" s="1" t="str">
        <f>IF(Q70="","",COUNTIF($Q$13:Q70,"該当"))</f>
        <v/>
      </c>
      <c r="G70" s="1" t="str">
        <f t="shared" si="0"/>
        <v/>
      </c>
      <c r="H70" s="3" t="s">
        <v>59</v>
      </c>
      <c r="I70" s="3">
        <v>58</v>
      </c>
      <c r="J70" s="21">
        <f>共通科目!E20</f>
        <v>0</v>
      </c>
      <c r="K70" s="21">
        <f>共通科目!F20</f>
        <v>0</v>
      </c>
      <c r="L70" s="21">
        <f>共通科目!G20</f>
        <v>0</v>
      </c>
      <c r="M70" s="21">
        <f>共通科目!H20</f>
        <v>0</v>
      </c>
      <c r="N70" s="21">
        <f>共通科目!I20</f>
        <v>0</v>
      </c>
      <c r="O70" s="21">
        <f>共通科目!J20</f>
        <v>0</v>
      </c>
      <c r="P70" s="3" t="str">
        <f>共通科目!C20</f>
        <v>森林学概論</v>
      </c>
      <c r="Q70" s="1" t="str">
        <f t="shared" si="1"/>
        <v/>
      </c>
      <c r="S70" s="6" t="s">
        <v>101</v>
      </c>
      <c r="T70" s="6" t="s">
        <v>113</v>
      </c>
      <c r="U70" s="6" t="s">
        <v>102</v>
      </c>
      <c r="V70" s="6" t="s">
        <v>105</v>
      </c>
      <c r="W70" s="6"/>
      <c r="X70" s="25"/>
      <c r="Y70" s="6" t="s">
        <v>130</v>
      </c>
      <c r="Z70" s="6" t="s">
        <v>128</v>
      </c>
      <c r="AA70" s="6" t="s">
        <v>127</v>
      </c>
    </row>
    <row r="71" spans="6:32" ht="18" customHeight="1" x14ac:dyDescent="0.45">
      <c r="F71" s="1" t="str">
        <f>IF(Q71="","",COUNTIF($Q$13:Q71,"該当"))</f>
        <v/>
      </c>
      <c r="G71" s="1" t="str">
        <f t="shared" si="0"/>
        <v/>
      </c>
      <c r="H71" s="3" t="s">
        <v>114</v>
      </c>
      <c r="I71" s="3">
        <v>59</v>
      </c>
      <c r="J71" s="21">
        <f>基盤科目!E6</f>
        <v>0</v>
      </c>
      <c r="K71" s="21">
        <f>基盤科目!F6</f>
        <v>0</v>
      </c>
      <c r="L71" s="21">
        <f>基盤科目!G6</f>
        <v>0</v>
      </c>
      <c r="M71" s="21">
        <f>基盤科目!H6</f>
        <v>0</v>
      </c>
      <c r="N71" s="21">
        <f>基盤科目!I6</f>
        <v>0</v>
      </c>
      <c r="O71" s="21">
        <f>基盤科目!J6</f>
        <v>0</v>
      </c>
      <c r="P71" s="3">
        <f>基盤科目!C6</f>
        <v>0</v>
      </c>
      <c r="Q71" s="1" t="str">
        <f t="shared" si="1"/>
        <v/>
      </c>
      <c r="S71" s="21">
        <v>1</v>
      </c>
      <c r="T71" s="21" t="s">
        <v>118</v>
      </c>
      <c r="U71" s="21" t="s">
        <v>129</v>
      </c>
      <c r="V71" s="21" t="s">
        <v>124</v>
      </c>
      <c r="W71" s="21" t="s">
        <v>135</v>
      </c>
      <c r="X71" s="26" t="str">
        <f>_xlfn.CONCAT(S71,T71,U71,V71,W71)</f>
        <v>1前期火7 8c</v>
      </c>
      <c r="Y71" s="22" t="e">
        <f>DGET($H$12:$P$205,$P$12,S70:V71)</f>
        <v>#VALUE!</v>
      </c>
      <c r="Z71" s="22" t="e">
        <f>DGET($H$12:$P$205,$I$12,S70:V71)</f>
        <v>#VALUE!</v>
      </c>
      <c r="AA71" s="22" t="e">
        <f>DGET($H$12:$P$205,$H$12,S70:V71)</f>
        <v>#VALUE!</v>
      </c>
    </row>
    <row r="72" spans="6:32" ht="18" customHeight="1" x14ac:dyDescent="0.45">
      <c r="F72" s="1" t="str">
        <f>IF(Q72="","",COUNTIF($Q$13:Q72,"該当"))</f>
        <v/>
      </c>
      <c r="G72" s="1" t="str">
        <f t="shared" si="0"/>
        <v/>
      </c>
      <c r="H72" s="3" t="s">
        <v>114</v>
      </c>
      <c r="I72" s="3">
        <v>60</v>
      </c>
      <c r="J72" s="21">
        <f>基盤科目!E7</f>
        <v>0</v>
      </c>
      <c r="K72" s="21">
        <f>基盤科目!F7</f>
        <v>0</v>
      </c>
      <c r="L72" s="21">
        <f>基盤科目!G7</f>
        <v>0</v>
      </c>
      <c r="M72" s="21">
        <f>基盤科目!H7</f>
        <v>0</v>
      </c>
      <c r="N72" s="21">
        <f>基盤科目!I7</f>
        <v>0</v>
      </c>
      <c r="O72" s="21">
        <f>基盤科目!J7</f>
        <v>0</v>
      </c>
      <c r="P72" s="3">
        <f>基盤科目!C7</f>
        <v>0</v>
      </c>
      <c r="Q72" s="1" t="str">
        <f t="shared" si="1"/>
        <v/>
      </c>
      <c r="S72" s="6" t="s">
        <v>101</v>
      </c>
      <c r="T72" s="6" t="s">
        <v>113</v>
      </c>
      <c r="U72" s="6" t="s">
        <v>102</v>
      </c>
      <c r="V72" s="6" t="s">
        <v>103</v>
      </c>
      <c r="W72" s="6"/>
      <c r="X72" s="25"/>
      <c r="Y72" s="6" t="s">
        <v>130</v>
      </c>
      <c r="Z72" s="6" t="s">
        <v>128</v>
      </c>
      <c r="AA72" s="6" t="s">
        <v>127</v>
      </c>
    </row>
    <row r="73" spans="6:32" ht="18" customHeight="1" x14ac:dyDescent="0.45">
      <c r="F73" s="1" t="str">
        <f>IF(Q73="","",COUNTIF($Q$13:Q73,"該当"))</f>
        <v/>
      </c>
      <c r="G73" s="1" t="str">
        <f t="shared" si="0"/>
        <v/>
      </c>
      <c r="H73" s="3" t="s">
        <v>114</v>
      </c>
      <c r="I73" s="3">
        <v>61</v>
      </c>
      <c r="J73" s="21">
        <f>基盤科目!E8</f>
        <v>0</v>
      </c>
      <c r="K73" s="21">
        <f>基盤科目!F8</f>
        <v>0</v>
      </c>
      <c r="L73" s="21">
        <f>基盤科目!G8</f>
        <v>0</v>
      </c>
      <c r="M73" s="21">
        <f>基盤科目!H8</f>
        <v>0</v>
      </c>
      <c r="N73" s="21">
        <f>基盤科目!I8</f>
        <v>0</v>
      </c>
      <c r="O73" s="21">
        <f>基盤科目!J8</f>
        <v>0</v>
      </c>
      <c r="P73" s="3">
        <f>基盤科目!C8</f>
        <v>0</v>
      </c>
      <c r="Q73" s="1" t="str">
        <f t="shared" si="1"/>
        <v/>
      </c>
      <c r="S73" s="21">
        <v>1</v>
      </c>
      <c r="T73" s="21" t="s">
        <v>118</v>
      </c>
      <c r="U73" s="21" t="s">
        <v>129</v>
      </c>
      <c r="V73" s="21" t="s">
        <v>125</v>
      </c>
      <c r="W73" s="21" t="s">
        <v>133</v>
      </c>
      <c r="X73" s="26" t="str">
        <f>_xlfn.CONCAT(S73,T73,U73,V73,W73)</f>
        <v>1前期火9 10a</v>
      </c>
      <c r="Y73" s="22" t="e">
        <f>DGET($H$12:$P$205,$P$12,S72:V73)</f>
        <v>#VALUE!</v>
      </c>
      <c r="Z73" s="22" t="e">
        <f>DGET($H$12:$P$205,$I$12,S72:V73)</f>
        <v>#VALUE!</v>
      </c>
      <c r="AA73" s="22" t="e">
        <f>DGET($H$12:$P$205,$H$12,S72:V73)</f>
        <v>#VALUE!</v>
      </c>
    </row>
    <row r="74" spans="6:32" ht="18" customHeight="1" x14ac:dyDescent="0.45">
      <c r="F74" s="1" t="str">
        <f>IF(Q74="","",COUNTIF($Q$13:Q74,"該当"))</f>
        <v/>
      </c>
      <c r="G74" s="1" t="str">
        <f t="shared" si="0"/>
        <v/>
      </c>
      <c r="H74" s="3" t="s">
        <v>114</v>
      </c>
      <c r="I74" s="3">
        <v>62</v>
      </c>
      <c r="J74" s="21">
        <f>基盤科目!E9</f>
        <v>0</v>
      </c>
      <c r="K74" s="21">
        <f>基盤科目!F9</f>
        <v>0</v>
      </c>
      <c r="L74" s="21">
        <f>基盤科目!G9</f>
        <v>0</v>
      </c>
      <c r="M74" s="21">
        <f>基盤科目!H9</f>
        <v>0</v>
      </c>
      <c r="N74" s="21">
        <f>基盤科目!I9</f>
        <v>0</v>
      </c>
      <c r="O74" s="21">
        <f>基盤科目!J9</f>
        <v>0</v>
      </c>
      <c r="P74" s="3">
        <f>基盤科目!C9</f>
        <v>0</v>
      </c>
      <c r="Q74" s="1" t="str">
        <f t="shared" si="1"/>
        <v/>
      </c>
      <c r="S74" s="6" t="s">
        <v>101</v>
      </c>
      <c r="T74" s="6" t="s">
        <v>113</v>
      </c>
      <c r="U74" s="6" t="s">
        <v>102</v>
      </c>
      <c r="V74" s="6" t="s">
        <v>104</v>
      </c>
      <c r="W74" s="6"/>
      <c r="X74" s="25"/>
      <c r="Y74" s="6" t="s">
        <v>130</v>
      </c>
      <c r="Z74" s="6" t="s">
        <v>128</v>
      </c>
      <c r="AA74" s="6" t="s">
        <v>127</v>
      </c>
    </row>
    <row r="75" spans="6:32" ht="18" customHeight="1" x14ac:dyDescent="0.45">
      <c r="F75" s="1" t="str">
        <f>IF(Q75="","",COUNTIF($Q$13:Q75,"該当"))</f>
        <v/>
      </c>
      <c r="G75" s="1" t="str">
        <f t="shared" si="0"/>
        <v/>
      </c>
      <c r="H75" s="3" t="s">
        <v>114</v>
      </c>
      <c r="I75" s="3">
        <v>63</v>
      </c>
      <c r="J75" s="21">
        <f>基盤科目!E10</f>
        <v>0</v>
      </c>
      <c r="K75" s="21">
        <f>基盤科目!F10</f>
        <v>0</v>
      </c>
      <c r="L75" s="21">
        <f>基盤科目!G10</f>
        <v>0</v>
      </c>
      <c r="M75" s="21">
        <f>基盤科目!H10</f>
        <v>0</v>
      </c>
      <c r="N75" s="21">
        <f>基盤科目!I10</f>
        <v>0</v>
      </c>
      <c r="O75" s="21">
        <f>基盤科目!J10</f>
        <v>0</v>
      </c>
      <c r="P75" s="3">
        <f>基盤科目!C10</f>
        <v>0</v>
      </c>
      <c r="Q75" s="1" t="str">
        <f t="shared" si="1"/>
        <v/>
      </c>
      <c r="S75" s="21">
        <v>1</v>
      </c>
      <c r="T75" s="21" t="s">
        <v>118</v>
      </c>
      <c r="U75" s="21" t="s">
        <v>129</v>
      </c>
      <c r="V75" s="21" t="s">
        <v>125</v>
      </c>
      <c r="W75" s="21" t="s">
        <v>134</v>
      </c>
      <c r="X75" s="26" t="str">
        <f>_xlfn.CONCAT(S75,T75,U75,V75,W75)</f>
        <v>1前期火9 10b</v>
      </c>
      <c r="Y75" s="22" t="e">
        <f>DGET($H$12:$P$205,$P$12,S74:V75)</f>
        <v>#VALUE!</v>
      </c>
      <c r="Z75" s="22" t="e">
        <f>DGET($H$12:$P$205,$I$12,S74:V75)</f>
        <v>#VALUE!</v>
      </c>
      <c r="AA75" s="22" t="e">
        <f>DGET($H$12:$P$205,$H$12,S74:V75)</f>
        <v>#VALUE!</v>
      </c>
    </row>
    <row r="76" spans="6:32" ht="18" customHeight="1" x14ac:dyDescent="0.45">
      <c r="F76" s="1" t="str">
        <f>IF(Q76="","",COUNTIF($Q$13:Q76,"該当"))</f>
        <v/>
      </c>
      <c r="G76" s="1" t="str">
        <f t="shared" si="0"/>
        <v/>
      </c>
      <c r="H76" s="3" t="s">
        <v>114</v>
      </c>
      <c r="I76" s="3">
        <v>64</v>
      </c>
      <c r="J76" s="21">
        <f>基盤科目!E11</f>
        <v>0</v>
      </c>
      <c r="K76" s="21">
        <f>基盤科目!F11</f>
        <v>0</v>
      </c>
      <c r="L76" s="21">
        <f>基盤科目!G11</f>
        <v>0</v>
      </c>
      <c r="M76" s="21">
        <f>基盤科目!H11</f>
        <v>0</v>
      </c>
      <c r="N76" s="21">
        <f>基盤科目!I11</f>
        <v>0</v>
      </c>
      <c r="O76" s="21">
        <f>基盤科目!J11</f>
        <v>0</v>
      </c>
      <c r="P76" s="3">
        <f>基盤科目!C11</f>
        <v>0</v>
      </c>
      <c r="Q76" s="1" t="str">
        <f t="shared" si="1"/>
        <v/>
      </c>
      <c r="S76" s="6" t="s">
        <v>101</v>
      </c>
      <c r="T76" s="6" t="s">
        <v>113</v>
      </c>
      <c r="U76" s="6" t="s">
        <v>102</v>
      </c>
      <c r="V76" s="6" t="s">
        <v>105</v>
      </c>
      <c r="W76" s="6"/>
      <c r="X76" s="25"/>
      <c r="Y76" s="6" t="s">
        <v>130</v>
      </c>
      <c r="Z76" s="6" t="s">
        <v>128</v>
      </c>
      <c r="AA76" s="6" t="s">
        <v>127</v>
      </c>
    </row>
    <row r="77" spans="6:32" ht="18" customHeight="1" x14ac:dyDescent="0.45">
      <c r="F77" s="1" t="str">
        <f>IF(Q77="","",COUNTIF($Q$13:Q77,"該当"))</f>
        <v/>
      </c>
      <c r="G77" s="1" t="str">
        <f t="shared" si="0"/>
        <v/>
      </c>
      <c r="H77" s="3" t="s">
        <v>114</v>
      </c>
      <c r="I77" s="3">
        <v>65</v>
      </c>
      <c r="J77" s="21">
        <f>基盤科目!E12</f>
        <v>0</v>
      </c>
      <c r="K77" s="21">
        <f>基盤科目!F12</f>
        <v>0</v>
      </c>
      <c r="L77" s="21">
        <f>基盤科目!G12</f>
        <v>0</v>
      </c>
      <c r="M77" s="21">
        <f>基盤科目!H12</f>
        <v>0</v>
      </c>
      <c r="N77" s="21">
        <f>基盤科目!I12</f>
        <v>0</v>
      </c>
      <c r="O77" s="21">
        <f>基盤科目!J12</f>
        <v>0</v>
      </c>
      <c r="P77" s="3">
        <f>基盤科目!C12</f>
        <v>0</v>
      </c>
      <c r="Q77" s="1" t="str">
        <f t="shared" si="1"/>
        <v/>
      </c>
      <c r="S77" s="21">
        <v>1</v>
      </c>
      <c r="T77" s="21" t="s">
        <v>118</v>
      </c>
      <c r="U77" s="21" t="s">
        <v>129</v>
      </c>
      <c r="V77" s="21" t="s">
        <v>125</v>
      </c>
      <c r="W77" s="21" t="s">
        <v>135</v>
      </c>
      <c r="X77" s="26" t="str">
        <f>_xlfn.CONCAT(S77,T77,U77,V77,W77)</f>
        <v>1前期火9 10c</v>
      </c>
      <c r="Y77" s="22" t="e">
        <f>DGET($H$12:$P$205,$P$12,S76:V77)</f>
        <v>#VALUE!</v>
      </c>
      <c r="Z77" s="22" t="e">
        <f>DGET($H$12:$P$205,$I$12,S76:V77)</f>
        <v>#VALUE!</v>
      </c>
      <c r="AA77" s="22" t="e">
        <f>DGET($H$12:$P$205,$H$12,S76:V77)</f>
        <v>#VALUE!</v>
      </c>
    </row>
    <row r="78" spans="6:32" ht="18" customHeight="1" x14ac:dyDescent="0.45">
      <c r="F78" s="1" t="str">
        <f>IF(Q78="","",COUNTIF($Q$13:Q78,"該当"))</f>
        <v/>
      </c>
      <c r="G78" s="1" t="str">
        <f t="shared" ref="G78:G141" si="10">IF(F78="","",_xlfn.CONCAT(J78,K78,"他",F78))</f>
        <v/>
      </c>
      <c r="H78" s="3" t="s">
        <v>114</v>
      </c>
      <c r="I78" s="3">
        <v>66</v>
      </c>
      <c r="J78" s="21">
        <f>基盤科目!E13</f>
        <v>0</v>
      </c>
      <c r="K78" s="21">
        <f>基盤科目!F13</f>
        <v>0</v>
      </c>
      <c r="L78" s="21">
        <f>基盤科目!G13</f>
        <v>0</v>
      </c>
      <c r="M78" s="21">
        <f>基盤科目!H13</f>
        <v>0</v>
      </c>
      <c r="N78" s="21">
        <f>基盤科目!I13</f>
        <v>0</v>
      </c>
      <c r="O78" s="21">
        <f>基盤科目!J13</f>
        <v>0</v>
      </c>
      <c r="P78" s="3">
        <f>基盤科目!C13</f>
        <v>0</v>
      </c>
      <c r="Q78" s="1" t="str">
        <f t="shared" ref="Q78:Q141" si="11">IF(AND(L78="他",M78="他"),"該当","")</f>
        <v/>
      </c>
      <c r="S78" s="6" t="s">
        <v>101</v>
      </c>
      <c r="T78" s="6" t="s">
        <v>113</v>
      </c>
      <c r="U78" s="6" t="s">
        <v>102</v>
      </c>
      <c r="V78" s="6" t="s">
        <v>103</v>
      </c>
      <c r="W78" s="6"/>
      <c r="X78" s="25"/>
      <c r="Y78" s="6" t="s">
        <v>130</v>
      </c>
      <c r="Z78" s="6" t="s">
        <v>128</v>
      </c>
      <c r="AA78" s="6" t="s">
        <v>127</v>
      </c>
    </row>
    <row r="79" spans="6:32" ht="18" customHeight="1" x14ac:dyDescent="0.45">
      <c r="F79" s="1" t="str">
        <f>IF(Q79="","",COUNTIF($Q$13:Q79,"該当"))</f>
        <v/>
      </c>
      <c r="G79" s="1" t="str">
        <f t="shared" si="10"/>
        <v/>
      </c>
      <c r="H79" s="3" t="s">
        <v>114</v>
      </c>
      <c r="I79" s="3">
        <v>67</v>
      </c>
      <c r="J79" s="21">
        <f>基盤科目!E14</f>
        <v>0</v>
      </c>
      <c r="K79" s="21">
        <f>基盤科目!F14</f>
        <v>0</v>
      </c>
      <c r="L79" s="21">
        <f>基盤科目!G14</f>
        <v>0</v>
      </c>
      <c r="M79" s="21">
        <f>基盤科目!H14</f>
        <v>0</v>
      </c>
      <c r="N79" s="21">
        <f>基盤科目!I14</f>
        <v>0</v>
      </c>
      <c r="O79" s="21">
        <f>基盤科目!J14</f>
        <v>0</v>
      </c>
      <c r="P79" s="3">
        <f>基盤科目!C14</f>
        <v>0</v>
      </c>
      <c r="Q79" s="1" t="str">
        <f t="shared" si="11"/>
        <v/>
      </c>
      <c r="S79" s="21">
        <v>1</v>
      </c>
      <c r="T79" s="21" t="s">
        <v>118</v>
      </c>
      <c r="U79" s="21" t="s">
        <v>129</v>
      </c>
      <c r="V79" s="21" t="s">
        <v>126</v>
      </c>
      <c r="W79" s="21" t="s">
        <v>133</v>
      </c>
      <c r="X79" s="26" t="str">
        <f>_xlfn.CONCAT(S79,T79,U79,V79,W79)</f>
        <v>1前期火他a</v>
      </c>
      <c r="Y79" s="22" t="e">
        <f>DGET($H$12:$P$205,$P$12,S78:V79)</f>
        <v>#VALUE!</v>
      </c>
      <c r="Z79" s="22" t="e">
        <f>DGET($H$12:$P$205,$I$12,S78:V79)</f>
        <v>#VALUE!</v>
      </c>
      <c r="AA79" s="22" t="e">
        <f>DGET($H$12:$P$205,$H$12,S78:V79)</f>
        <v>#VALUE!</v>
      </c>
    </row>
    <row r="80" spans="6:32" ht="18" customHeight="1" x14ac:dyDescent="0.45">
      <c r="F80" s="1" t="str">
        <f>IF(Q80="","",COUNTIF($Q$13:Q80,"該当"))</f>
        <v/>
      </c>
      <c r="G80" s="1" t="str">
        <f t="shared" si="10"/>
        <v/>
      </c>
      <c r="H80" s="3" t="s">
        <v>114</v>
      </c>
      <c r="I80" s="3">
        <v>68</v>
      </c>
      <c r="J80" s="21">
        <f>基盤科目!E15</f>
        <v>0</v>
      </c>
      <c r="K80" s="21">
        <f>基盤科目!F15</f>
        <v>0</v>
      </c>
      <c r="L80" s="21">
        <f>基盤科目!G15</f>
        <v>0</v>
      </c>
      <c r="M80" s="21">
        <f>基盤科目!H15</f>
        <v>0</v>
      </c>
      <c r="N80" s="21">
        <f>基盤科目!I15</f>
        <v>0</v>
      </c>
      <c r="O80" s="21">
        <f>基盤科目!J15</f>
        <v>0</v>
      </c>
      <c r="P80" s="3">
        <f>基盤科目!C15</f>
        <v>0</v>
      </c>
      <c r="Q80" s="1" t="str">
        <f t="shared" si="11"/>
        <v/>
      </c>
      <c r="S80" s="6" t="s">
        <v>101</v>
      </c>
      <c r="T80" s="6" t="s">
        <v>113</v>
      </c>
      <c r="U80" s="6" t="s">
        <v>102</v>
      </c>
      <c r="V80" s="6" t="s">
        <v>104</v>
      </c>
      <c r="W80" s="6"/>
      <c r="X80" s="25"/>
      <c r="Y80" s="6" t="s">
        <v>130</v>
      </c>
      <c r="Z80" s="6" t="s">
        <v>128</v>
      </c>
      <c r="AA80" s="6" t="s">
        <v>127</v>
      </c>
    </row>
    <row r="81" spans="6:27" ht="18" customHeight="1" x14ac:dyDescent="0.45">
      <c r="F81" s="1" t="str">
        <f>IF(Q81="","",COUNTIF($Q$13:Q81,"該当"))</f>
        <v/>
      </c>
      <c r="G81" s="1" t="str">
        <f t="shared" si="10"/>
        <v/>
      </c>
      <c r="H81" s="3" t="s">
        <v>114</v>
      </c>
      <c r="I81" s="3">
        <v>69</v>
      </c>
      <c r="J81" s="21">
        <f>基盤科目!E16</f>
        <v>0</v>
      </c>
      <c r="K81" s="21">
        <f>基盤科目!F16</f>
        <v>0</v>
      </c>
      <c r="L81" s="21">
        <f>基盤科目!G16</f>
        <v>0</v>
      </c>
      <c r="M81" s="21">
        <f>基盤科目!H16</f>
        <v>0</v>
      </c>
      <c r="N81" s="21">
        <f>基盤科目!I16</f>
        <v>0</v>
      </c>
      <c r="O81" s="21">
        <f>基盤科目!J16</f>
        <v>0</v>
      </c>
      <c r="P81" s="3">
        <f>基盤科目!C16</f>
        <v>0</v>
      </c>
      <c r="Q81" s="1" t="str">
        <f t="shared" si="11"/>
        <v/>
      </c>
      <c r="S81" s="21">
        <v>1</v>
      </c>
      <c r="T81" s="21" t="s">
        <v>118</v>
      </c>
      <c r="U81" s="21" t="s">
        <v>129</v>
      </c>
      <c r="V81" s="21" t="s">
        <v>126</v>
      </c>
      <c r="W81" s="21" t="s">
        <v>134</v>
      </c>
      <c r="X81" s="26" t="str">
        <f>_xlfn.CONCAT(S81,T81,U81,V81,W81)</f>
        <v>1前期火他b</v>
      </c>
      <c r="Y81" s="22" t="e">
        <f>DGET($H$12:$P$205,$P$12,S80:V81)</f>
        <v>#VALUE!</v>
      </c>
      <c r="Z81" s="22" t="e">
        <f>DGET($H$12:$P$205,$I$12,S80:V81)</f>
        <v>#VALUE!</v>
      </c>
      <c r="AA81" s="22" t="e">
        <f>DGET($H$12:$P$205,$H$12,S80:V81)</f>
        <v>#VALUE!</v>
      </c>
    </row>
    <row r="82" spans="6:27" ht="18" customHeight="1" x14ac:dyDescent="0.45">
      <c r="F82" s="1" t="str">
        <f>IF(Q82="","",COUNTIF($Q$13:Q82,"該当"))</f>
        <v/>
      </c>
      <c r="G82" s="1" t="str">
        <f t="shared" si="10"/>
        <v/>
      </c>
      <c r="H82" s="3" t="s">
        <v>114</v>
      </c>
      <c r="I82" s="3">
        <v>70</v>
      </c>
      <c r="J82" s="21">
        <f>基盤科目!E17</f>
        <v>0</v>
      </c>
      <c r="K82" s="21">
        <f>基盤科目!F17</f>
        <v>0</v>
      </c>
      <c r="L82" s="21">
        <f>基盤科目!G17</f>
        <v>0</v>
      </c>
      <c r="M82" s="21">
        <f>基盤科目!H17</f>
        <v>0</v>
      </c>
      <c r="N82" s="21">
        <f>基盤科目!I17</f>
        <v>0</v>
      </c>
      <c r="O82" s="21">
        <f>基盤科目!J17</f>
        <v>0</v>
      </c>
      <c r="P82" s="3">
        <f>基盤科目!C17</f>
        <v>0</v>
      </c>
      <c r="Q82" s="1" t="str">
        <f t="shared" si="11"/>
        <v/>
      </c>
      <c r="S82" s="6" t="s">
        <v>101</v>
      </c>
      <c r="T82" s="6" t="s">
        <v>113</v>
      </c>
      <c r="U82" s="6" t="s">
        <v>102</v>
      </c>
      <c r="V82" s="6" t="s">
        <v>105</v>
      </c>
      <c r="W82" s="6"/>
      <c r="X82" s="25"/>
      <c r="Y82" s="6" t="s">
        <v>130</v>
      </c>
      <c r="Z82" s="6" t="s">
        <v>128</v>
      </c>
      <c r="AA82" s="6" t="s">
        <v>127</v>
      </c>
    </row>
    <row r="83" spans="6:27" ht="18" customHeight="1" x14ac:dyDescent="0.45">
      <c r="F83" s="1" t="str">
        <f>IF(Q83="","",COUNTIF($Q$13:Q83,"該当"))</f>
        <v/>
      </c>
      <c r="G83" s="1" t="str">
        <f t="shared" si="10"/>
        <v/>
      </c>
      <c r="H83" s="3" t="s">
        <v>114</v>
      </c>
      <c r="I83" s="3">
        <v>71</v>
      </c>
      <c r="J83" s="21">
        <f>基盤科目!E18</f>
        <v>0</v>
      </c>
      <c r="K83" s="21">
        <f>基盤科目!F18</f>
        <v>0</v>
      </c>
      <c r="L83" s="21">
        <f>基盤科目!G18</f>
        <v>0</v>
      </c>
      <c r="M83" s="21">
        <f>基盤科目!H18</f>
        <v>0</v>
      </c>
      <c r="N83" s="21">
        <f>基盤科目!I18</f>
        <v>0</v>
      </c>
      <c r="O83" s="21">
        <f>基盤科目!J18</f>
        <v>0</v>
      </c>
      <c r="P83" s="3">
        <f>基盤科目!C18</f>
        <v>0</v>
      </c>
      <c r="Q83" s="1" t="str">
        <f t="shared" si="11"/>
        <v/>
      </c>
      <c r="S83" s="21">
        <v>1</v>
      </c>
      <c r="T83" s="21" t="s">
        <v>118</v>
      </c>
      <c r="U83" s="21" t="s">
        <v>129</v>
      </c>
      <c r="V83" s="21" t="s">
        <v>126</v>
      </c>
      <c r="W83" s="21" t="s">
        <v>135</v>
      </c>
      <c r="X83" s="26" t="str">
        <f>_xlfn.CONCAT(S83,T83,U83,V83,W83)</f>
        <v>1前期火他c</v>
      </c>
      <c r="Y83" s="22" t="e">
        <f>DGET($H$12:$P$205,$P$12,S82:V83)</f>
        <v>#VALUE!</v>
      </c>
      <c r="Z83" s="22" t="e">
        <f>DGET($H$12:$P$205,$I$12,S82:V83)</f>
        <v>#VALUE!</v>
      </c>
      <c r="AA83" s="22" t="e">
        <f>DGET($H$12:$P$205,$H$12,S82:V83)</f>
        <v>#VALUE!</v>
      </c>
    </row>
    <row r="84" spans="6:27" ht="18" customHeight="1" x14ac:dyDescent="0.45">
      <c r="F84" s="1" t="str">
        <f>IF(Q84="","",COUNTIF($Q$13:Q84,"該当"))</f>
        <v/>
      </c>
      <c r="G84" s="1" t="str">
        <f t="shared" si="10"/>
        <v/>
      </c>
      <c r="H84" s="3" t="s">
        <v>114</v>
      </c>
      <c r="I84" s="3">
        <v>72</v>
      </c>
      <c r="J84" s="21">
        <f>基盤科目!E19</f>
        <v>0</v>
      </c>
      <c r="K84" s="21">
        <f>基盤科目!F19</f>
        <v>0</v>
      </c>
      <c r="L84" s="21">
        <f>基盤科目!G19</f>
        <v>0</v>
      </c>
      <c r="M84" s="21">
        <f>基盤科目!H19</f>
        <v>0</v>
      </c>
      <c r="N84" s="21">
        <f>基盤科目!I19</f>
        <v>0</v>
      </c>
      <c r="O84" s="21">
        <f>基盤科目!J19</f>
        <v>0</v>
      </c>
      <c r="P84" s="3">
        <f>基盤科目!C19</f>
        <v>0</v>
      </c>
      <c r="Q84" s="1" t="str">
        <f t="shared" si="11"/>
        <v/>
      </c>
      <c r="S84" s="6" t="s">
        <v>101</v>
      </c>
      <c r="T84" s="6" t="s">
        <v>113</v>
      </c>
      <c r="U84" s="6" t="s">
        <v>102</v>
      </c>
      <c r="V84" s="6" t="s">
        <v>103</v>
      </c>
      <c r="W84" s="6"/>
      <c r="X84" s="25"/>
      <c r="Y84" s="6" t="s">
        <v>130</v>
      </c>
      <c r="Z84" s="6" t="s">
        <v>128</v>
      </c>
      <c r="AA84" s="6" t="s">
        <v>127</v>
      </c>
    </row>
    <row r="85" spans="6:27" ht="18" customHeight="1" x14ac:dyDescent="0.45">
      <c r="F85" s="1" t="str">
        <f>IF(Q85="","",COUNTIF($Q$13:Q85,"該当"))</f>
        <v/>
      </c>
      <c r="G85" s="1" t="str">
        <f t="shared" si="10"/>
        <v/>
      </c>
      <c r="H85" s="3" t="s">
        <v>114</v>
      </c>
      <c r="I85" s="3">
        <v>73</v>
      </c>
      <c r="J85" s="21">
        <f>基盤科目!E20</f>
        <v>0</v>
      </c>
      <c r="K85" s="21">
        <f>基盤科目!F20</f>
        <v>0</v>
      </c>
      <c r="L85" s="21">
        <f>基盤科目!G20</f>
        <v>0</v>
      </c>
      <c r="M85" s="21">
        <f>基盤科目!H20</f>
        <v>0</v>
      </c>
      <c r="N85" s="21">
        <f>基盤科目!I20</f>
        <v>0</v>
      </c>
      <c r="O85" s="21">
        <f>基盤科目!J20</f>
        <v>0</v>
      </c>
      <c r="P85" s="3">
        <f>基盤科目!C20</f>
        <v>0</v>
      </c>
      <c r="Q85" s="1" t="str">
        <f t="shared" si="11"/>
        <v/>
      </c>
      <c r="S85" s="21">
        <v>1</v>
      </c>
      <c r="T85" s="21" t="s">
        <v>118</v>
      </c>
      <c r="U85" s="21" t="s">
        <v>131</v>
      </c>
      <c r="V85" s="21" t="s">
        <v>120</v>
      </c>
      <c r="W85" s="21" t="s">
        <v>133</v>
      </c>
      <c r="X85" s="26" t="str">
        <f>_xlfn.CONCAT(S85,T85,U85,V85,W85)</f>
        <v>1前期水1 2a</v>
      </c>
      <c r="Y85" s="22" t="e">
        <f>DGET($H$12:$P$205,$P$12,S84:V85)</f>
        <v>#VALUE!</v>
      </c>
      <c r="Z85" s="22" t="e">
        <f>DGET($H$12:$P$205,$I$12,S84:V85)</f>
        <v>#VALUE!</v>
      </c>
      <c r="AA85" s="22" t="e">
        <f>DGET($H$12:$P$205,$H$12,S84:V85)</f>
        <v>#VALUE!</v>
      </c>
    </row>
    <row r="86" spans="6:27" ht="18" customHeight="1" x14ac:dyDescent="0.45">
      <c r="F86" s="1" t="str">
        <f>IF(Q86="","",COUNTIF($Q$13:Q86,"該当"))</f>
        <v/>
      </c>
      <c r="G86" s="1" t="str">
        <f t="shared" si="10"/>
        <v/>
      </c>
      <c r="H86" s="3" t="s">
        <v>114</v>
      </c>
      <c r="I86" s="3">
        <v>74</v>
      </c>
      <c r="J86" s="21">
        <f>基盤科目!E21</f>
        <v>0</v>
      </c>
      <c r="K86" s="21">
        <f>基盤科目!F21</f>
        <v>0</v>
      </c>
      <c r="L86" s="21">
        <f>基盤科目!G21</f>
        <v>0</v>
      </c>
      <c r="M86" s="21">
        <f>基盤科目!H21</f>
        <v>0</v>
      </c>
      <c r="N86" s="21">
        <f>基盤科目!I21</f>
        <v>0</v>
      </c>
      <c r="O86" s="21">
        <f>基盤科目!J21</f>
        <v>0</v>
      </c>
      <c r="P86" s="3">
        <f>基盤科目!C21</f>
        <v>0</v>
      </c>
      <c r="Q86" s="1" t="str">
        <f t="shared" si="11"/>
        <v/>
      </c>
      <c r="S86" s="6" t="s">
        <v>101</v>
      </c>
      <c r="T86" s="6" t="s">
        <v>113</v>
      </c>
      <c r="U86" s="6" t="s">
        <v>102</v>
      </c>
      <c r="V86" s="6" t="s">
        <v>104</v>
      </c>
      <c r="W86" s="6"/>
      <c r="X86" s="25"/>
      <c r="Y86" s="6" t="s">
        <v>130</v>
      </c>
      <c r="Z86" s="6" t="s">
        <v>128</v>
      </c>
      <c r="AA86" s="6" t="s">
        <v>127</v>
      </c>
    </row>
    <row r="87" spans="6:27" ht="18" customHeight="1" x14ac:dyDescent="0.45">
      <c r="F87" s="1" t="str">
        <f>IF(Q87="","",COUNTIF($Q$13:Q87,"該当"))</f>
        <v/>
      </c>
      <c r="G87" s="1" t="str">
        <f t="shared" si="10"/>
        <v/>
      </c>
      <c r="H87" s="3" t="s">
        <v>114</v>
      </c>
      <c r="I87" s="3">
        <v>75</v>
      </c>
      <c r="J87" s="21">
        <f>基盤科目!E22</f>
        <v>0</v>
      </c>
      <c r="K87" s="21">
        <f>基盤科目!F22</f>
        <v>0</v>
      </c>
      <c r="L87" s="21">
        <f>基盤科目!G22</f>
        <v>0</v>
      </c>
      <c r="M87" s="21">
        <f>基盤科目!H22</f>
        <v>0</v>
      </c>
      <c r="N87" s="21">
        <f>基盤科目!I22</f>
        <v>0</v>
      </c>
      <c r="O87" s="21">
        <f>基盤科目!J22</f>
        <v>0</v>
      </c>
      <c r="P87" s="3">
        <f>基盤科目!C22</f>
        <v>0</v>
      </c>
      <c r="Q87" s="1" t="str">
        <f t="shared" si="11"/>
        <v/>
      </c>
      <c r="S87" s="21">
        <v>1</v>
      </c>
      <c r="T87" s="21" t="s">
        <v>118</v>
      </c>
      <c r="U87" s="21" t="s">
        <v>131</v>
      </c>
      <c r="V87" s="21" t="s">
        <v>120</v>
      </c>
      <c r="W87" s="21" t="s">
        <v>134</v>
      </c>
      <c r="X87" s="26" t="str">
        <f>_xlfn.CONCAT(S87,T87,U87,V87,W87)</f>
        <v>1前期水1 2b</v>
      </c>
      <c r="Y87" s="22" t="e">
        <f>DGET($H$12:$P$205,$P$12,S86:V87)</f>
        <v>#VALUE!</v>
      </c>
      <c r="Z87" s="22" t="e">
        <f>DGET($H$12:$P$205,$I$12,S86:V87)</f>
        <v>#VALUE!</v>
      </c>
      <c r="AA87" s="22" t="e">
        <f>DGET($H$12:$P$205,$H$12,S86:V87)</f>
        <v>#VALUE!</v>
      </c>
    </row>
    <row r="88" spans="6:27" ht="18" customHeight="1" x14ac:dyDescent="0.45">
      <c r="F88" s="1" t="str">
        <f>IF(Q88="","",COUNTIF($Q$13:Q88,"該当"))</f>
        <v/>
      </c>
      <c r="G88" s="1" t="str">
        <f t="shared" si="10"/>
        <v/>
      </c>
      <c r="H88" s="3" t="s">
        <v>114</v>
      </c>
      <c r="I88" s="3">
        <v>76</v>
      </c>
      <c r="J88" s="21">
        <f>基盤科目!E23</f>
        <v>0</v>
      </c>
      <c r="K88" s="21">
        <f>基盤科目!F23</f>
        <v>0</v>
      </c>
      <c r="L88" s="21">
        <f>基盤科目!G23</f>
        <v>0</v>
      </c>
      <c r="M88" s="21">
        <f>基盤科目!H23</f>
        <v>0</v>
      </c>
      <c r="N88" s="21">
        <f>基盤科目!I23</f>
        <v>0</v>
      </c>
      <c r="O88" s="21">
        <f>基盤科目!J23</f>
        <v>0</v>
      </c>
      <c r="P88" s="3">
        <f>基盤科目!C23</f>
        <v>0</v>
      </c>
      <c r="Q88" s="1" t="str">
        <f t="shared" si="11"/>
        <v/>
      </c>
      <c r="S88" s="6" t="s">
        <v>101</v>
      </c>
      <c r="T88" s="6" t="s">
        <v>113</v>
      </c>
      <c r="U88" s="6" t="s">
        <v>102</v>
      </c>
      <c r="V88" s="6" t="s">
        <v>105</v>
      </c>
      <c r="W88" s="6"/>
      <c r="X88" s="25"/>
      <c r="Y88" s="6" t="s">
        <v>130</v>
      </c>
      <c r="Z88" s="6" t="s">
        <v>128</v>
      </c>
      <c r="AA88" s="6" t="s">
        <v>127</v>
      </c>
    </row>
    <row r="89" spans="6:27" ht="18" customHeight="1" x14ac:dyDescent="0.45">
      <c r="F89" s="1" t="str">
        <f>IF(Q89="","",COUNTIF($Q$13:Q89,"該当"))</f>
        <v/>
      </c>
      <c r="G89" s="1" t="str">
        <f t="shared" si="10"/>
        <v/>
      </c>
      <c r="H89" s="3" t="s">
        <v>114</v>
      </c>
      <c r="I89" s="3">
        <v>77</v>
      </c>
      <c r="J89" s="21">
        <f>基盤科目!E24</f>
        <v>0</v>
      </c>
      <c r="K89" s="21">
        <f>基盤科目!F24</f>
        <v>0</v>
      </c>
      <c r="L89" s="21">
        <f>基盤科目!G24</f>
        <v>0</v>
      </c>
      <c r="M89" s="21">
        <f>基盤科目!H24</f>
        <v>0</v>
      </c>
      <c r="N89" s="21">
        <f>基盤科目!I24</f>
        <v>0</v>
      </c>
      <c r="O89" s="21">
        <f>基盤科目!J24</f>
        <v>0</v>
      </c>
      <c r="P89" s="3">
        <f>基盤科目!C24</f>
        <v>0</v>
      </c>
      <c r="Q89" s="1" t="str">
        <f t="shared" si="11"/>
        <v/>
      </c>
      <c r="S89" s="21">
        <v>1</v>
      </c>
      <c r="T89" s="21" t="s">
        <v>118</v>
      </c>
      <c r="U89" s="21" t="s">
        <v>131</v>
      </c>
      <c r="V89" s="21" t="s">
        <v>120</v>
      </c>
      <c r="W89" s="21" t="s">
        <v>135</v>
      </c>
      <c r="X89" s="26" t="str">
        <f>_xlfn.CONCAT(S89,T89,U89,V89,W89)</f>
        <v>1前期水1 2c</v>
      </c>
      <c r="Y89" s="22" t="e">
        <f>DGET($H$12:$P$205,$P$12,S88:V89)</f>
        <v>#VALUE!</v>
      </c>
      <c r="Z89" s="22" t="e">
        <f>DGET($H$12:$P$205,$I$12,S88:V89)</f>
        <v>#VALUE!</v>
      </c>
      <c r="AA89" s="22" t="e">
        <f>DGET($H$12:$P$205,$H$12,S88:V89)</f>
        <v>#VALUE!</v>
      </c>
    </row>
    <row r="90" spans="6:27" ht="18" customHeight="1" x14ac:dyDescent="0.45">
      <c r="F90" s="1" t="str">
        <f>IF(Q90="","",COUNTIF($Q$13:Q90,"該当"))</f>
        <v/>
      </c>
      <c r="G90" s="1" t="str">
        <f t="shared" si="10"/>
        <v/>
      </c>
      <c r="H90" s="3" t="s">
        <v>114</v>
      </c>
      <c r="I90" s="3">
        <v>78</v>
      </c>
      <c r="J90" s="21">
        <f>基盤科目!E25</f>
        <v>0</v>
      </c>
      <c r="K90" s="21">
        <f>基盤科目!F25</f>
        <v>0</v>
      </c>
      <c r="L90" s="21">
        <f>基盤科目!G25</f>
        <v>0</v>
      </c>
      <c r="M90" s="21">
        <f>基盤科目!H25</f>
        <v>0</v>
      </c>
      <c r="N90" s="21">
        <f>基盤科目!I25</f>
        <v>0</v>
      </c>
      <c r="O90" s="21">
        <f>基盤科目!J25</f>
        <v>0</v>
      </c>
      <c r="P90" s="3">
        <f>基盤科目!C25</f>
        <v>0</v>
      </c>
      <c r="Q90" s="1" t="str">
        <f t="shared" si="11"/>
        <v/>
      </c>
      <c r="S90" s="6" t="s">
        <v>101</v>
      </c>
      <c r="T90" s="6" t="s">
        <v>113</v>
      </c>
      <c r="U90" s="6" t="s">
        <v>102</v>
      </c>
      <c r="V90" s="6" t="s">
        <v>103</v>
      </c>
      <c r="W90" s="6"/>
      <c r="X90" s="25"/>
      <c r="Y90" s="6" t="s">
        <v>130</v>
      </c>
      <c r="Z90" s="6" t="s">
        <v>128</v>
      </c>
      <c r="AA90" s="6" t="s">
        <v>127</v>
      </c>
    </row>
    <row r="91" spans="6:27" ht="18" customHeight="1" x14ac:dyDescent="0.45">
      <c r="F91" s="1" t="str">
        <f>IF(Q91="","",COUNTIF($Q$13:Q91,"該当"))</f>
        <v/>
      </c>
      <c r="G91" s="1" t="str">
        <f t="shared" si="10"/>
        <v/>
      </c>
      <c r="H91" s="3" t="s">
        <v>115</v>
      </c>
      <c r="I91" s="3">
        <v>79</v>
      </c>
      <c r="J91" s="21">
        <f>専門必修!E6</f>
        <v>0</v>
      </c>
      <c r="K91" s="21">
        <f>専門必修!F6</f>
        <v>0</v>
      </c>
      <c r="L91" s="21">
        <f>専門必修!G6</f>
        <v>0</v>
      </c>
      <c r="M91" s="21">
        <f>専門必修!H6</f>
        <v>0</v>
      </c>
      <c r="N91" s="21">
        <f>専門必修!I6</f>
        <v>0</v>
      </c>
      <c r="O91" s="21">
        <f>専門必修!J6</f>
        <v>0</v>
      </c>
      <c r="P91" s="3">
        <f>専門必修!C6</f>
        <v>0</v>
      </c>
      <c r="Q91" s="1" t="str">
        <f t="shared" si="11"/>
        <v/>
      </c>
      <c r="S91" s="21">
        <v>1</v>
      </c>
      <c r="T91" s="21" t="s">
        <v>118</v>
      </c>
      <c r="U91" s="21" t="s">
        <v>131</v>
      </c>
      <c r="V91" s="21" t="s">
        <v>121</v>
      </c>
      <c r="W91" s="21" t="s">
        <v>133</v>
      </c>
      <c r="X91" s="26" t="str">
        <f>_xlfn.CONCAT(S91,T91,U91,V91,W91)</f>
        <v>1前期水3 4a</v>
      </c>
      <c r="Y91" s="22" t="e">
        <f>DGET($H$12:$P$205,$P$12,S90:V91)</f>
        <v>#VALUE!</v>
      </c>
      <c r="Z91" s="22" t="e">
        <f>DGET($H$12:$P$205,$I$12,S90:V91)</f>
        <v>#VALUE!</v>
      </c>
      <c r="AA91" s="22" t="e">
        <f>DGET($H$12:$P$205,$H$12,S90:V91)</f>
        <v>#VALUE!</v>
      </c>
    </row>
    <row r="92" spans="6:27" ht="18" customHeight="1" x14ac:dyDescent="0.45">
      <c r="F92" s="1" t="str">
        <f>IF(Q92="","",COUNTIF($Q$13:Q92,"該当"))</f>
        <v/>
      </c>
      <c r="G92" s="1" t="str">
        <f t="shared" si="10"/>
        <v/>
      </c>
      <c r="H92" s="3" t="s">
        <v>115</v>
      </c>
      <c r="I92" s="3">
        <v>80</v>
      </c>
      <c r="J92" s="21">
        <f>専門必修!E7</f>
        <v>0</v>
      </c>
      <c r="K92" s="21">
        <f>専門必修!F7</f>
        <v>0</v>
      </c>
      <c r="L92" s="21">
        <f>専門必修!G7</f>
        <v>0</v>
      </c>
      <c r="M92" s="21">
        <f>専門必修!H7</f>
        <v>0</v>
      </c>
      <c r="N92" s="21">
        <f>専門必修!I7</f>
        <v>0</v>
      </c>
      <c r="O92" s="21">
        <f>専門必修!J7</f>
        <v>0</v>
      </c>
      <c r="P92" s="3">
        <f>専門必修!C7</f>
        <v>0</v>
      </c>
      <c r="Q92" s="1" t="str">
        <f t="shared" si="11"/>
        <v/>
      </c>
      <c r="S92" s="6" t="s">
        <v>101</v>
      </c>
      <c r="T92" s="6" t="s">
        <v>113</v>
      </c>
      <c r="U92" s="6" t="s">
        <v>102</v>
      </c>
      <c r="V92" s="6" t="s">
        <v>104</v>
      </c>
      <c r="W92" s="6"/>
      <c r="X92" s="25"/>
      <c r="Y92" s="6" t="s">
        <v>130</v>
      </c>
      <c r="Z92" s="6" t="s">
        <v>128</v>
      </c>
      <c r="AA92" s="6" t="s">
        <v>127</v>
      </c>
    </row>
    <row r="93" spans="6:27" ht="18" customHeight="1" x14ac:dyDescent="0.45">
      <c r="F93" s="1" t="str">
        <f>IF(Q93="","",COUNTIF($Q$13:Q93,"該当"))</f>
        <v/>
      </c>
      <c r="G93" s="1" t="str">
        <f t="shared" si="10"/>
        <v/>
      </c>
      <c r="H93" s="3" t="s">
        <v>115</v>
      </c>
      <c r="I93" s="3">
        <v>81</v>
      </c>
      <c r="J93" s="21">
        <f>専門必修!E8</f>
        <v>0</v>
      </c>
      <c r="K93" s="21">
        <f>専門必修!F8</f>
        <v>0</v>
      </c>
      <c r="L93" s="21">
        <f>専門必修!G8</f>
        <v>0</v>
      </c>
      <c r="M93" s="21">
        <f>専門必修!H8</f>
        <v>0</v>
      </c>
      <c r="N93" s="21">
        <f>専門必修!I8</f>
        <v>0</v>
      </c>
      <c r="O93" s="21">
        <f>専門必修!J8</f>
        <v>0</v>
      </c>
      <c r="P93" s="3">
        <f>専門必修!C8</f>
        <v>0</v>
      </c>
      <c r="Q93" s="1" t="str">
        <f t="shared" si="11"/>
        <v/>
      </c>
      <c r="S93" s="21">
        <v>1</v>
      </c>
      <c r="T93" s="21" t="s">
        <v>118</v>
      </c>
      <c r="U93" s="21" t="s">
        <v>131</v>
      </c>
      <c r="V93" s="21" t="s">
        <v>121</v>
      </c>
      <c r="W93" s="21" t="s">
        <v>134</v>
      </c>
      <c r="X93" s="26" t="str">
        <f>_xlfn.CONCAT(S93,T93,U93,V93,W93)</f>
        <v>1前期水3 4b</v>
      </c>
      <c r="Y93" s="22" t="e">
        <f>DGET($H$12:$P$205,$P$12,S92:V93)</f>
        <v>#VALUE!</v>
      </c>
      <c r="Z93" s="22" t="e">
        <f>DGET($H$12:$P$205,$I$12,S92:V93)</f>
        <v>#VALUE!</v>
      </c>
      <c r="AA93" s="22" t="e">
        <f>DGET($H$12:$P$205,$H$12,S92:V93)</f>
        <v>#VALUE!</v>
      </c>
    </row>
    <row r="94" spans="6:27" ht="18" customHeight="1" x14ac:dyDescent="0.45">
      <c r="F94" s="1" t="str">
        <f>IF(Q94="","",COUNTIF($Q$13:Q94,"該当"))</f>
        <v/>
      </c>
      <c r="G94" s="1" t="str">
        <f t="shared" si="10"/>
        <v/>
      </c>
      <c r="H94" s="3" t="s">
        <v>115</v>
      </c>
      <c r="I94" s="3">
        <v>82</v>
      </c>
      <c r="J94" s="21">
        <f>専門必修!E9</f>
        <v>0</v>
      </c>
      <c r="K94" s="21">
        <f>専門必修!F9</f>
        <v>0</v>
      </c>
      <c r="L94" s="21">
        <f>専門必修!G9</f>
        <v>0</v>
      </c>
      <c r="M94" s="21">
        <f>専門必修!H9</f>
        <v>0</v>
      </c>
      <c r="N94" s="21">
        <f>専門必修!I9</f>
        <v>0</v>
      </c>
      <c r="O94" s="21">
        <f>専門必修!J9</f>
        <v>0</v>
      </c>
      <c r="P94" s="3">
        <f>専門必修!C9</f>
        <v>0</v>
      </c>
      <c r="Q94" s="1" t="str">
        <f t="shared" si="11"/>
        <v/>
      </c>
      <c r="S94" s="6" t="s">
        <v>101</v>
      </c>
      <c r="T94" s="6" t="s">
        <v>113</v>
      </c>
      <c r="U94" s="6" t="s">
        <v>102</v>
      </c>
      <c r="V94" s="6" t="s">
        <v>105</v>
      </c>
      <c r="W94" s="6"/>
      <c r="X94" s="25"/>
      <c r="Y94" s="6" t="s">
        <v>130</v>
      </c>
      <c r="Z94" s="6" t="s">
        <v>128</v>
      </c>
      <c r="AA94" s="6" t="s">
        <v>127</v>
      </c>
    </row>
    <row r="95" spans="6:27" ht="18" customHeight="1" x14ac:dyDescent="0.45">
      <c r="F95" s="1" t="str">
        <f>IF(Q95="","",COUNTIF($Q$13:Q95,"該当"))</f>
        <v/>
      </c>
      <c r="G95" s="1" t="str">
        <f t="shared" si="10"/>
        <v/>
      </c>
      <c r="H95" s="3" t="s">
        <v>115</v>
      </c>
      <c r="I95" s="3">
        <v>83</v>
      </c>
      <c r="J95" s="21">
        <f>専門必修!E10</f>
        <v>0</v>
      </c>
      <c r="K95" s="21">
        <f>専門必修!F10</f>
        <v>0</v>
      </c>
      <c r="L95" s="21">
        <f>専門必修!G10</f>
        <v>0</v>
      </c>
      <c r="M95" s="21">
        <f>専門必修!H10</f>
        <v>0</v>
      </c>
      <c r="N95" s="21">
        <f>専門必修!I10</f>
        <v>0</v>
      </c>
      <c r="O95" s="21">
        <f>専門必修!J10</f>
        <v>0</v>
      </c>
      <c r="P95" s="3">
        <f>専門必修!C10</f>
        <v>0</v>
      </c>
      <c r="Q95" s="1" t="str">
        <f t="shared" si="11"/>
        <v/>
      </c>
      <c r="S95" s="21">
        <v>1</v>
      </c>
      <c r="T95" s="21" t="s">
        <v>118</v>
      </c>
      <c r="U95" s="21" t="s">
        <v>131</v>
      </c>
      <c r="V95" s="21" t="s">
        <v>121</v>
      </c>
      <c r="W95" s="21" t="s">
        <v>135</v>
      </c>
      <c r="X95" s="26" t="str">
        <f>_xlfn.CONCAT(S95,T95,U95,V95,W95)</f>
        <v>1前期水3 4c</v>
      </c>
      <c r="Y95" s="22" t="e">
        <f>DGET($H$12:$P$205,$P$12,S94:V95)</f>
        <v>#VALUE!</v>
      </c>
      <c r="Z95" s="22" t="e">
        <f>DGET($H$12:$P$205,$I$12,S94:V95)</f>
        <v>#VALUE!</v>
      </c>
      <c r="AA95" s="22" t="e">
        <f>DGET($H$12:$P$205,$H$12,S94:V95)</f>
        <v>#VALUE!</v>
      </c>
    </row>
    <row r="96" spans="6:27" ht="18" customHeight="1" x14ac:dyDescent="0.45">
      <c r="F96" s="1" t="str">
        <f>IF(Q96="","",COUNTIF($Q$13:Q96,"該当"))</f>
        <v/>
      </c>
      <c r="G96" s="1" t="str">
        <f t="shared" si="10"/>
        <v/>
      </c>
      <c r="H96" s="3" t="s">
        <v>115</v>
      </c>
      <c r="I96" s="3">
        <v>84</v>
      </c>
      <c r="J96" s="21">
        <f>専門必修!E11</f>
        <v>0</v>
      </c>
      <c r="K96" s="21">
        <f>専門必修!F11</f>
        <v>0</v>
      </c>
      <c r="L96" s="21">
        <f>専門必修!G11</f>
        <v>0</v>
      </c>
      <c r="M96" s="21">
        <f>専門必修!H11</f>
        <v>0</v>
      </c>
      <c r="N96" s="21">
        <f>専門必修!I11</f>
        <v>0</v>
      </c>
      <c r="O96" s="21">
        <f>専門必修!J11</f>
        <v>0</v>
      </c>
      <c r="P96" s="3">
        <f>専門必修!C11</f>
        <v>0</v>
      </c>
      <c r="Q96" s="1" t="str">
        <f t="shared" si="11"/>
        <v/>
      </c>
      <c r="S96" s="6" t="s">
        <v>101</v>
      </c>
      <c r="T96" s="6" t="s">
        <v>113</v>
      </c>
      <c r="U96" s="6" t="s">
        <v>102</v>
      </c>
      <c r="V96" s="6" t="s">
        <v>103</v>
      </c>
      <c r="W96" s="6"/>
      <c r="X96" s="25"/>
      <c r="Y96" s="6" t="s">
        <v>130</v>
      </c>
      <c r="Z96" s="6" t="s">
        <v>128</v>
      </c>
      <c r="AA96" s="6" t="s">
        <v>127</v>
      </c>
    </row>
    <row r="97" spans="6:27" ht="18" customHeight="1" x14ac:dyDescent="0.45">
      <c r="F97" s="1" t="str">
        <f>IF(Q97="","",COUNTIF($Q$13:Q97,"該当"))</f>
        <v/>
      </c>
      <c r="G97" s="1" t="str">
        <f t="shared" si="10"/>
        <v/>
      </c>
      <c r="H97" s="3" t="s">
        <v>115</v>
      </c>
      <c r="I97" s="3">
        <v>85</v>
      </c>
      <c r="J97" s="21">
        <f>専門必修!E12</f>
        <v>0</v>
      </c>
      <c r="K97" s="21">
        <f>専門必修!F12</f>
        <v>0</v>
      </c>
      <c r="L97" s="21">
        <f>専門必修!G12</f>
        <v>0</v>
      </c>
      <c r="M97" s="21">
        <f>専門必修!H12</f>
        <v>0</v>
      </c>
      <c r="N97" s="21">
        <f>専門必修!I12</f>
        <v>0</v>
      </c>
      <c r="O97" s="21">
        <f>専門必修!J12</f>
        <v>0</v>
      </c>
      <c r="P97" s="3">
        <f>専門必修!C12</f>
        <v>0</v>
      </c>
      <c r="Q97" s="1" t="str">
        <f t="shared" si="11"/>
        <v/>
      </c>
      <c r="S97" s="21">
        <v>1</v>
      </c>
      <c r="T97" s="21" t="s">
        <v>118</v>
      </c>
      <c r="U97" s="21" t="s">
        <v>131</v>
      </c>
      <c r="V97" s="21" t="s">
        <v>123</v>
      </c>
      <c r="W97" s="21" t="s">
        <v>133</v>
      </c>
      <c r="X97" s="26" t="str">
        <f>_xlfn.CONCAT(S97,T97,U97,V97,W97)</f>
        <v>1前期水5 6a</v>
      </c>
      <c r="Y97" s="22" t="e">
        <f>DGET($H$12:$P$205,$P$12,S96:V97)</f>
        <v>#VALUE!</v>
      </c>
      <c r="Z97" s="22" t="e">
        <f>DGET($H$12:$P$205,$I$12,S96:V97)</f>
        <v>#VALUE!</v>
      </c>
      <c r="AA97" s="22" t="e">
        <f>DGET($H$12:$P$205,$H$12,S96:V97)</f>
        <v>#VALUE!</v>
      </c>
    </row>
    <row r="98" spans="6:27" ht="18" customHeight="1" x14ac:dyDescent="0.45">
      <c r="F98" s="1" t="str">
        <f>IF(Q98="","",COUNTIF($Q$13:Q98,"該当"))</f>
        <v/>
      </c>
      <c r="G98" s="1" t="str">
        <f t="shared" si="10"/>
        <v/>
      </c>
      <c r="H98" s="3" t="s">
        <v>115</v>
      </c>
      <c r="I98" s="3">
        <v>86</v>
      </c>
      <c r="J98" s="21">
        <f>専門必修!E13</f>
        <v>0</v>
      </c>
      <c r="K98" s="21">
        <f>専門必修!F13</f>
        <v>0</v>
      </c>
      <c r="L98" s="21">
        <f>専門必修!G13</f>
        <v>0</v>
      </c>
      <c r="M98" s="21">
        <f>専門必修!H13</f>
        <v>0</v>
      </c>
      <c r="N98" s="21">
        <f>専門必修!I13</f>
        <v>0</v>
      </c>
      <c r="O98" s="21">
        <f>専門必修!J13</f>
        <v>0</v>
      </c>
      <c r="P98" s="3">
        <f>専門必修!C13</f>
        <v>0</v>
      </c>
      <c r="Q98" s="1" t="str">
        <f t="shared" si="11"/>
        <v/>
      </c>
      <c r="S98" s="6" t="s">
        <v>101</v>
      </c>
      <c r="T98" s="6" t="s">
        <v>113</v>
      </c>
      <c r="U98" s="6" t="s">
        <v>102</v>
      </c>
      <c r="V98" s="6" t="s">
        <v>104</v>
      </c>
      <c r="W98" s="6"/>
      <c r="X98" s="25"/>
      <c r="Y98" s="6" t="s">
        <v>130</v>
      </c>
      <c r="Z98" s="6" t="s">
        <v>128</v>
      </c>
      <c r="AA98" s="6" t="s">
        <v>127</v>
      </c>
    </row>
    <row r="99" spans="6:27" ht="18" customHeight="1" x14ac:dyDescent="0.45">
      <c r="F99" s="1" t="str">
        <f>IF(Q99="","",COUNTIF($Q$13:Q99,"該当"))</f>
        <v/>
      </c>
      <c r="G99" s="1" t="str">
        <f t="shared" si="10"/>
        <v/>
      </c>
      <c r="H99" s="3" t="s">
        <v>115</v>
      </c>
      <c r="I99" s="3">
        <v>87</v>
      </c>
      <c r="J99" s="21">
        <f>専門必修!E14</f>
        <v>0</v>
      </c>
      <c r="K99" s="21">
        <f>専門必修!F14</f>
        <v>0</v>
      </c>
      <c r="L99" s="21">
        <f>専門必修!G14</f>
        <v>0</v>
      </c>
      <c r="M99" s="21">
        <f>専門必修!H14</f>
        <v>0</v>
      </c>
      <c r="N99" s="21">
        <f>専門必修!I14</f>
        <v>0</v>
      </c>
      <c r="O99" s="21">
        <f>専門必修!J14</f>
        <v>0</v>
      </c>
      <c r="P99" s="3">
        <f>専門必修!C14</f>
        <v>0</v>
      </c>
      <c r="Q99" s="1" t="str">
        <f t="shared" si="11"/>
        <v/>
      </c>
      <c r="S99" s="21">
        <v>1</v>
      </c>
      <c r="T99" s="21" t="s">
        <v>118</v>
      </c>
      <c r="U99" s="21" t="s">
        <v>131</v>
      </c>
      <c r="V99" s="21" t="s">
        <v>123</v>
      </c>
      <c r="W99" s="21" t="s">
        <v>134</v>
      </c>
      <c r="X99" s="26" t="str">
        <f>_xlfn.CONCAT(S99,T99,U99,V99,W99)</f>
        <v>1前期水5 6b</v>
      </c>
      <c r="Y99" s="22" t="e">
        <f>DGET($H$12:$P$205,$P$12,S98:V99)</f>
        <v>#VALUE!</v>
      </c>
      <c r="Z99" s="22" t="e">
        <f>DGET($H$12:$P$205,$I$12,S98:V99)</f>
        <v>#VALUE!</v>
      </c>
      <c r="AA99" s="22" t="e">
        <f>DGET($H$12:$P$205,$H$12,S98:V99)</f>
        <v>#VALUE!</v>
      </c>
    </row>
    <row r="100" spans="6:27" ht="18" customHeight="1" x14ac:dyDescent="0.45">
      <c r="F100" s="1" t="str">
        <f>IF(Q100="","",COUNTIF($Q$13:Q100,"該当"))</f>
        <v/>
      </c>
      <c r="G100" s="1" t="str">
        <f t="shared" si="10"/>
        <v/>
      </c>
      <c r="H100" s="3" t="s">
        <v>115</v>
      </c>
      <c r="I100" s="3">
        <v>88</v>
      </c>
      <c r="J100" s="21">
        <f>専門必修!E15</f>
        <v>0</v>
      </c>
      <c r="K100" s="21">
        <f>専門必修!F15</f>
        <v>0</v>
      </c>
      <c r="L100" s="21">
        <f>専門必修!G15</f>
        <v>0</v>
      </c>
      <c r="M100" s="21">
        <f>専門必修!H15</f>
        <v>0</v>
      </c>
      <c r="N100" s="21">
        <f>専門必修!I15</f>
        <v>0</v>
      </c>
      <c r="O100" s="21">
        <f>専門必修!J15</f>
        <v>0</v>
      </c>
      <c r="P100" s="3">
        <f>専門必修!C15</f>
        <v>0</v>
      </c>
      <c r="Q100" s="1" t="str">
        <f t="shared" si="11"/>
        <v/>
      </c>
      <c r="S100" s="6" t="s">
        <v>101</v>
      </c>
      <c r="T100" s="6" t="s">
        <v>113</v>
      </c>
      <c r="U100" s="6" t="s">
        <v>102</v>
      </c>
      <c r="V100" s="6" t="s">
        <v>105</v>
      </c>
      <c r="W100" s="6"/>
      <c r="X100" s="25"/>
      <c r="Y100" s="6" t="s">
        <v>130</v>
      </c>
      <c r="Z100" s="6" t="s">
        <v>128</v>
      </c>
      <c r="AA100" s="6" t="s">
        <v>127</v>
      </c>
    </row>
    <row r="101" spans="6:27" ht="18" customHeight="1" x14ac:dyDescent="0.45">
      <c r="F101" s="1" t="str">
        <f>IF(Q101="","",COUNTIF($Q$13:Q101,"該当"))</f>
        <v/>
      </c>
      <c r="G101" s="1" t="str">
        <f t="shared" si="10"/>
        <v/>
      </c>
      <c r="H101" s="3" t="s">
        <v>115</v>
      </c>
      <c r="I101" s="3">
        <v>89</v>
      </c>
      <c r="J101" s="21">
        <f>専門必修!E16</f>
        <v>0</v>
      </c>
      <c r="K101" s="21">
        <f>専門必修!F16</f>
        <v>0</v>
      </c>
      <c r="L101" s="21">
        <f>専門必修!G16</f>
        <v>0</v>
      </c>
      <c r="M101" s="21">
        <f>専門必修!H16</f>
        <v>0</v>
      </c>
      <c r="N101" s="21">
        <f>専門必修!I16</f>
        <v>0</v>
      </c>
      <c r="O101" s="21">
        <f>専門必修!J16</f>
        <v>0</v>
      </c>
      <c r="P101" s="3">
        <f>専門必修!C16</f>
        <v>0</v>
      </c>
      <c r="Q101" s="1" t="str">
        <f t="shared" si="11"/>
        <v/>
      </c>
      <c r="S101" s="21">
        <v>1</v>
      </c>
      <c r="T101" s="21" t="s">
        <v>118</v>
      </c>
      <c r="U101" s="21" t="s">
        <v>131</v>
      </c>
      <c r="V101" s="21" t="s">
        <v>123</v>
      </c>
      <c r="W101" s="21" t="s">
        <v>135</v>
      </c>
      <c r="X101" s="26" t="str">
        <f>_xlfn.CONCAT(S101,T101,U101,V101,W101)</f>
        <v>1前期水5 6c</v>
      </c>
      <c r="Y101" s="22" t="e">
        <f>DGET($H$12:$P$205,$P$12,S100:V101)</f>
        <v>#VALUE!</v>
      </c>
      <c r="Z101" s="22" t="e">
        <f>DGET($H$12:$P$205,$I$12,S100:V101)</f>
        <v>#VALUE!</v>
      </c>
      <c r="AA101" s="22" t="e">
        <f>DGET($H$12:$P$205,$H$12,S100:V101)</f>
        <v>#VALUE!</v>
      </c>
    </row>
    <row r="102" spans="6:27" ht="18" customHeight="1" x14ac:dyDescent="0.45">
      <c r="F102" s="1" t="str">
        <f>IF(Q102="","",COUNTIF($Q$13:Q102,"該当"))</f>
        <v/>
      </c>
      <c r="G102" s="1" t="str">
        <f t="shared" si="10"/>
        <v/>
      </c>
      <c r="H102" s="3" t="s">
        <v>115</v>
      </c>
      <c r="I102" s="3">
        <v>90</v>
      </c>
      <c r="J102" s="21">
        <f>専門必修!E17</f>
        <v>0</v>
      </c>
      <c r="K102" s="21">
        <f>専門必修!F17</f>
        <v>0</v>
      </c>
      <c r="L102" s="21">
        <f>専門必修!G17</f>
        <v>0</v>
      </c>
      <c r="M102" s="21">
        <f>専門必修!H17</f>
        <v>0</v>
      </c>
      <c r="N102" s="21">
        <f>専門必修!I17</f>
        <v>0</v>
      </c>
      <c r="O102" s="21">
        <f>専門必修!J17</f>
        <v>0</v>
      </c>
      <c r="P102" s="3">
        <f>専門必修!C17</f>
        <v>0</v>
      </c>
      <c r="Q102" s="1" t="str">
        <f t="shared" si="11"/>
        <v/>
      </c>
      <c r="S102" s="6" t="s">
        <v>101</v>
      </c>
      <c r="T102" s="6" t="s">
        <v>113</v>
      </c>
      <c r="U102" s="6" t="s">
        <v>102</v>
      </c>
      <c r="V102" s="6" t="s">
        <v>103</v>
      </c>
      <c r="W102" s="6"/>
      <c r="X102" s="25"/>
      <c r="Y102" s="6" t="s">
        <v>130</v>
      </c>
      <c r="Z102" s="6" t="s">
        <v>128</v>
      </c>
      <c r="AA102" s="6" t="s">
        <v>127</v>
      </c>
    </row>
    <row r="103" spans="6:27" ht="18" customHeight="1" x14ac:dyDescent="0.45">
      <c r="F103" s="1" t="str">
        <f>IF(Q103="","",COUNTIF($Q$13:Q103,"該当"))</f>
        <v/>
      </c>
      <c r="G103" s="1" t="str">
        <f t="shared" si="10"/>
        <v/>
      </c>
      <c r="H103" s="3" t="s">
        <v>115</v>
      </c>
      <c r="I103" s="3">
        <v>91</v>
      </c>
      <c r="J103" s="21">
        <f>専門必修!E18</f>
        <v>0</v>
      </c>
      <c r="K103" s="21">
        <f>専門必修!F18</f>
        <v>0</v>
      </c>
      <c r="L103" s="21">
        <f>専門必修!G18</f>
        <v>0</v>
      </c>
      <c r="M103" s="21">
        <f>専門必修!H18</f>
        <v>0</v>
      </c>
      <c r="N103" s="21">
        <f>専門必修!I18</f>
        <v>0</v>
      </c>
      <c r="O103" s="21">
        <f>専門必修!J18</f>
        <v>0</v>
      </c>
      <c r="P103" s="3">
        <f>専門必修!C18</f>
        <v>0</v>
      </c>
      <c r="Q103" s="1" t="str">
        <f t="shared" si="11"/>
        <v/>
      </c>
      <c r="S103" s="21">
        <v>1</v>
      </c>
      <c r="T103" s="21" t="s">
        <v>118</v>
      </c>
      <c r="U103" s="21" t="s">
        <v>131</v>
      </c>
      <c r="V103" s="21" t="s">
        <v>124</v>
      </c>
      <c r="W103" s="21" t="s">
        <v>133</v>
      </c>
      <c r="X103" s="26" t="str">
        <f>_xlfn.CONCAT(S103,T103,U103,V103,W103)</f>
        <v>1前期水7 8a</v>
      </c>
      <c r="Y103" s="22" t="e">
        <f>DGET($H$12:$P$205,$P$12,S102:V103)</f>
        <v>#VALUE!</v>
      </c>
      <c r="Z103" s="22" t="e">
        <f>DGET($H$12:$P$205,$I$12,S102:V103)</f>
        <v>#VALUE!</v>
      </c>
      <c r="AA103" s="22" t="e">
        <f>DGET($H$12:$P$205,$H$12,S102:V103)</f>
        <v>#VALUE!</v>
      </c>
    </row>
    <row r="104" spans="6:27" ht="18" customHeight="1" x14ac:dyDescent="0.45">
      <c r="F104" s="1" t="str">
        <f>IF(Q104="","",COUNTIF($Q$13:Q104,"該当"))</f>
        <v/>
      </c>
      <c r="G104" s="1" t="str">
        <f t="shared" si="10"/>
        <v/>
      </c>
      <c r="H104" s="3" t="s">
        <v>115</v>
      </c>
      <c r="I104" s="3">
        <v>92</v>
      </c>
      <c r="J104" s="21">
        <f>専門必修!E19</f>
        <v>0</v>
      </c>
      <c r="K104" s="21">
        <f>専門必修!F19</f>
        <v>0</v>
      </c>
      <c r="L104" s="21">
        <f>専門必修!G19</f>
        <v>0</v>
      </c>
      <c r="M104" s="21">
        <f>専門必修!H19</f>
        <v>0</v>
      </c>
      <c r="N104" s="21">
        <f>専門必修!I19</f>
        <v>0</v>
      </c>
      <c r="O104" s="21">
        <f>専門必修!J19</f>
        <v>0</v>
      </c>
      <c r="P104" s="3">
        <f>専門必修!C19</f>
        <v>0</v>
      </c>
      <c r="Q104" s="1" t="str">
        <f t="shared" si="11"/>
        <v/>
      </c>
      <c r="S104" s="6" t="s">
        <v>101</v>
      </c>
      <c r="T104" s="6" t="s">
        <v>113</v>
      </c>
      <c r="U104" s="6" t="s">
        <v>102</v>
      </c>
      <c r="V104" s="6" t="s">
        <v>104</v>
      </c>
      <c r="W104" s="6"/>
      <c r="X104" s="25"/>
      <c r="Y104" s="6" t="s">
        <v>130</v>
      </c>
      <c r="Z104" s="6" t="s">
        <v>128</v>
      </c>
      <c r="AA104" s="6" t="s">
        <v>127</v>
      </c>
    </row>
    <row r="105" spans="6:27" ht="18" customHeight="1" x14ac:dyDescent="0.45">
      <c r="F105" s="1" t="str">
        <f>IF(Q105="","",COUNTIF($Q$13:Q105,"該当"))</f>
        <v/>
      </c>
      <c r="G105" s="1" t="str">
        <f t="shared" si="10"/>
        <v/>
      </c>
      <c r="H105" s="3" t="s">
        <v>115</v>
      </c>
      <c r="I105" s="3">
        <v>93</v>
      </c>
      <c r="J105" s="21">
        <f>専門必修!E20</f>
        <v>0</v>
      </c>
      <c r="K105" s="21">
        <f>専門必修!F20</f>
        <v>0</v>
      </c>
      <c r="L105" s="21">
        <f>専門必修!G20</f>
        <v>0</v>
      </c>
      <c r="M105" s="21">
        <f>専門必修!H20</f>
        <v>0</v>
      </c>
      <c r="N105" s="21">
        <f>専門必修!I20</f>
        <v>0</v>
      </c>
      <c r="O105" s="21">
        <f>専門必修!J20</f>
        <v>0</v>
      </c>
      <c r="P105" s="3">
        <f>専門必修!C20</f>
        <v>0</v>
      </c>
      <c r="Q105" s="1" t="str">
        <f t="shared" si="11"/>
        <v/>
      </c>
      <c r="S105" s="21">
        <v>1</v>
      </c>
      <c r="T105" s="21" t="s">
        <v>118</v>
      </c>
      <c r="U105" s="21" t="s">
        <v>131</v>
      </c>
      <c r="V105" s="21" t="s">
        <v>124</v>
      </c>
      <c r="W105" s="21" t="s">
        <v>134</v>
      </c>
      <c r="X105" s="26" t="str">
        <f>_xlfn.CONCAT(S105,T105,U105,V105,W105)</f>
        <v>1前期水7 8b</v>
      </c>
      <c r="Y105" s="22" t="e">
        <f>DGET($H$12:$P$205,$P$12,S104:V105)</f>
        <v>#VALUE!</v>
      </c>
      <c r="Z105" s="22" t="e">
        <f>DGET($H$12:$P$205,$I$12,S104:V105)</f>
        <v>#VALUE!</v>
      </c>
      <c r="AA105" s="22" t="e">
        <f>DGET($H$12:$P$205,$H$12,S104:V105)</f>
        <v>#VALUE!</v>
      </c>
    </row>
    <row r="106" spans="6:27" ht="18" customHeight="1" x14ac:dyDescent="0.45">
      <c r="F106" s="1" t="str">
        <f>IF(Q106="","",COUNTIF($Q$13:Q106,"該当"))</f>
        <v/>
      </c>
      <c r="G106" s="1" t="str">
        <f t="shared" si="10"/>
        <v/>
      </c>
      <c r="H106" s="3" t="s">
        <v>115</v>
      </c>
      <c r="I106" s="3">
        <v>94</v>
      </c>
      <c r="J106" s="21">
        <f>専門必修!E21</f>
        <v>0</v>
      </c>
      <c r="K106" s="21">
        <f>専門必修!F21</f>
        <v>0</v>
      </c>
      <c r="L106" s="21">
        <f>専門必修!G21</f>
        <v>0</v>
      </c>
      <c r="M106" s="21">
        <f>専門必修!H21</f>
        <v>0</v>
      </c>
      <c r="N106" s="21">
        <f>専門必修!I21</f>
        <v>0</v>
      </c>
      <c r="O106" s="21">
        <f>専門必修!J21</f>
        <v>0</v>
      </c>
      <c r="P106" s="3">
        <f>専門必修!C21</f>
        <v>0</v>
      </c>
      <c r="Q106" s="1" t="str">
        <f t="shared" si="11"/>
        <v/>
      </c>
      <c r="S106" s="6" t="s">
        <v>101</v>
      </c>
      <c r="T106" s="6" t="s">
        <v>113</v>
      </c>
      <c r="U106" s="6" t="s">
        <v>102</v>
      </c>
      <c r="V106" s="6" t="s">
        <v>105</v>
      </c>
      <c r="W106" s="6"/>
      <c r="X106" s="25"/>
      <c r="Y106" s="6" t="s">
        <v>130</v>
      </c>
      <c r="Z106" s="6" t="s">
        <v>128</v>
      </c>
      <c r="AA106" s="6" t="s">
        <v>127</v>
      </c>
    </row>
    <row r="107" spans="6:27" ht="18" customHeight="1" x14ac:dyDescent="0.45">
      <c r="F107" s="1" t="str">
        <f>IF(Q107="","",COUNTIF($Q$13:Q107,"該当"))</f>
        <v/>
      </c>
      <c r="G107" s="1" t="str">
        <f t="shared" si="10"/>
        <v/>
      </c>
      <c r="H107" s="3" t="s">
        <v>115</v>
      </c>
      <c r="I107" s="3">
        <v>95</v>
      </c>
      <c r="J107" s="21">
        <f>専門必修!E22</f>
        <v>0</v>
      </c>
      <c r="K107" s="21">
        <f>専門必修!F22</f>
        <v>0</v>
      </c>
      <c r="L107" s="21">
        <f>専門必修!G22</f>
        <v>0</v>
      </c>
      <c r="M107" s="21">
        <f>専門必修!H22</f>
        <v>0</v>
      </c>
      <c r="N107" s="21">
        <f>専門必修!I22</f>
        <v>0</v>
      </c>
      <c r="O107" s="21">
        <f>専門必修!J22</f>
        <v>0</v>
      </c>
      <c r="P107" s="3">
        <f>専門必修!C22</f>
        <v>0</v>
      </c>
      <c r="Q107" s="1" t="str">
        <f t="shared" si="11"/>
        <v/>
      </c>
      <c r="S107" s="21">
        <v>1</v>
      </c>
      <c r="T107" s="21" t="s">
        <v>118</v>
      </c>
      <c r="U107" s="21" t="s">
        <v>131</v>
      </c>
      <c r="V107" s="21" t="s">
        <v>124</v>
      </c>
      <c r="W107" s="21" t="s">
        <v>135</v>
      </c>
      <c r="X107" s="26" t="str">
        <f>_xlfn.CONCAT(S107,T107,U107,V107,W107)</f>
        <v>1前期水7 8c</v>
      </c>
      <c r="Y107" s="22" t="e">
        <f>DGET($H$12:$P$205,$P$12,S106:V107)</f>
        <v>#VALUE!</v>
      </c>
      <c r="Z107" s="22" t="e">
        <f>DGET($H$12:$P$205,$I$12,S106:V107)</f>
        <v>#VALUE!</v>
      </c>
      <c r="AA107" s="22" t="e">
        <f>DGET($H$12:$P$205,$H$12,S106:V107)</f>
        <v>#VALUE!</v>
      </c>
    </row>
    <row r="108" spans="6:27" ht="18" customHeight="1" x14ac:dyDescent="0.45">
      <c r="F108" s="1" t="str">
        <f>IF(Q108="","",COUNTIF($Q$13:Q108,"該当"))</f>
        <v/>
      </c>
      <c r="G108" s="1" t="str">
        <f t="shared" si="10"/>
        <v/>
      </c>
      <c r="H108" s="3" t="s">
        <v>115</v>
      </c>
      <c r="I108" s="3">
        <v>96</v>
      </c>
      <c r="J108" s="21">
        <f>専門必修!E23</f>
        <v>0</v>
      </c>
      <c r="K108" s="21">
        <f>専門必修!F23</f>
        <v>0</v>
      </c>
      <c r="L108" s="21">
        <f>専門必修!G23</f>
        <v>0</v>
      </c>
      <c r="M108" s="21">
        <f>専門必修!H23</f>
        <v>0</v>
      </c>
      <c r="N108" s="21">
        <f>専門必修!I23</f>
        <v>0</v>
      </c>
      <c r="O108" s="21">
        <f>専門必修!J23</f>
        <v>0</v>
      </c>
      <c r="P108" s="3">
        <f>専門必修!C23</f>
        <v>0</v>
      </c>
      <c r="Q108" s="1" t="str">
        <f t="shared" si="11"/>
        <v/>
      </c>
      <c r="S108" s="6" t="s">
        <v>101</v>
      </c>
      <c r="T108" s="6" t="s">
        <v>113</v>
      </c>
      <c r="U108" s="6" t="s">
        <v>102</v>
      </c>
      <c r="V108" s="6" t="s">
        <v>103</v>
      </c>
      <c r="W108" s="6"/>
      <c r="X108" s="25"/>
      <c r="Y108" s="6" t="s">
        <v>130</v>
      </c>
      <c r="Z108" s="6" t="s">
        <v>128</v>
      </c>
      <c r="AA108" s="6" t="s">
        <v>127</v>
      </c>
    </row>
    <row r="109" spans="6:27" ht="18" customHeight="1" x14ac:dyDescent="0.45">
      <c r="F109" s="1" t="str">
        <f>IF(Q109="","",COUNTIF($Q$13:Q109,"該当"))</f>
        <v/>
      </c>
      <c r="G109" s="1" t="str">
        <f t="shared" si="10"/>
        <v/>
      </c>
      <c r="H109" s="3" t="s">
        <v>115</v>
      </c>
      <c r="I109" s="3">
        <v>97</v>
      </c>
      <c r="J109" s="21">
        <f>専門必修!E24</f>
        <v>0</v>
      </c>
      <c r="K109" s="21">
        <f>専門必修!F24</f>
        <v>0</v>
      </c>
      <c r="L109" s="21">
        <f>専門必修!G24</f>
        <v>0</v>
      </c>
      <c r="M109" s="21">
        <f>専門必修!H24</f>
        <v>0</v>
      </c>
      <c r="N109" s="21">
        <f>専門必修!I24</f>
        <v>0</v>
      </c>
      <c r="O109" s="21">
        <f>専門必修!J24</f>
        <v>0</v>
      </c>
      <c r="P109" s="3">
        <f>専門必修!C24</f>
        <v>0</v>
      </c>
      <c r="Q109" s="1" t="str">
        <f t="shared" si="11"/>
        <v/>
      </c>
      <c r="S109" s="21">
        <v>1</v>
      </c>
      <c r="T109" s="21" t="s">
        <v>118</v>
      </c>
      <c r="U109" s="21" t="s">
        <v>131</v>
      </c>
      <c r="V109" s="21" t="s">
        <v>125</v>
      </c>
      <c r="W109" s="21" t="s">
        <v>133</v>
      </c>
      <c r="X109" s="26" t="str">
        <f>_xlfn.CONCAT(S109,T109,U109,V109,W109)</f>
        <v>1前期水9 10a</v>
      </c>
      <c r="Y109" s="22" t="e">
        <f>DGET($H$12:$P$205,$P$12,S108:V109)</f>
        <v>#VALUE!</v>
      </c>
      <c r="Z109" s="22" t="e">
        <f>DGET($H$12:$P$205,$I$12,S108:V109)</f>
        <v>#VALUE!</v>
      </c>
      <c r="AA109" s="22" t="e">
        <f>DGET($H$12:$P$205,$H$12,S108:V109)</f>
        <v>#VALUE!</v>
      </c>
    </row>
    <row r="110" spans="6:27" ht="18" customHeight="1" x14ac:dyDescent="0.45">
      <c r="F110" s="1" t="str">
        <f>IF(Q110="","",COUNTIF($Q$13:Q110,"該当"))</f>
        <v/>
      </c>
      <c r="G110" s="1" t="str">
        <f t="shared" si="10"/>
        <v/>
      </c>
      <c r="H110" s="3" t="s">
        <v>115</v>
      </c>
      <c r="I110" s="3">
        <v>98</v>
      </c>
      <c r="J110" s="21">
        <f>専門必修!E25</f>
        <v>0</v>
      </c>
      <c r="K110" s="21">
        <f>専門必修!F25</f>
        <v>0</v>
      </c>
      <c r="L110" s="21">
        <f>専門必修!G25</f>
        <v>0</v>
      </c>
      <c r="M110" s="21">
        <f>専門必修!H25</f>
        <v>0</v>
      </c>
      <c r="N110" s="21">
        <f>専門必修!I25</f>
        <v>0</v>
      </c>
      <c r="O110" s="21">
        <f>専門必修!J25</f>
        <v>0</v>
      </c>
      <c r="P110" s="3">
        <f>専門必修!C25</f>
        <v>0</v>
      </c>
      <c r="Q110" s="1" t="str">
        <f t="shared" si="11"/>
        <v/>
      </c>
      <c r="S110" s="6" t="s">
        <v>101</v>
      </c>
      <c r="T110" s="6" t="s">
        <v>113</v>
      </c>
      <c r="U110" s="6" t="s">
        <v>102</v>
      </c>
      <c r="V110" s="6" t="s">
        <v>104</v>
      </c>
      <c r="W110" s="6"/>
      <c r="X110" s="25"/>
      <c r="Y110" s="6" t="s">
        <v>130</v>
      </c>
      <c r="Z110" s="6" t="s">
        <v>128</v>
      </c>
      <c r="AA110" s="6" t="s">
        <v>127</v>
      </c>
    </row>
    <row r="111" spans="6:27" ht="18" customHeight="1" x14ac:dyDescent="0.45">
      <c r="F111" s="1" t="str">
        <f>IF(Q111="","",COUNTIF($Q$13:Q111,"該当"))</f>
        <v/>
      </c>
      <c r="G111" s="1" t="str">
        <f t="shared" si="10"/>
        <v/>
      </c>
      <c r="H111" s="3" t="s">
        <v>115</v>
      </c>
      <c r="I111" s="3">
        <v>99</v>
      </c>
      <c r="J111" s="21">
        <f>専門必修!E26</f>
        <v>0</v>
      </c>
      <c r="K111" s="21">
        <f>専門必修!F26</f>
        <v>0</v>
      </c>
      <c r="L111" s="21">
        <f>専門必修!G26</f>
        <v>0</v>
      </c>
      <c r="M111" s="21">
        <f>専門必修!H26</f>
        <v>0</v>
      </c>
      <c r="N111" s="21">
        <f>専門必修!I26</f>
        <v>0</v>
      </c>
      <c r="O111" s="21">
        <f>専門必修!J26</f>
        <v>0</v>
      </c>
      <c r="P111" s="3">
        <f>専門必修!C26</f>
        <v>0</v>
      </c>
      <c r="Q111" s="1" t="str">
        <f t="shared" si="11"/>
        <v/>
      </c>
      <c r="S111" s="21">
        <v>1</v>
      </c>
      <c r="T111" s="21" t="s">
        <v>118</v>
      </c>
      <c r="U111" s="21" t="s">
        <v>131</v>
      </c>
      <c r="V111" s="21" t="s">
        <v>125</v>
      </c>
      <c r="W111" s="21" t="s">
        <v>134</v>
      </c>
      <c r="X111" s="26" t="str">
        <f>_xlfn.CONCAT(S111,T111,U111,V111,W111)</f>
        <v>1前期水9 10b</v>
      </c>
      <c r="Y111" s="22" t="e">
        <f>DGET($H$12:$P$205,$P$12,S110:V111)</f>
        <v>#VALUE!</v>
      </c>
      <c r="Z111" s="22" t="e">
        <f>DGET($H$12:$P$205,$I$12,S110:V111)</f>
        <v>#VALUE!</v>
      </c>
      <c r="AA111" s="22" t="e">
        <f>DGET($H$12:$P$205,$H$12,S110:V111)</f>
        <v>#VALUE!</v>
      </c>
    </row>
    <row r="112" spans="6:27" ht="18" customHeight="1" x14ac:dyDescent="0.45">
      <c r="F112" s="1" t="str">
        <f>IF(Q112="","",COUNTIF($Q$13:Q112,"該当"))</f>
        <v/>
      </c>
      <c r="G112" s="1" t="str">
        <f t="shared" si="10"/>
        <v/>
      </c>
      <c r="H112" s="3" t="s">
        <v>115</v>
      </c>
      <c r="I112" s="3">
        <v>100</v>
      </c>
      <c r="J112" s="21">
        <f>専門必修!E27</f>
        <v>0</v>
      </c>
      <c r="K112" s="21">
        <f>専門必修!F27</f>
        <v>0</v>
      </c>
      <c r="L112" s="21">
        <f>専門必修!G27</f>
        <v>0</v>
      </c>
      <c r="M112" s="21">
        <f>専門必修!H27</f>
        <v>0</v>
      </c>
      <c r="N112" s="21">
        <f>専門必修!I27</f>
        <v>0</v>
      </c>
      <c r="O112" s="21">
        <f>専門必修!J27</f>
        <v>0</v>
      </c>
      <c r="P112" s="3">
        <f>専門必修!C27</f>
        <v>0</v>
      </c>
      <c r="Q112" s="1" t="str">
        <f t="shared" si="11"/>
        <v/>
      </c>
      <c r="S112" s="6" t="s">
        <v>101</v>
      </c>
      <c r="T112" s="6" t="s">
        <v>113</v>
      </c>
      <c r="U112" s="6" t="s">
        <v>102</v>
      </c>
      <c r="V112" s="6" t="s">
        <v>105</v>
      </c>
      <c r="W112" s="6"/>
      <c r="X112" s="25"/>
      <c r="Y112" s="6" t="s">
        <v>130</v>
      </c>
      <c r="Z112" s="6" t="s">
        <v>128</v>
      </c>
      <c r="AA112" s="6" t="s">
        <v>127</v>
      </c>
    </row>
    <row r="113" spans="6:27" ht="18" customHeight="1" x14ac:dyDescent="0.45">
      <c r="F113" s="1" t="str">
        <f>IF(Q113="","",COUNTIF($Q$13:Q113,"該当"))</f>
        <v/>
      </c>
      <c r="G113" s="1" t="str">
        <f t="shared" si="10"/>
        <v/>
      </c>
      <c r="H113" s="3" t="s">
        <v>115</v>
      </c>
      <c r="I113" s="3">
        <v>101</v>
      </c>
      <c r="J113" s="21">
        <f>専門必修!E28</f>
        <v>0</v>
      </c>
      <c r="K113" s="21">
        <f>専門必修!F28</f>
        <v>0</v>
      </c>
      <c r="L113" s="21">
        <f>専門必修!G28</f>
        <v>0</v>
      </c>
      <c r="M113" s="21">
        <f>専門必修!H28</f>
        <v>0</v>
      </c>
      <c r="N113" s="21">
        <f>専門必修!I28</f>
        <v>0</v>
      </c>
      <c r="O113" s="21">
        <f>専門必修!J28</f>
        <v>0</v>
      </c>
      <c r="P113" s="3">
        <f>専門必修!C28</f>
        <v>0</v>
      </c>
      <c r="Q113" s="1" t="str">
        <f t="shared" si="11"/>
        <v/>
      </c>
      <c r="S113" s="21">
        <v>1</v>
      </c>
      <c r="T113" s="21" t="s">
        <v>118</v>
      </c>
      <c r="U113" s="21" t="s">
        <v>131</v>
      </c>
      <c r="V113" s="21" t="s">
        <v>125</v>
      </c>
      <c r="W113" s="21" t="s">
        <v>135</v>
      </c>
      <c r="X113" s="26" t="str">
        <f>_xlfn.CONCAT(S113,T113,U113,V113,W113)</f>
        <v>1前期水9 10c</v>
      </c>
      <c r="Y113" s="22" t="e">
        <f>DGET($H$12:$P$205,$P$12,S112:V113)</f>
        <v>#VALUE!</v>
      </c>
      <c r="Z113" s="22" t="e">
        <f>DGET($H$12:$P$205,$I$12,S112:V113)</f>
        <v>#VALUE!</v>
      </c>
      <c r="AA113" s="22" t="e">
        <f>DGET($H$12:$P$205,$H$12,S112:V113)</f>
        <v>#VALUE!</v>
      </c>
    </row>
    <row r="114" spans="6:27" ht="18" customHeight="1" x14ac:dyDescent="0.45">
      <c r="F114" s="1" t="str">
        <f>IF(Q114="","",COUNTIF($Q$13:Q114,"該当"))</f>
        <v/>
      </c>
      <c r="G114" s="1" t="str">
        <f t="shared" si="10"/>
        <v/>
      </c>
      <c r="H114" s="3" t="s">
        <v>115</v>
      </c>
      <c r="I114" s="3">
        <v>102</v>
      </c>
      <c r="J114" s="21">
        <f>専門必修!E29</f>
        <v>0</v>
      </c>
      <c r="K114" s="21">
        <f>専門必修!F29</f>
        <v>0</v>
      </c>
      <c r="L114" s="21">
        <f>専門必修!G29</f>
        <v>0</v>
      </c>
      <c r="M114" s="21">
        <f>専門必修!H29</f>
        <v>0</v>
      </c>
      <c r="N114" s="21">
        <f>専門必修!I29</f>
        <v>0</v>
      </c>
      <c r="O114" s="21">
        <f>専門必修!J29</f>
        <v>0</v>
      </c>
      <c r="P114" s="3">
        <f>専門必修!C29</f>
        <v>0</v>
      </c>
      <c r="Q114" s="1" t="str">
        <f t="shared" si="11"/>
        <v/>
      </c>
      <c r="S114" s="6" t="s">
        <v>101</v>
      </c>
      <c r="T114" s="6" t="s">
        <v>113</v>
      </c>
      <c r="U114" s="6" t="s">
        <v>102</v>
      </c>
      <c r="V114" s="6" t="s">
        <v>103</v>
      </c>
      <c r="W114" s="6"/>
      <c r="X114" s="25"/>
      <c r="Y114" s="6" t="s">
        <v>130</v>
      </c>
      <c r="Z114" s="6" t="s">
        <v>128</v>
      </c>
      <c r="AA114" s="6" t="s">
        <v>127</v>
      </c>
    </row>
    <row r="115" spans="6:27" ht="18" customHeight="1" x14ac:dyDescent="0.45">
      <c r="F115" s="1" t="str">
        <f>IF(Q115="","",COUNTIF($Q$13:Q115,"該当"))</f>
        <v/>
      </c>
      <c r="G115" s="1" t="str">
        <f t="shared" si="10"/>
        <v/>
      </c>
      <c r="H115" s="3" t="s">
        <v>115</v>
      </c>
      <c r="I115" s="3">
        <v>103</v>
      </c>
      <c r="J115" s="21">
        <f>専門必修!E30</f>
        <v>0</v>
      </c>
      <c r="K115" s="21">
        <f>専門必修!F30</f>
        <v>0</v>
      </c>
      <c r="L115" s="21">
        <f>専門必修!G30</f>
        <v>0</v>
      </c>
      <c r="M115" s="21">
        <f>専門必修!H30</f>
        <v>0</v>
      </c>
      <c r="N115" s="21">
        <f>専門必修!I30</f>
        <v>0</v>
      </c>
      <c r="O115" s="21">
        <f>専門必修!J30</f>
        <v>0</v>
      </c>
      <c r="P115" s="3">
        <f>専門必修!C30</f>
        <v>0</v>
      </c>
      <c r="Q115" s="1" t="str">
        <f t="shared" si="11"/>
        <v/>
      </c>
      <c r="S115" s="21">
        <v>1</v>
      </c>
      <c r="T115" s="21" t="s">
        <v>118</v>
      </c>
      <c r="U115" s="21" t="s">
        <v>131</v>
      </c>
      <c r="V115" s="21" t="s">
        <v>126</v>
      </c>
      <c r="W115" s="21" t="s">
        <v>133</v>
      </c>
      <c r="X115" s="26" t="str">
        <f>_xlfn.CONCAT(S115,T115,U115,V115,W115)</f>
        <v>1前期水他a</v>
      </c>
      <c r="Y115" s="22" t="e">
        <f>DGET($H$12:$P$205,$P$12,S114:V115)</f>
        <v>#VALUE!</v>
      </c>
      <c r="Z115" s="22" t="e">
        <f>DGET($H$12:$P$205,$I$12,S114:V115)</f>
        <v>#VALUE!</v>
      </c>
      <c r="AA115" s="22" t="e">
        <f>DGET($H$12:$P$205,$H$12,S114:V115)</f>
        <v>#VALUE!</v>
      </c>
    </row>
    <row r="116" spans="6:27" ht="18" customHeight="1" x14ac:dyDescent="0.45">
      <c r="F116" s="1" t="str">
        <f>IF(Q116="","",COUNTIF($Q$13:Q116,"該当"))</f>
        <v/>
      </c>
      <c r="G116" s="1" t="str">
        <f t="shared" si="10"/>
        <v/>
      </c>
      <c r="H116" s="3" t="s">
        <v>115</v>
      </c>
      <c r="I116" s="3">
        <v>104</v>
      </c>
      <c r="J116" s="21">
        <f>専門必修!E31</f>
        <v>0</v>
      </c>
      <c r="K116" s="21">
        <f>専門必修!F31</f>
        <v>0</v>
      </c>
      <c r="L116" s="21">
        <f>専門必修!G31</f>
        <v>0</v>
      </c>
      <c r="M116" s="21">
        <f>専門必修!H31</f>
        <v>0</v>
      </c>
      <c r="N116" s="21">
        <f>専門必修!I31</f>
        <v>0</v>
      </c>
      <c r="O116" s="21">
        <f>専門必修!J31</f>
        <v>0</v>
      </c>
      <c r="P116" s="3">
        <f>専門必修!C31</f>
        <v>0</v>
      </c>
      <c r="Q116" s="1" t="str">
        <f t="shared" si="11"/>
        <v/>
      </c>
      <c r="S116" s="6" t="s">
        <v>101</v>
      </c>
      <c r="T116" s="6" t="s">
        <v>113</v>
      </c>
      <c r="U116" s="6" t="s">
        <v>102</v>
      </c>
      <c r="V116" s="6" t="s">
        <v>104</v>
      </c>
      <c r="W116" s="6"/>
      <c r="X116" s="25"/>
      <c r="Y116" s="6" t="s">
        <v>130</v>
      </c>
      <c r="Z116" s="6" t="s">
        <v>128</v>
      </c>
      <c r="AA116" s="6" t="s">
        <v>127</v>
      </c>
    </row>
    <row r="117" spans="6:27" ht="18" customHeight="1" x14ac:dyDescent="0.45">
      <c r="F117" s="1" t="str">
        <f>IF(Q117="","",COUNTIF($Q$13:Q117,"該当"))</f>
        <v/>
      </c>
      <c r="G117" s="1" t="str">
        <f t="shared" si="10"/>
        <v/>
      </c>
      <c r="H117" s="3" t="s">
        <v>115</v>
      </c>
      <c r="I117" s="3">
        <v>105</v>
      </c>
      <c r="J117" s="21">
        <f>専門必修!E32</f>
        <v>0</v>
      </c>
      <c r="K117" s="21">
        <f>専門必修!F32</f>
        <v>0</v>
      </c>
      <c r="L117" s="21">
        <f>専門必修!G32</f>
        <v>0</v>
      </c>
      <c r="M117" s="21">
        <f>専門必修!H32</f>
        <v>0</v>
      </c>
      <c r="N117" s="21">
        <f>専門必修!I32</f>
        <v>0</v>
      </c>
      <c r="O117" s="21">
        <f>専門必修!J32</f>
        <v>0</v>
      </c>
      <c r="P117" s="3">
        <f>専門必修!C32</f>
        <v>0</v>
      </c>
      <c r="Q117" s="1" t="str">
        <f t="shared" si="11"/>
        <v/>
      </c>
      <c r="S117" s="21">
        <v>1</v>
      </c>
      <c r="T117" s="21" t="s">
        <v>118</v>
      </c>
      <c r="U117" s="21" t="s">
        <v>131</v>
      </c>
      <c r="V117" s="21" t="s">
        <v>126</v>
      </c>
      <c r="W117" s="21" t="s">
        <v>134</v>
      </c>
      <c r="X117" s="26" t="str">
        <f>_xlfn.CONCAT(S117,T117,U117,V117,W117)</f>
        <v>1前期水他b</v>
      </c>
      <c r="Y117" s="22" t="e">
        <f>DGET($H$12:$P$205,$P$12,S116:V117)</f>
        <v>#VALUE!</v>
      </c>
      <c r="Z117" s="22" t="e">
        <f>DGET($H$12:$P$205,$I$12,S116:V117)</f>
        <v>#VALUE!</v>
      </c>
      <c r="AA117" s="22" t="e">
        <f>DGET($H$12:$P$205,$H$12,S116:V117)</f>
        <v>#VALUE!</v>
      </c>
    </row>
    <row r="118" spans="6:27" ht="18" customHeight="1" x14ac:dyDescent="0.45">
      <c r="F118" s="1" t="str">
        <f>IF(Q118="","",COUNTIF($Q$13:Q118,"該当"))</f>
        <v/>
      </c>
      <c r="G118" s="1" t="str">
        <f t="shared" si="10"/>
        <v/>
      </c>
      <c r="H118" s="3" t="s">
        <v>115</v>
      </c>
      <c r="I118" s="3">
        <v>106</v>
      </c>
      <c r="J118" s="21">
        <f>専門必修!E33</f>
        <v>0</v>
      </c>
      <c r="K118" s="21">
        <f>専門必修!F33</f>
        <v>0</v>
      </c>
      <c r="L118" s="21">
        <f>専門必修!G33</f>
        <v>0</v>
      </c>
      <c r="M118" s="21">
        <f>専門必修!H33</f>
        <v>0</v>
      </c>
      <c r="N118" s="21">
        <f>専門必修!I33</f>
        <v>0</v>
      </c>
      <c r="O118" s="21">
        <f>専門必修!J33</f>
        <v>0</v>
      </c>
      <c r="P118" s="3">
        <f>専門必修!C33</f>
        <v>0</v>
      </c>
      <c r="Q118" s="1" t="str">
        <f t="shared" si="11"/>
        <v/>
      </c>
      <c r="S118" s="6" t="s">
        <v>101</v>
      </c>
      <c r="T118" s="6" t="s">
        <v>113</v>
      </c>
      <c r="U118" s="6" t="s">
        <v>102</v>
      </c>
      <c r="V118" s="6" t="s">
        <v>105</v>
      </c>
      <c r="W118" s="6"/>
      <c r="X118" s="25"/>
      <c r="Y118" s="6" t="s">
        <v>130</v>
      </c>
      <c r="Z118" s="6" t="s">
        <v>128</v>
      </c>
      <c r="AA118" s="6" t="s">
        <v>127</v>
      </c>
    </row>
    <row r="119" spans="6:27" ht="18" customHeight="1" x14ac:dyDescent="0.45">
      <c r="F119" s="1" t="str">
        <f>IF(Q119="","",COUNTIF($Q$13:Q119,"該当"))</f>
        <v/>
      </c>
      <c r="G119" s="1" t="str">
        <f t="shared" si="10"/>
        <v/>
      </c>
      <c r="H119" s="3" t="s">
        <v>115</v>
      </c>
      <c r="I119" s="3">
        <v>107</v>
      </c>
      <c r="J119" s="21">
        <f>専門必修!E34</f>
        <v>0</v>
      </c>
      <c r="K119" s="21">
        <f>専門必修!F34</f>
        <v>0</v>
      </c>
      <c r="L119" s="21">
        <f>専門必修!G34</f>
        <v>0</v>
      </c>
      <c r="M119" s="21">
        <f>専門必修!H34</f>
        <v>0</v>
      </c>
      <c r="N119" s="21">
        <f>専門必修!I34</f>
        <v>0</v>
      </c>
      <c r="O119" s="21">
        <f>専門必修!J34</f>
        <v>0</v>
      </c>
      <c r="P119" s="3">
        <f>専門必修!C34</f>
        <v>0</v>
      </c>
      <c r="Q119" s="1" t="str">
        <f t="shared" si="11"/>
        <v/>
      </c>
      <c r="S119" s="21">
        <v>1</v>
      </c>
      <c r="T119" s="21" t="s">
        <v>118</v>
      </c>
      <c r="U119" s="21" t="s">
        <v>131</v>
      </c>
      <c r="V119" s="21" t="s">
        <v>126</v>
      </c>
      <c r="W119" s="21" t="s">
        <v>135</v>
      </c>
      <c r="X119" s="26" t="str">
        <f>_xlfn.CONCAT(S119,T119,U119,V119,W119)</f>
        <v>1前期水他c</v>
      </c>
      <c r="Y119" s="22" t="e">
        <f>DGET($H$12:$P$205,$P$12,S118:V119)</f>
        <v>#VALUE!</v>
      </c>
      <c r="Z119" s="22" t="e">
        <f>DGET($H$12:$P$205,$I$12,S118:V119)</f>
        <v>#VALUE!</v>
      </c>
      <c r="AA119" s="22" t="e">
        <f>DGET($H$12:$P$205,$H$12,S118:V119)</f>
        <v>#VALUE!</v>
      </c>
    </row>
    <row r="120" spans="6:27" ht="18" customHeight="1" x14ac:dyDescent="0.45">
      <c r="F120" s="1" t="str">
        <f>IF(Q120="","",COUNTIF($Q$13:Q120,"該当"))</f>
        <v/>
      </c>
      <c r="G120" s="1" t="str">
        <f t="shared" si="10"/>
        <v/>
      </c>
      <c r="H120" s="3" t="s">
        <v>115</v>
      </c>
      <c r="I120" s="3">
        <v>108</v>
      </c>
      <c r="J120" s="21">
        <f>専門必修!E35</f>
        <v>0</v>
      </c>
      <c r="K120" s="21">
        <f>専門必修!F35</f>
        <v>0</v>
      </c>
      <c r="L120" s="21">
        <f>専門必修!G35</f>
        <v>0</v>
      </c>
      <c r="M120" s="21">
        <f>専門必修!H35</f>
        <v>0</v>
      </c>
      <c r="N120" s="21">
        <f>専門必修!I35</f>
        <v>0</v>
      </c>
      <c r="O120" s="21">
        <f>専門必修!J35</f>
        <v>0</v>
      </c>
      <c r="P120" s="3">
        <f>専門必修!C35</f>
        <v>0</v>
      </c>
      <c r="Q120" s="1" t="str">
        <f t="shared" si="11"/>
        <v/>
      </c>
      <c r="S120" s="6" t="s">
        <v>101</v>
      </c>
      <c r="T120" s="6" t="s">
        <v>113</v>
      </c>
      <c r="U120" s="6" t="s">
        <v>102</v>
      </c>
      <c r="V120" s="6" t="s">
        <v>103</v>
      </c>
      <c r="W120" s="6"/>
      <c r="X120" s="25"/>
      <c r="Y120" s="6" t="s">
        <v>130</v>
      </c>
      <c r="Z120" s="6" t="s">
        <v>128</v>
      </c>
      <c r="AA120" s="6" t="s">
        <v>127</v>
      </c>
    </row>
    <row r="121" spans="6:27" ht="18" customHeight="1" x14ac:dyDescent="0.45">
      <c r="F121" s="1" t="str">
        <f>IF(Q121="","",COUNTIF($Q$13:Q121,"該当"))</f>
        <v/>
      </c>
      <c r="G121" s="1" t="str">
        <f t="shared" si="10"/>
        <v/>
      </c>
      <c r="H121" s="3" t="s">
        <v>115</v>
      </c>
      <c r="I121" s="3">
        <v>109</v>
      </c>
      <c r="J121" s="21">
        <f>専門必修!E36</f>
        <v>0</v>
      </c>
      <c r="K121" s="21">
        <f>専門必修!F36</f>
        <v>0</v>
      </c>
      <c r="L121" s="21">
        <f>専門必修!G36</f>
        <v>0</v>
      </c>
      <c r="M121" s="21">
        <f>専門必修!H36</f>
        <v>0</v>
      </c>
      <c r="N121" s="21">
        <f>専門必修!I36</f>
        <v>0</v>
      </c>
      <c r="O121" s="21">
        <f>専門必修!J36</f>
        <v>0</v>
      </c>
      <c r="P121" s="3">
        <f>専門必修!C36</f>
        <v>0</v>
      </c>
      <c r="Q121" s="1" t="str">
        <f t="shared" si="11"/>
        <v/>
      </c>
      <c r="S121" s="21">
        <v>1</v>
      </c>
      <c r="T121" s="21" t="s">
        <v>118</v>
      </c>
      <c r="U121" s="21" t="s">
        <v>132</v>
      </c>
      <c r="V121" s="21" t="s">
        <v>120</v>
      </c>
      <c r="W121" s="21" t="s">
        <v>133</v>
      </c>
      <c r="X121" s="26" t="str">
        <f>_xlfn.CONCAT(S121,T121,U121,V121,W121)</f>
        <v>1前期木1 2a</v>
      </c>
      <c r="Y121" s="22" t="e">
        <f>DGET($H$12:$P$205,$P$12,S120:V121)</f>
        <v>#VALUE!</v>
      </c>
      <c r="Z121" s="22" t="e">
        <f>DGET($H$12:$P$205,$I$12,S120:V121)</f>
        <v>#VALUE!</v>
      </c>
      <c r="AA121" s="22" t="e">
        <f>DGET($H$12:$P$205,$H$12,S120:V121)</f>
        <v>#VALUE!</v>
      </c>
    </row>
    <row r="122" spans="6:27" ht="18" customHeight="1" x14ac:dyDescent="0.45">
      <c r="F122" s="1" t="str">
        <f>IF(Q122="","",COUNTIF($Q$13:Q122,"該当"))</f>
        <v/>
      </c>
      <c r="G122" s="1" t="str">
        <f t="shared" si="10"/>
        <v/>
      </c>
      <c r="H122" s="3" t="s">
        <v>115</v>
      </c>
      <c r="I122" s="3">
        <v>110</v>
      </c>
      <c r="J122" s="21">
        <f>専門必修!E37</f>
        <v>0</v>
      </c>
      <c r="K122" s="21">
        <f>専門必修!F37</f>
        <v>0</v>
      </c>
      <c r="L122" s="21">
        <f>専門必修!G37</f>
        <v>0</v>
      </c>
      <c r="M122" s="21">
        <f>専門必修!H37</f>
        <v>0</v>
      </c>
      <c r="N122" s="21">
        <f>専門必修!I37</f>
        <v>0</v>
      </c>
      <c r="O122" s="21">
        <f>専門必修!J37</f>
        <v>0</v>
      </c>
      <c r="P122" s="3">
        <f>専門必修!C37</f>
        <v>0</v>
      </c>
      <c r="Q122" s="1" t="str">
        <f t="shared" si="11"/>
        <v/>
      </c>
      <c r="S122" s="6" t="s">
        <v>101</v>
      </c>
      <c r="T122" s="6" t="s">
        <v>113</v>
      </c>
      <c r="U122" s="6" t="s">
        <v>102</v>
      </c>
      <c r="V122" s="6" t="s">
        <v>104</v>
      </c>
      <c r="W122" s="6"/>
      <c r="X122" s="25"/>
      <c r="Y122" s="6" t="s">
        <v>130</v>
      </c>
      <c r="Z122" s="6" t="s">
        <v>128</v>
      </c>
      <c r="AA122" s="6" t="s">
        <v>127</v>
      </c>
    </row>
    <row r="123" spans="6:27" ht="18" customHeight="1" x14ac:dyDescent="0.45">
      <c r="F123" s="1" t="str">
        <f>IF(Q123="","",COUNTIF($Q$13:Q123,"該当"))</f>
        <v/>
      </c>
      <c r="G123" s="1" t="str">
        <f t="shared" si="10"/>
        <v/>
      </c>
      <c r="H123" s="3" t="s">
        <v>115</v>
      </c>
      <c r="I123" s="3">
        <v>111</v>
      </c>
      <c r="J123" s="21">
        <f>専門必修!E38</f>
        <v>0</v>
      </c>
      <c r="K123" s="21">
        <f>専門必修!F38</f>
        <v>0</v>
      </c>
      <c r="L123" s="21">
        <f>専門必修!G38</f>
        <v>0</v>
      </c>
      <c r="M123" s="21">
        <f>専門必修!H38</f>
        <v>0</v>
      </c>
      <c r="N123" s="21">
        <f>専門必修!I38</f>
        <v>0</v>
      </c>
      <c r="O123" s="21">
        <f>専門必修!J38</f>
        <v>0</v>
      </c>
      <c r="P123" s="3">
        <f>専門必修!C38</f>
        <v>0</v>
      </c>
      <c r="Q123" s="1" t="str">
        <f t="shared" si="11"/>
        <v/>
      </c>
      <c r="S123" s="21">
        <v>1</v>
      </c>
      <c r="T123" s="21" t="s">
        <v>118</v>
      </c>
      <c r="U123" s="21" t="s">
        <v>132</v>
      </c>
      <c r="V123" s="21" t="s">
        <v>120</v>
      </c>
      <c r="W123" s="21" t="s">
        <v>134</v>
      </c>
      <c r="X123" s="26" t="str">
        <f>_xlfn.CONCAT(S123,T123,U123,V123,W123)</f>
        <v>1前期木1 2b</v>
      </c>
      <c r="Y123" s="22" t="e">
        <f>DGET($H$12:$P$205,$P$12,S122:V123)</f>
        <v>#VALUE!</v>
      </c>
      <c r="Z123" s="22" t="e">
        <f>DGET($H$12:$P$205,$I$12,S122:V123)</f>
        <v>#VALUE!</v>
      </c>
      <c r="AA123" s="22" t="e">
        <f>DGET($H$12:$P$205,$H$12,S122:V123)</f>
        <v>#VALUE!</v>
      </c>
    </row>
    <row r="124" spans="6:27" ht="18" customHeight="1" x14ac:dyDescent="0.45">
      <c r="F124" s="1" t="str">
        <f>IF(Q124="","",COUNTIF($Q$13:Q124,"該当"))</f>
        <v/>
      </c>
      <c r="G124" s="1" t="str">
        <f t="shared" si="10"/>
        <v/>
      </c>
      <c r="H124" s="3" t="s">
        <v>115</v>
      </c>
      <c r="I124" s="3">
        <v>112</v>
      </c>
      <c r="J124" s="21">
        <f>専門必修!E39</f>
        <v>0</v>
      </c>
      <c r="K124" s="21">
        <f>専門必修!F39</f>
        <v>0</v>
      </c>
      <c r="L124" s="21">
        <f>専門必修!G39</f>
        <v>0</v>
      </c>
      <c r="M124" s="21">
        <f>専門必修!H39</f>
        <v>0</v>
      </c>
      <c r="N124" s="21">
        <f>専門必修!I39</f>
        <v>0</v>
      </c>
      <c r="O124" s="21">
        <f>専門必修!J39</f>
        <v>0</v>
      </c>
      <c r="P124" s="3">
        <f>専門必修!C39</f>
        <v>0</v>
      </c>
      <c r="Q124" s="1" t="str">
        <f t="shared" si="11"/>
        <v/>
      </c>
      <c r="S124" s="6" t="s">
        <v>101</v>
      </c>
      <c r="T124" s="6" t="s">
        <v>113</v>
      </c>
      <c r="U124" s="6" t="s">
        <v>102</v>
      </c>
      <c r="V124" s="6" t="s">
        <v>105</v>
      </c>
      <c r="W124" s="6"/>
      <c r="X124" s="25"/>
      <c r="Y124" s="6" t="s">
        <v>130</v>
      </c>
      <c r="Z124" s="6" t="s">
        <v>128</v>
      </c>
      <c r="AA124" s="6" t="s">
        <v>127</v>
      </c>
    </row>
    <row r="125" spans="6:27" ht="18" customHeight="1" x14ac:dyDescent="0.45">
      <c r="F125" s="1" t="str">
        <f>IF(Q125="","",COUNTIF($Q$13:Q125,"該当"))</f>
        <v/>
      </c>
      <c r="G125" s="1" t="str">
        <f t="shared" si="10"/>
        <v/>
      </c>
      <c r="H125" s="3" t="s">
        <v>115</v>
      </c>
      <c r="I125" s="3">
        <v>113</v>
      </c>
      <c r="J125" s="21">
        <f>専門必修!E40</f>
        <v>0</v>
      </c>
      <c r="K125" s="21">
        <f>専門必修!F40</f>
        <v>0</v>
      </c>
      <c r="L125" s="21">
        <f>専門必修!G40</f>
        <v>0</v>
      </c>
      <c r="M125" s="21">
        <f>専門必修!H40</f>
        <v>0</v>
      </c>
      <c r="N125" s="21">
        <f>専門必修!I40</f>
        <v>0</v>
      </c>
      <c r="O125" s="21">
        <f>専門必修!J40</f>
        <v>0</v>
      </c>
      <c r="P125" s="3">
        <f>専門必修!C40</f>
        <v>0</v>
      </c>
      <c r="Q125" s="1" t="str">
        <f t="shared" si="11"/>
        <v/>
      </c>
      <c r="S125" s="21">
        <v>1</v>
      </c>
      <c r="T125" s="21" t="s">
        <v>118</v>
      </c>
      <c r="U125" s="21" t="s">
        <v>132</v>
      </c>
      <c r="V125" s="21" t="s">
        <v>120</v>
      </c>
      <c r="W125" s="21" t="s">
        <v>135</v>
      </c>
      <c r="X125" s="26" t="str">
        <f>_xlfn.CONCAT(S125,T125,U125,V125,W125)</f>
        <v>1前期木1 2c</v>
      </c>
      <c r="Y125" s="22" t="e">
        <f>DGET($H$12:$P$205,$P$12,S124:V125)</f>
        <v>#VALUE!</v>
      </c>
      <c r="Z125" s="22" t="e">
        <f>DGET($H$12:$P$205,$I$12,S124:V125)</f>
        <v>#VALUE!</v>
      </c>
      <c r="AA125" s="22" t="e">
        <f>DGET($H$12:$P$205,$H$12,S124:V125)</f>
        <v>#VALUE!</v>
      </c>
    </row>
    <row r="126" spans="6:27" ht="18" customHeight="1" x14ac:dyDescent="0.45">
      <c r="F126" s="1" t="str">
        <f>IF(Q126="","",COUNTIF($Q$13:Q126,"該当"))</f>
        <v/>
      </c>
      <c r="G126" s="1" t="str">
        <f t="shared" si="10"/>
        <v/>
      </c>
      <c r="H126" s="3" t="s">
        <v>115</v>
      </c>
      <c r="I126" s="3">
        <v>114</v>
      </c>
      <c r="J126" s="21">
        <f>専門必修!E41</f>
        <v>0</v>
      </c>
      <c r="K126" s="21">
        <f>専門必修!F41</f>
        <v>0</v>
      </c>
      <c r="L126" s="21">
        <f>専門必修!G41</f>
        <v>0</v>
      </c>
      <c r="M126" s="21">
        <f>専門必修!H41</f>
        <v>0</v>
      </c>
      <c r="N126" s="21">
        <f>専門必修!I41</f>
        <v>0</v>
      </c>
      <c r="O126" s="21">
        <f>専門必修!J41</f>
        <v>0</v>
      </c>
      <c r="P126" s="3">
        <f>専門必修!C41</f>
        <v>0</v>
      </c>
      <c r="Q126" s="1" t="str">
        <f t="shared" si="11"/>
        <v/>
      </c>
      <c r="S126" s="6" t="s">
        <v>101</v>
      </c>
      <c r="T126" s="6" t="s">
        <v>113</v>
      </c>
      <c r="U126" s="6" t="s">
        <v>102</v>
      </c>
      <c r="V126" s="6" t="s">
        <v>103</v>
      </c>
      <c r="W126" s="6"/>
      <c r="X126" s="25"/>
      <c r="Y126" s="6" t="s">
        <v>130</v>
      </c>
      <c r="Z126" s="6" t="s">
        <v>128</v>
      </c>
      <c r="AA126" s="6" t="s">
        <v>127</v>
      </c>
    </row>
    <row r="127" spans="6:27" ht="18" customHeight="1" x14ac:dyDescent="0.45">
      <c r="F127" s="1" t="str">
        <f>IF(Q127="","",COUNTIF($Q$13:Q127,"該当"))</f>
        <v/>
      </c>
      <c r="G127" s="1" t="str">
        <f t="shared" si="10"/>
        <v/>
      </c>
      <c r="H127" s="3" t="s">
        <v>115</v>
      </c>
      <c r="I127" s="3">
        <v>115</v>
      </c>
      <c r="J127" s="21">
        <f>専門必修!E42</f>
        <v>0</v>
      </c>
      <c r="K127" s="21">
        <f>専門必修!F42</f>
        <v>0</v>
      </c>
      <c r="L127" s="21">
        <f>専門必修!G42</f>
        <v>0</v>
      </c>
      <c r="M127" s="21">
        <f>専門必修!H42</f>
        <v>0</v>
      </c>
      <c r="N127" s="21">
        <f>専門必修!I42</f>
        <v>0</v>
      </c>
      <c r="O127" s="21">
        <f>専門必修!J42</f>
        <v>0</v>
      </c>
      <c r="P127" s="3">
        <f>専門必修!C42</f>
        <v>0</v>
      </c>
      <c r="Q127" s="1" t="str">
        <f t="shared" si="11"/>
        <v/>
      </c>
      <c r="S127" s="21">
        <v>1</v>
      </c>
      <c r="T127" s="21" t="s">
        <v>118</v>
      </c>
      <c r="U127" s="21" t="s">
        <v>132</v>
      </c>
      <c r="V127" s="21" t="s">
        <v>121</v>
      </c>
      <c r="W127" s="21" t="s">
        <v>133</v>
      </c>
      <c r="X127" s="26" t="str">
        <f>_xlfn.CONCAT(S127,T127,U127,V127,W127)</f>
        <v>1前期木3 4a</v>
      </c>
      <c r="Y127" s="22" t="e">
        <f>DGET($H$12:$P$205,$P$12,S126:V127)</f>
        <v>#VALUE!</v>
      </c>
      <c r="Z127" s="22" t="e">
        <f>DGET($H$12:$P$205,$I$12,S126:V127)</f>
        <v>#VALUE!</v>
      </c>
      <c r="AA127" s="22" t="e">
        <f>DGET($H$12:$P$205,$H$12,S126:V127)</f>
        <v>#VALUE!</v>
      </c>
    </row>
    <row r="128" spans="6:27" ht="18" customHeight="1" x14ac:dyDescent="0.45">
      <c r="F128" s="1" t="str">
        <f>IF(Q128="","",COUNTIF($Q$13:Q128,"該当"))</f>
        <v/>
      </c>
      <c r="G128" s="1" t="str">
        <f t="shared" si="10"/>
        <v/>
      </c>
      <c r="H128" s="3" t="s">
        <v>115</v>
      </c>
      <c r="I128" s="3">
        <v>116</v>
      </c>
      <c r="J128" s="21">
        <f>専門必修!E43</f>
        <v>0</v>
      </c>
      <c r="K128" s="21">
        <f>専門必修!F43</f>
        <v>0</v>
      </c>
      <c r="L128" s="21">
        <f>専門必修!G43</f>
        <v>0</v>
      </c>
      <c r="M128" s="21">
        <f>専門必修!H43</f>
        <v>0</v>
      </c>
      <c r="N128" s="21">
        <f>専門必修!I43</f>
        <v>0</v>
      </c>
      <c r="O128" s="21">
        <f>専門必修!J43</f>
        <v>0</v>
      </c>
      <c r="P128" s="3">
        <f>専門必修!C43</f>
        <v>0</v>
      </c>
      <c r="Q128" s="1" t="str">
        <f t="shared" si="11"/>
        <v/>
      </c>
      <c r="S128" s="6" t="s">
        <v>101</v>
      </c>
      <c r="T128" s="6" t="s">
        <v>113</v>
      </c>
      <c r="U128" s="6" t="s">
        <v>102</v>
      </c>
      <c r="V128" s="6" t="s">
        <v>104</v>
      </c>
      <c r="W128" s="6"/>
      <c r="X128" s="25"/>
      <c r="Y128" s="6" t="s">
        <v>130</v>
      </c>
      <c r="Z128" s="6" t="s">
        <v>128</v>
      </c>
      <c r="AA128" s="6" t="s">
        <v>127</v>
      </c>
    </row>
    <row r="129" spans="6:27" ht="18" customHeight="1" x14ac:dyDescent="0.45">
      <c r="F129" s="1" t="str">
        <f>IF(Q129="","",COUNTIF($Q$13:Q129,"該当"))</f>
        <v/>
      </c>
      <c r="G129" s="1" t="str">
        <f t="shared" si="10"/>
        <v/>
      </c>
      <c r="H129" s="3" t="s">
        <v>115</v>
      </c>
      <c r="I129" s="3">
        <v>117</v>
      </c>
      <c r="J129" s="21">
        <f>専門必修!E44</f>
        <v>0</v>
      </c>
      <c r="K129" s="21">
        <f>専門必修!F44</f>
        <v>0</v>
      </c>
      <c r="L129" s="21">
        <f>専門必修!G44</f>
        <v>0</v>
      </c>
      <c r="M129" s="21">
        <f>専門必修!H44</f>
        <v>0</v>
      </c>
      <c r="N129" s="21">
        <f>専門必修!I44</f>
        <v>0</v>
      </c>
      <c r="O129" s="21">
        <f>専門必修!J44</f>
        <v>0</v>
      </c>
      <c r="P129" s="3">
        <f>専門必修!C44</f>
        <v>0</v>
      </c>
      <c r="Q129" s="1" t="str">
        <f t="shared" si="11"/>
        <v/>
      </c>
      <c r="S129" s="21">
        <v>1</v>
      </c>
      <c r="T129" s="21" t="s">
        <v>118</v>
      </c>
      <c r="U129" s="21" t="s">
        <v>132</v>
      </c>
      <c r="V129" s="21" t="s">
        <v>121</v>
      </c>
      <c r="W129" s="21" t="s">
        <v>134</v>
      </c>
      <c r="X129" s="26" t="str">
        <f>_xlfn.CONCAT(S129,T129,U129,V129,W129)</f>
        <v>1前期木3 4b</v>
      </c>
      <c r="Y129" s="22" t="e">
        <f>DGET($H$12:$P$205,$P$12,S128:V129)</f>
        <v>#VALUE!</v>
      </c>
      <c r="Z129" s="22" t="e">
        <f>DGET($H$12:$P$205,$I$12,S128:V129)</f>
        <v>#VALUE!</v>
      </c>
      <c r="AA129" s="22" t="e">
        <f>DGET($H$12:$P$205,$H$12,S128:V129)</f>
        <v>#VALUE!</v>
      </c>
    </row>
    <row r="130" spans="6:27" ht="18" customHeight="1" x14ac:dyDescent="0.45">
      <c r="F130" s="1" t="str">
        <f>IF(Q130="","",COUNTIF($Q$13:Q130,"該当"))</f>
        <v/>
      </c>
      <c r="G130" s="1" t="str">
        <f t="shared" si="10"/>
        <v/>
      </c>
      <c r="H130" s="3" t="s">
        <v>115</v>
      </c>
      <c r="I130" s="3">
        <v>118</v>
      </c>
      <c r="J130" s="21">
        <f>専門必修!E45</f>
        <v>0</v>
      </c>
      <c r="K130" s="21">
        <f>専門必修!F45</f>
        <v>0</v>
      </c>
      <c r="L130" s="21">
        <f>専門必修!G45</f>
        <v>0</v>
      </c>
      <c r="M130" s="21">
        <f>専門必修!H45</f>
        <v>0</v>
      </c>
      <c r="N130" s="21">
        <f>専門必修!I45</f>
        <v>0</v>
      </c>
      <c r="O130" s="21">
        <f>専門必修!J45</f>
        <v>0</v>
      </c>
      <c r="P130" s="3">
        <f>専門必修!C45</f>
        <v>0</v>
      </c>
      <c r="Q130" s="1" t="str">
        <f t="shared" si="11"/>
        <v/>
      </c>
      <c r="S130" s="6" t="s">
        <v>101</v>
      </c>
      <c r="T130" s="6" t="s">
        <v>113</v>
      </c>
      <c r="U130" s="6" t="s">
        <v>102</v>
      </c>
      <c r="V130" s="6" t="s">
        <v>105</v>
      </c>
      <c r="W130" s="6"/>
      <c r="X130" s="25"/>
      <c r="Y130" s="6" t="s">
        <v>130</v>
      </c>
      <c r="Z130" s="6" t="s">
        <v>128</v>
      </c>
      <c r="AA130" s="6" t="s">
        <v>127</v>
      </c>
    </row>
    <row r="131" spans="6:27" ht="18" customHeight="1" x14ac:dyDescent="0.45">
      <c r="F131" s="1" t="str">
        <f>IF(Q131="","",COUNTIF($Q$13:Q131,"該当"))</f>
        <v/>
      </c>
      <c r="G131" s="1" t="str">
        <f t="shared" si="10"/>
        <v/>
      </c>
      <c r="H131" s="3" t="s">
        <v>116</v>
      </c>
      <c r="I131" s="3">
        <v>119</v>
      </c>
      <c r="J131" s="21">
        <f>専門選択!E6</f>
        <v>0</v>
      </c>
      <c r="K131" s="21">
        <f>専門選択!F6</f>
        <v>0</v>
      </c>
      <c r="L131" s="21">
        <f>専門選択!G6</f>
        <v>0</v>
      </c>
      <c r="M131" s="21">
        <f>専門選択!H6</f>
        <v>0</v>
      </c>
      <c r="N131" s="21">
        <f>専門選択!I6</f>
        <v>0</v>
      </c>
      <c r="O131" s="21">
        <f>専門選択!J6</f>
        <v>0</v>
      </c>
      <c r="P131" s="3">
        <f>専門選択!C6</f>
        <v>0</v>
      </c>
      <c r="Q131" s="1" t="str">
        <f t="shared" si="11"/>
        <v/>
      </c>
      <c r="S131" s="21">
        <v>1</v>
      </c>
      <c r="T131" s="21" t="s">
        <v>118</v>
      </c>
      <c r="U131" s="21" t="s">
        <v>132</v>
      </c>
      <c r="V131" s="21" t="s">
        <v>121</v>
      </c>
      <c r="W131" s="21" t="s">
        <v>135</v>
      </c>
      <c r="X131" s="26" t="str">
        <f>_xlfn.CONCAT(S131,T131,U131,V131,W131)</f>
        <v>1前期木3 4c</v>
      </c>
      <c r="Y131" s="22" t="e">
        <f>DGET($H$12:$P$205,$P$12,S130:V131)</f>
        <v>#VALUE!</v>
      </c>
      <c r="Z131" s="22" t="e">
        <f>DGET($H$12:$P$205,$I$12,S130:V131)</f>
        <v>#VALUE!</v>
      </c>
      <c r="AA131" s="22" t="e">
        <f>DGET($H$12:$P$205,$H$12,S130:V131)</f>
        <v>#VALUE!</v>
      </c>
    </row>
    <row r="132" spans="6:27" ht="18" customHeight="1" x14ac:dyDescent="0.45">
      <c r="F132" s="1" t="str">
        <f>IF(Q132="","",COUNTIF($Q$13:Q132,"該当"))</f>
        <v/>
      </c>
      <c r="G132" s="1" t="str">
        <f t="shared" si="10"/>
        <v/>
      </c>
      <c r="H132" s="3" t="s">
        <v>116</v>
      </c>
      <c r="I132" s="3">
        <v>120</v>
      </c>
      <c r="J132" s="21">
        <f>専門選択!E7</f>
        <v>0</v>
      </c>
      <c r="K132" s="21">
        <f>専門選択!F7</f>
        <v>0</v>
      </c>
      <c r="L132" s="21">
        <f>専門選択!G7</f>
        <v>0</v>
      </c>
      <c r="M132" s="21">
        <f>専門選択!H7</f>
        <v>0</v>
      </c>
      <c r="N132" s="21">
        <f>専門選択!I7</f>
        <v>0</v>
      </c>
      <c r="O132" s="21">
        <f>専門選択!J7</f>
        <v>0</v>
      </c>
      <c r="P132" s="3">
        <f>専門選択!C7</f>
        <v>0</v>
      </c>
      <c r="Q132" s="1" t="str">
        <f t="shared" si="11"/>
        <v/>
      </c>
      <c r="S132" s="6" t="s">
        <v>101</v>
      </c>
      <c r="T132" s="6" t="s">
        <v>113</v>
      </c>
      <c r="U132" s="6" t="s">
        <v>102</v>
      </c>
      <c r="V132" s="6" t="s">
        <v>103</v>
      </c>
      <c r="W132" s="6"/>
      <c r="X132" s="25"/>
      <c r="Y132" s="6" t="s">
        <v>130</v>
      </c>
      <c r="Z132" s="6" t="s">
        <v>128</v>
      </c>
      <c r="AA132" s="6" t="s">
        <v>127</v>
      </c>
    </row>
    <row r="133" spans="6:27" ht="18" customHeight="1" x14ac:dyDescent="0.45">
      <c r="F133" s="1" t="str">
        <f>IF(Q133="","",COUNTIF($Q$13:Q133,"該当"))</f>
        <v/>
      </c>
      <c r="G133" s="1" t="str">
        <f t="shared" si="10"/>
        <v/>
      </c>
      <c r="H133" s="3" t="s">
        <v>116</v>
      </c>
      <c r="I133" s="3">
        <v>121</v>
      </c>
      <c r="J133" s="21">
        <f>専門選択!E8</f>
        <v>0</v>
      </c>
      <c r="K133" s="21">
        <f>専門選択!F8</f>
        <v>0</v>
      </c>
      <c r="L133" s="21">
        <f>専門選択!G8</f>
        <v>0</v>
      </c>
      <c r="M133" s="21">
        <f>専門選択!H8</f>
        <v>0</v>
      </c>
      <c r="N133" s="21">
        <f>専門選択!I8</f>
        <v>0</v>
      </c>
      <c r="O133" s="21">
        <f>専門選択!J8</f>
        <v>0</v>
      </c>
      <c r="P133" s="3">
        <f>専門選択!C8</f>
        <v>0</v>
      </c>
      <c r="Q133" s="1" t="str">
        <f t="shared" si="11"/>
        <v/>
      </c>
      <c r="S133" s="21">
        <v>1</v>
      </c>
      <c r="T133" s="21" t="s">
        <v>118</v>
      </c>
      <c r="U133" s="21" t="s">
        <v>132</v>
      </c>
      <c r="V133" s="21" t="s">
        <v>123</v>
      </c>
      <c r="W133" s="21" t="s">
        <v>133</v>
      </c>
      <c r="X133" s="26" t="str">
        <f>_xlfn.CONCAT(S133,T133,U133,V133,W133)</f>
        <v>1前期木5 6a</v>
      </c>
      <c r="Y133" s="22" t="e">
        <f>DGET($H$12:$P$205,$P$12,S132:V133)</f>
        <v>#VALUE!</v>
      </c>
      <c r="Z133" s="22" t="e">
        <f>DGET($H$12:$P$205,$I$12,S132:V133)</f>
        <v>#VALUE!</v>
      </c>
      <c r="AA133" s="22" t="e">
        <f>DGET($H$12:$P$205,$H$12,S132:V133)</f>
        <v>#VALUE!</v>
      </c>
    </row>
    <row r="134" spans="6:27" ht="18" customHeight="1" x14ac:dyDescent="0.45">
      <c r="F134" s="1" t="str">
        <f>IF(Q134="","",COUNTIF($Q$13:Q134,"該当"))</f>
        <v/>
      </c>
      <c r="G134" s="1" t="str">
        <f t="shared" si="10"/>
        <v/>
      </c>
      <c r="H134" s="3" t="s">
        <v>116</v>
      </c>
      <c r="I134" s="3">
        <v>122</v>
      </c>
      <c r="J134" s="21">
        <f>専門選択!E9</f>
        <v>0</v>
      </c>
      <c r="K134" s="21">
        <f>専門選択!F9</f>
        <v>0</v>
      </c>
      <c r="L134" s="21">
        <f>専門選択!G9</f>
        <v>0</v>
      </c>
      <c r="M134" s="21">
        <f>専門選択!H9</f>
        <v>0</v>
      </c>
      <c r="N134" s="21">
        <f>専門選択!I9</f>
        <v>0</v>
      </c>
      <c r="O134" s="21">
        <f>専門選択!J9</f>
        <v>0</v>
      </c>
      <c r="P134" s="3">
        <f>専門選択!C9</f>
        <v>0</v>
      </c>
      <c r="Q134" s="1" t="str">
        <f t="shared" si="11"/>
        <v/>
      </c>
      <c r="S134" s="6" t="s">
        <v>101</v>
      </c>
      <c r="T134" s="6" t="s">
        <v>113</v>
      </c>
      <c r="U134" s="6" t="s">
        <v>102</v>
      </c>
      <c r="V134" s="6" t="s">
        <v>104</v>
      </c>
      <c r="W134" s="6"/>
      <c r="X134" s="25"/>
      <c r="Y134" s="6" t="s">
        <v>130</v>
      </c>
      <c r="Z134" s="6" t="s">
        <v>128</v>
      </c>
      <c r="AA134" s="6" t="s">
        <v>127</v>
      </c>
    </row>
    <row r="135" spans="6:27" ht="18" customHeight="1" x14ac:dyDescent="0.45">
      <c r="F135" s="1" t="str">
        <f>IF(Q135="","",COUNTIF($Q$13:Q135,"該当"))</f>
        <v/>
      </c>
      <c r="G135" s="1" t="str">
        <f t="shared" si="10"/>
        <v/>
      </c>
      <c r="H135" s="3" t="s">
        <v>116</v>
      </c>
      <c r="I135" s="3">
        <v>123</v>
      </c>
      <c r="J135" s="21">
        <f>専門選択!E10</f>
        <v>0</v>
      </c>
      <c r="K135" s="21">
        <f>専門選択!F10</f>
        <v>0</v>
      </c>
      <c r="L135" s="21">
        <f>専門選択!G10</f>
        <v>0</v>
      </c>
      <c r="M135" s="21">
        <f>専門選択!H10</f>
        <v>0</v>
      </c>
      <c r="N135" s="21">
        <f>専門選択!I10</f>
        <v>0</v>
      </c>
      <c r="O135" s="21">
        <f>専門選択!J10</f>
        <v>0</v>
      </c>
      <c r="P135" s="3">
        <f>専門選択!C10</f>
        <v>0</v>
      </c>
      <c r="Q135" s="1" t="str">
        <f t="shared" si="11"/>
        <v/>
      </c>
      <c r="S135" s="21">
        <v>1</v>
      </c>
      <c r="T135" s="21" t="s">
        <v>118</v>
      </c>
      <c r="U135" s="21" t="s">
        <v>132</v>
      </c>
      <c r="V135" s="21" t="s">
        <v>123</v>
      </c>
      <c r="W135" s="21" t="s">
        <v>134</v>
      </c>
      <c r="X135" s="26" t="str">
        <f>_xlfn.CONCAT(S135,T135,U135,V135,W135)</f>
        <v>1前期木5 6b</v>
      </c>
      <c r="Y135" s="22" t="e">
        <f>DGET($H$12:$P$205,$P$12,S134:V135)</f>
        <v>#VALUE!</v>
      </c>
      <c r="Z135" s="22" t="e">
        <f>DGET($H$12:$P$205,$I$12,S134:V135)</f>
        <v>#VALUE!</v>
      </c>
      <c r="AA135" s="22" t="e">
        <f>DGET($H$12:$P$205,$H$12,S134:V135)</f>
        <v>#VALUE!</v>
      </c>
    </row>
    <row r="136" spans="6:27" ht="18" customHeight="1" x14ac:dyDescent="0.45">
      <c r="F136" s="1" t="str">
        <f>IF(Q136="","",COUNTIF($Q$13:Q136,"該当"))</f>
        <v/>
      </c>
      <c r="G136" s="1" t="str">
        <f t="shared" si="10"/>
        <v/>
      </c>
      <c r="H136" s="3" t="s">
        <v>116</v>
      </c>
      <c r="I136" s="3">
        <v>124</v>
      </c>
      <c r="J136" s="21">
        <f>専門選択!E11</f>
        <v>0</v>
      </c>
      <c r="K136" s="21">
        <f>専門選択!F11</f>
        <v>0</v>
      </c>
      <c r="L136" s="21">
        <f>専門選択!G11</f>
        <v>0</v>
      </c>
      <c r="M136" s="21">
        <f>専門選択!H11</f>
        <v>0</v>
      </c>
      <c r="N136" s="21">
        <f>専門選択!I11</f>
        <v>0</v>
      </c>
      <c r="O136" s="21">
        <f>専門選択!J11</f>
        <v>0</v>
      </c>
      <c r="P136" s="3">
        <f>専門選択!C11</f>
        <v>0</v>
      </c>
      <c r="Q136" s="1" t="str">
        <f t="shared" si="11"/>
        <v/>
      </c>
      <c r="S136" s="6" t="s">
        <v>101</v>
      </c>
      <c r="T136" s="6" t="s">
        <v>113</v>
      </c>
      <c r="U136" s="6" t="s">
        <v>102</v>
      </c>
      <c r="V136" s="6" t="s">
        <v>105</v>
      </c>
      <c r="W136" s="6"/>
      <c r="X136" s="25"/>
      <c r="Y136" s="6" t="s">
        <v>130</v>
      </c>
      <c r="Z136" s="6" t="s">
        <v>128</v>
      </c>
      <c r="AA136" s="6" t="s">
        <v>127</v>
      </c>
    </row>
    <row r="137" spans="6:27" ht="18" customHeight="1" x14ac:dyDescent="0.45">
      <c r="F137" s="1" t="str">
        <f>IF(Q137="","",COUNTIF($Q$13:Q137,"該当"))</f>
        <v/>
      </c>
      <c r="G137" s="1" t="str">
        <f t="shared" si="10"/>
        <v/>
      </c>
      <c r="H137" s="3" t="s">
        <v>116</v>
      </c>
      <c r="I137" s="3">
        <v>125</v>
      </c>
      <c r="J137" s="21">
        <f>専門選択!E12</f>
        <v>0</v>
      </c>
      <c r="K137" s="21">
        <f>専門選択!F12</f>
        <v>0</v>
      </c>
      <c r="L137" s="21">
        <f>専門選択!G12</f>
        <v>0</v>
      </c>
      <c r="M137" s="21">
        <f>専門選択!H12</f>
        <v>0</v>
      </c>
      <c r="N137" s="21">
        <f>専門選択!I12</f>
        <v>0</v>
      </c>
      <c r="O137" s="21">
        <f>専門選択!J12</f>
        <v>0</v>
      </c>
      <c r="P137" s="3">
        <f>専門選択!C12</f>
        <v>0</v>
      </c>
      <c r="Q137" s="1" t="str">
        <f t="shared" si="11"/>
        <v/>
      </c>
      <c r="S137" s="21">
        <v>1</v>
      </c>
      <c r="T137" s="21" t="s">
        <v>118</v>
      </c>
      <c r="U137" s="21" t="s">
        <v>132</v>
      </c>
      <c r="V137" s="21" t="s">
        <v>123</v>
      </c>
      <c r="W137" s="21" t="s">
        <v>135</v>
      </c>
      <c r="X137" s="26" t="str">
        <f>_xlfn.CONCAT(S137,T137,U137,V137,W137)</f>
        <v>1前期木5 6c</v>
      </c>
      <c r="Y137" s="22" t="e">
        <f>DGET($H$12:$P$205,$P$12,S136:V137)</f>
        <v>#VALUE!</v>
      </c>
      <c r="Z137" s="22" t="e">
        <f>DGET($H$12:$P$205,$I$12,S136:V137)</f>
        <v>#VALUE!</v>
      </c>
      <c r="AA137" s="22" t="e">
        <f>DGET($H$12:$P$205,$H$12,S136:V137)</f>
        <v>#VALUE!</v>
      </c>
    </row>
    <row r="138" spans="6:27" ht="18" customHeight="1" x14ac:dyDescent="0.45">
      <c r="F138" s="1" t="str">
        <f>IF(Q138="","",COUNTIF($Q$13:Q138,"該当"))</f>
        <v/>
      </c>
      <c r="G138" s="1" t="str">
        <f t="shared" si="10"/>
        <v/>
      </c>
      <c r="H138" s="3" t="s">
        <v>116</v>
      </c>
      <c r="I138" s="3">
        <v>126</v>
      </c>
      <c r="J138" s="21">
        <f>専門選択!E13</f>
        <v>0</v>
      </c>
      <c r="K138" s="21">
        <f>専門選択!F13</f>
        <v>0</v>
      </c>
      <c r="L138" s="21">
        <f>専門選択!G13</f>
        <v>0</v>
      </c>
      <c r="M138" s="21">
        <f>専門選択!H13</f>
        <v>0</v>
      </c>
      <c r="N138" s="21">
        <f>専門選択!I13</f>
        <v>0</v>
      </c>
      <c r="O138" s="21">
        <f>専門選択!J13</f>
        <v>0</v>
      </c>
      <c r="P138" s="3">
        <f>専門選択!C13</f>
        <v>0</v>
      </c>
      <c r="Q138" s="1" t="str">
        <f t="shared" si="11"/>
        <v/>
      </c>
      <c r="S138" s="6" t="s">
        <v>101</v>
      </c>
      <c r="T138" s="6" t="s">
        <v>113</v>
      </c>
      <c r="U138" s="6" t="s">
        <v>102</v>
      </c>
      <c r="V138" s="6" t="s">
        <v>103</v>
      </c>
      <c r="W138" s="6"/>
      <c r="X138" s="25"/>
      <c r="Y138" s="6" t="s">
        <v>130</v>
      </c>
      <c r="Z138" s="6" t="s">
        <v>128</v>
      </c>
      <c r="AA138" s="6" t="s">
        <v>127</v>
      </c>
    </row>
    <row r="139" spans="6:27" ht="18" customHeight="1" x14ac:dyDescent="0.45">
      <c r="F139" s="1" t="str">
        <f>IF(Q139="","",COUNTIF($Q$13:Q139,"該当"))</f>
        <v/>
      </c>
      <c r="G139" s="1" t="str">
        <f t="shared" si="10"/>
        <v/>
      </c>
      <c r="H139" s="3" t="s">
        <v>116</v>
      </c>
      <c r="I139" s="3">
        <v>127</v>
      </c>
      <c r="J139" s="21">
        <f>専門選択!E14</f>
        <v>0</v>
      </c>
      <c r="K139" s="21">
        <f>専門選択!F14</f>
        <v>0</v>
      </c>
      <c r="L139" s="21">
        <f>専門選択!G14</f>
        <v>0</v>
      </c>
      <c r="M139" s="21">
        <f>専門選択!H14</f>
        <v>0</v>
      </c>
      <c r="N139" s="21">
        <f>専門選択!I14</f>
        <v>0</v>
      </c>
      <c r="O139" s="21">
        <f>専門選択!J14</f>
        <v>0</v>
      </c>
      <c r="P139" s="3">
        <f>専門選択!C14</f>
        <v>0</v>
      </c>
      <c r="Q139" s="1" t="str">
        <f t="shared" si="11"/>
        <v/>
      </c>
      <c r="S139" s="21">
        <v>1</v>
      </c>
      <c r="T139" s="21" t="s">
        <v>118</v>
      </c>
      <c r="U139" s="21" t="s">
        <v>132</v>
      </c>
      <c r="V139" s="21" t="s">
        <v>124</v>
      </c>
      <c r="W139" s="21" t="s">
        <v>133</v>
      </c>
      <c r="X139" s="26" t="str">
        <f>_xlfn.CONCAT(S139,T139,U139,V139,W139)</f>
        <v>1前期木7 8a</v>
      </c>
      <c r="Y139" s="22" t="e">
        <f>DGET($H$12:$P$205,$P$12,S138:V139)</f>
        <v>#VALUE!</v>
      </c>
      <c r="Z139" s="22" t="e">
        <f>DGET($H$12:$P$205,$I$12,S138:V139)</f>
        <v>#VALUE!</v>
      </c>
      <c r="AA139" s="22" t="e">
        <f>DGET($H$12:$P$205,$H$12,S138:V139)</f>
        <v>#VALUE!</v>
      </c>
    </row>
    <row r="140" spans="6:27" ht="18" customHeight="1" x14ac:dyDescent="0.45">
      <c r="F140" s="1" t="str">
        <f>IF(Q140="","",COUNTIF($Q$13:Q140,"該当"))</f>
        <v/>
      </c>
      <c r="G140" s="1" t="str">
        <f t="shared" si="10"/>
        <v/>
      </c>
      <c r="H140" s="3" t="s">
        <v>116</v>
      </c>
      <c r="I140" s="3">
        <v>128</v>
      </c>
      <c r="J140" s="21">
        <f>専門選択!E15</f>
        <v>0</v>
      </c>
      <c r="K140" s="21">
        <f>専門選択!F15</f>
        <v>0</v>
      </c>
      <c r="L140" s="21">
        <f>専門選択!G15</f>
        <v>0</v>
      </c>
      <c r="M140" s="21">
        <f>専門選択!H15</f>
        <v>0</v>
      </c>
      <c r="N140" s="21">
        <f>専門選択!I15</f>
        <v>0</v>
      </c>
      <c r="O140" s="21">
        <f>専門選択!J15</f>
        <v>0</v>
      </c>
      <c r="P140" s="3">
        <f>専門選択!C15</f>
        <v>0</v>
      </c>
      <c r="Q140" s="1" t="str">
        <f t="shared" si="11"/>
        <v/>
      </c>
      <c r="S140" s="6" t="s">
        <v>101</v>
      </c>
      <c r="T140" s="6" t="s">
        <v>113</v>
      </c>
      <c r="U140" s="6" t="s">
        <v>102</v>
      </c>
      <c r="V140" s="6" t="s">
        <v>104</v>
      </c>
      <c r="W140" s="6"/>
      <c r="X140" s="25"/>
      <c r="Y140" s="6" t="s">
        <v>130</v>
      </c>
      <c r="Z140" s="6" t="s">
        <v>128</v>
      </c>
      <c r="AA140" s="6" t="s">
        <v>127</v>
      </c>
    </row>
    <row r="141" spans="6:27" ht="18" customHeight="1" x14ac:dyDescent="0.45">
      <c r="F141" s="1" t="str">
        <f>IF(Q141="","",COUNTIF($Q$13:Q141,"該当"))</f>
        <v/>
      </c>
      <c r="G141" s="1" t="str">
        <f t="shared" si="10"/>
        <v/>
      </c>
      <c r="H141" s="3" t="s">
        <v>116</v>
      </c>
      <c r="I141" s="3">
        <v>129</v>
      </c>
      <c r="J141" s="21">
        <f>専門選択!E16</f>
        <v>0</v>
      </c>
      <c r="K141" s="21">
        <f>専門選択!F16</f>
        <v>0</v>
      </c>
      <c r="L141" s="21">
        <f>専門選択!G16</f>
        <v>0</v>
      </c>
      <c r="M141" s="21">
        <f>専門選択!H16</f>
        <v>0</v>
      </c>
      <c r="N141" s="21">
        <f>専門選択!I16</f>
        <v>0</v>
      </c>
      <c r="O141" s="21">
        <f>専門選択!J16</f>
        <v>0</v>
      </c>
      <c r="P141" s="3">
        <f>専門選択!C16</f>
        <v>0</v>
      </c>
      <c r="Q141" s="1" t="str">
        <f t="shared" si="11"/>
        <v/>
      </c>
      <c r="S141" s="21">
        <v>1</v>
      </c>
      <c r="T141" s="21" t="s">
        <v>118</v>
      </c>
      <c r="U141" s="21" t="s">
        <v>132</v>
      </c>
      <c r="V141" s="21" t="s">
        <v>124</v>
      </c>
      <c r="W141" s="21" t="s">
        <v>134</v>
      </c>
      <c r="X141" s="26" t="str">
        <f>_xlfn.CONCAT(S141,T141,U141,V141,W141)</f>
        <v>1前期木7 8b</v>
      </c>
      <c r="Y141" s="22" t="e">
        <f>DGET($H$12:$P$205,$P$12,S140:V141)</f>
        <v>#VALUE!</v>
      </c>
      <c r="Z141" s="22" t="e">
        <f>DGET($H$12:$P$205,$I$12,S140:V141)</f>
        <v>#VALUE!</v>
      </c>
      <c r="AA141" s="22" t="e">
        <f>DGET($H$12:$P$205,$H$12,S140:V141)</f>
        <v>#VALUE!</v>
      </c>
    </row>
    <row r="142" spans="6:27" ht="18" customHeight="1" x14ac:dyDescent="0.45">
      <c r="F142" s="1" t="str">
        <f>IF(Q142="","",COUNTIF($Q$13:Q142,"該当"))</f>
        <v/>
      </c>
      <c r="G142" s="1" t="str">
        <f t="shared" ref="G142:G204" si="12">IF(F142="","",_xlfn.CONCAT(J142,K142,"他",F142))</f>
        <v/>
      </c>
      <c r="H142" s="3" t="s">
        <v>116</v>
      </c>
      <c r="I142" s="3">
        <v>130</v>
      </c>
      <c r="J142" s="21">
        <f>専門選択!E17</f>
        <v>0</v>
      </c>
      <c r="K142" s="21">
        <f>専門選択!F17</f>
        <v>0</v>
      </c>
      <c r="L142" s="21">
        <f>専門選択!G17</f>
        <v>0</v>
      </c>
      <c r="M142" s="21">
        <f>専門選択!H17</f>
        <v>0</v>
      </c>
      <c r="N142" s="21">
        <f>専門選択!I17</f>
        <v>0</v>
      </c>
      <c r="O142" s="21">
        <f>専門選択!J17</f>
        <v>0</v>
      </c>
      <c r="P142" s="3">
        <f>専門選択!C17</f>
        <v>0</v>
      </c>
      <c r="Q142" s="1" t="str">
        <f t="shared" ref="Q142:Q205" si="13">IF(AND(L142="他",M142="他"),"該当","")</f>
        <v/>
      </c>
      <c r="S142" s="6" t="s">
        <v>101</v>
      </c>
      <c r="T142" s="6" t="s">
        <v>113</v>
      </c>
      <c r="U142" s="6" t="s">
        <v>102</v>
      </c>
      <c r="V142" s="6" t="s">
        <v>105</v>
      </c>
      <c r="W142" s="6"/>
      <c r="X142" s="25"/>
      <c r="Y142" s="6" t="s">
        <v>130</v>
      </c>
      <c r="Z142" s="6" t="s">
        <v>128</v>
      </c>
      <c r="AA142" s="6" t="s">
        <v>127</v>
      </c>
    </row>
    <row r="143" spans="6:27" ht="18" customHeight="1" x14ac:dyDescent="0.45">
      <c r="F143" s="1" t="str">
        <f>IF(Q143="","",COUNTIF($Q$13:Q143,"該当"))</f>
        <v/>
      </c>
      <c r="G143" s="1" t="str">
        <f t="shared" si="12"/>
        <v/>
      </c>
      <c r="H143" s="3" t="s">
        <v>116</v>
      </c>
      <c r="I143" s="3">
        <v>131</v>
      </c>
      <c r="J143" s="21">
        <f>専門選択!E18</f>
        <v>0</v>
      </c>
      <c r="K143" s="21">
        <f>専門選択!F18</f>
        <v>0</v>
      </c>
      <c r="L143" s="21">
        <f>専門選択!G18</f>
        <v>0</v>
      </c>
      <c r="M143" s="21">
        <f>専門選択!H18</f>
        <v>0</v>
      </c>
      <c r="N143" s="21">
        <f>専門選択!I18</f>
        <v>0</v>
      </c>
      <c r="O143" s="21">
        <f>専門選択!J18</f>
        <v>0</v>
      </c>
      <c r="P143" s="3">
        <f>専門選択!C18</f>
        <v>0</v>
      </c>
      <c r="Q143" s="1" t="str">
        <f t="shared" si="13"/>
        <v/>
      </c>
      <c r="S143" s="21">
        <v>1</v>
      </c>
      <c r="T143" s="21" t="s">
        <v>118</v>
      </c>
      <c r="U143" s="21" t="s">
        <v>132</v>
      </c>
      <c r="V143" s="21" t="s">
        <v>124</v>
      </c>
      <c r="W143" s="21" t="s">
        <v>135</v>
      </c>
      <c r="X143" s="26" t="str">
        <f>_xlfn.CONCAT(S143,T143,U143,V143,W143)</f>
        <v>1前期木7 8c</v>
      </c>
      <c r="Y143" s="22" t="e">
        <f>DGET($H$12:$P$205,$P$12,S142:V143)</f>
        <v>#VALUE!</v>
      </c>
      <c r="Z143" s="22" t="e">
        <f>DGET($H$12:$P$205,$I$12,S142:V143)</f>
        <v>#VALUE!</v>
      </c>
      <c r="AA143" s="22" t="e">
        <f>DGET($H$12:$P$205,$H$12,S142:V143)</f>
        <v>#VALUE!</v>
      </c>
    </row>
    <row r="144" spans="6:27" ht="18" customHeight="1" x14ac:dyDescent="0.45">
      <c r="F144" s="1" t="str">
        <f>IF(Q144="","",COUNTIF($Q$13:Q144,"該当"))</f>
        <v/>
      </c>
      <c r="G144" s="1" t="str">
        <f t="shared" si="12"/>
        <v/>
      </c>
      <c r="H144" s="3" t="s">
        <v>116</v>
      </c>
      <c r="I144" s="3">
        <v>132</v>
      </c>
      <c r="J144" s="21">
        <f>専門選択!E19</f>
        <v>0</v>
      </c>
      <c r="K144" s="21">
        <f>専門選択!F19</f>
        <v>0</v>
      </c>
      <c r="L144" s="21">
        <f>専門選択!G19</f>
        <v>0</v>
      </c>
      <c r="M144" s="21">
        <f>専門選択!H19</f>
        <v>0</v>
      </c>
      <c r="N144" s="21">
        <f>専門選択!I19</f>
        <v>0</v>
      </c>
      <c r="O144" s="21">
        <f>専門選択!J19</f>
        <v>0</v>
      </c>
      <c r="P144" s="3">
        <f>専門選択!C19</f>
        <v>0</v>
      </c>
      <c r="Q144" s="1" t="str">
        <f t="shared" si="13"/>
        <v/>
      </c>
      <c r="S144" s="6" t="s">
        <v>101</v>
      </c>
      <c r="T144" s="6" t="s">
        <v>113</v>
      </c>
      <c r="U144" s="6" t="s">
        <v>102</v>
      </c>
      <c r="V144" s="6" t="s">
        <v>103</v>
      </c>
      <c r="W144" s="6"/>
      <c r="X144" s="25"/>
      <c r="Y144" s="6" t="s">
        <v>130</v>
      </c>
      <c r="Z144" s="6" t="s">
        <v>128</v>
      </c>
      <c r="AA144" s="6" t="s">
        <v>127</v>
      </c>
    </row>
    <row r="145" spans="6:27" ht="18" customHeight="1" x14ac:dyDescent="0.45">
      <c r="F145" s="1" t="str">
        <f>IF(Q145="","",COUNTIF($Q$13:Q145,"該当"))</f>
        <v/>
      </c>
      <c r="G145" s="1" t="str">
        <f t="shared" si="12"/>
        <v/>
      </c>
      <c r="H145" s="3" t="s">
        <v>116</v>
      </c>
      <c r="I145" s="3">
        <v>133</v>
      </c>
      <c r="J145" s="21">
        <f>専門選択!E20</f>
        <v>0</v>
      </c>
      <c r="K145" s="21">
        <f>専門選択!F20</f>
        <v>0</v>
      </c>
      <c r="L145" s="21">
        <f>専門選択!G20</f>
        <v>0</v>
      </c>
      <c r="M145" s="21">
        <f>専門選択!H20</f>
        <v>0</v>
      </c>
      <c r="N145" s="21">
        <f>専門選択!I20</f>
        <v>0</v>
      </c>
      <c r="O145" s="21">
        <f>専門選択!J20</f>
        <v>0</v>
      </c>
      <c r="P145" s="3">
        <f>専門選択!C20</f>
        <v>0</v>
      </c>
      <c r="Q145" s="1" t="str">
        <f t="shared" si="13"/>
        <v/>
      </c>
      <c r="S145" s="21">
        <v>1</v>
      </c>
      <c r="T145" s="21" t="s">
        <v>118</v>
      </c>
      <c r="U145" s="21" t="s">
        <v>132</v>
      </c>
      <c r="V145" s="21" t="s">
        <v>125</v>
      </c>
      <c r="W145" s="21" t="s">
        <v>133</v>
      </c>
      <c r="X145" s="26" t="str">
        <f>_xlfn.CONCAT(S145,T145,U145,V145,W145)</f>
        <v>1前期木9 10a</v>
      </c>
      <c r="Y145" s="22" t="e">
        <f>DGET($H$12:$P$205,$P$12,S144:V145)</f>
        <v>#VALUE!</v>
      </c>
      <c r="Z145" s="22" t="e">
        <f>DGET($H$12:$P$205,$I$12,S144:V145)</f>
        <v>#VALUE!</v>
      </c>
      <c r="AA145" s="22" t="e">
        <f>DGET($H$12:$P$205,$H$12,S144:V145)</f>
        <v>#VALUE!</v>
      </c>
    </row>
    <row r="146" spans="6:27" ht="18" customHeight="1" x14ac:dyDescent="0.45">
      <c r="F146" s="1" t="str">
        <f>IF(Q146="","",COUNTIF($Q$13:Q146,"該当"))</f>
        <v/>
      </c>
      <c r="G146" s="1" t="str">
        <f t="shared" si="12"/>
        <v/>
      </c>
      <c r="H146" s="3" t="s">
        <v>116</v>
      </c>
      <c r="I146" s="3">
        <v>134</v>
      </c>
      <c r="J146" s="21">
        <f>専門選択!E21</f>
        <v>0</v>
      </c>
      <c r="K146" s="21">
        <f>専門選択!F21</f>
        <v>0</v>
      </c>
      <c r="L146" s="21">
        <f>専門選択!G21</f>
        <v>0</v>
      </c>
      <c r="M146" s="21">
        <f>専門選択!H21</f>
        <v>0</v>
      </c>
      <c r="N146" s="21">
        <f>専門選択!I21</f>
        <v>0</v>
      </c>
      <c r="O146" s="21">
        <f>専門選択!J21</f>
        <v>0</v>
      </c>
      <c r="P146" s="3">
        <f>専門選択!C21</f>
        <v>0</v>
      </c>
      <c r="Q146" s="1" t="str">
        <f t="shared" si="13"/>
        <v/>
      </c>
      <c r="S146" s="6" t="s">
        <v>101</v>
      </c>
      <c r="T146" s="6" t="s">
        <v>113</v>
      </c>
      <c r="U146" s="6" t="s">
        <v>102</v>
      </c>
      <c r="V146" s="6" t="s">
        <v>104</v>
      </c>
      <c r="W146" s="6"/>
      <c r="X146" s="25"/>
      <c r="Y146" s="6" t="s">
        <v>130</v>
      </c>
      <c r="Z146" s="6" t="s">
        <v>128</v>
      </c>
      <c r="AA146" s="6" t="s">
        <v>127</v>
      </c>
    </row>
    <row r="147" spans="6:27" ht="18" customHeight="1" x14ac:dyDescent="0.45">
      <c r="F147" s="1" t="str">
        <f>IF(Q147="","",COUNTIF($Q$13:Q147,"該当"))</f>
        <v/>
      </c>
      <c r="G147" s="1" t="str">
        <f t="shared" si="12"/>
        <v/>
      </c>
      <c r="H147" s="3" t="s">
        <v>116</v>
      </c>
      <c r="I147" s="3">
        <v>135</v>
      </c>
      <c r="J147" s="21">
        <f>専門選択!E22</f>
        <v>0</v>
      </c>
      <c r="K147" s="21">
        <f>専門選択!F22</f>
        <v>0</v>
      </c>
      <c r="L147" s="21">
        <f>専門選択!G22</f>
        <v>0</v>
      </c>
      <c r="M147" s="21">
        <f>専門選択!H22</f>
        <v>0</v>
      </c>
      <c r="N147" s="21">
        <f>専門選択!I22</f>
        <v>0</v>
      </c>
      <c r="O147" s="21">
        <f>専門選択!J22</f>
        <v>0</v>
      </c>
      <c r="P147" s="3">
        <f>専門選択!C22</f>
        <v>0</v>
      </c>
      <c r="Q147" s="1" t="str">
        <f t="shared" si="13"/>
        <v/>
      </c>
      <c r="S147" s="21">
        <v>1</v>
      </c>
      <c r="T147" s="21" t="s">
        <v>118</v>
      </c>
      <c r="U147" s="21" t="s">
        <v>132</v>
      </c>
      <c r="V147" s="21" t="s">
        <v>125</v>
      </c>
      <c r="W147" s="21" t="s">
        <v>134</v>
      </c>
      <c r="X147" s="26" t="str">
        <f>_xlfn.CONCAT(S147,T147,U147,V147,W147)</f>
        <v>1前期木9 10b</v>
      </c>
      <c r="Y147" s="22" t="e">
        <f>DGET($H$12:$P$205,$P$12,S146:V147)</f>
        <v>#VALUE!</v>
      </c>
      <c r="Z147" s="22" t="e">
        <f>DGET($H$12:$P$205,$I$12,S146:V147)</f>
        <v>#VALUE!</v>
      </c>
      <c r="AA147" s="22" t="e">
        <f>DGET($H$12:$P$205,$H$12,S146:V147)</f>
        <v>#VALUE!</v>
      </c>
    </row>
    <row r="148" spans="6:27" ht="18" customHeight="1" x14ac:dyDescent="0.45">
      <c r="F148" s="1" t="str">
        <f>IF(Q148="","",COUNTIF($Q$13:Q148,"該当"))</f>
        <v/>
      </c>
      <c r="G148" s="1" t="str">
        <f t="shared" si="12"/>
        <v/>
      </c>
      <c r="H148" s="3" t="s">
        <v>116</v>
      </c>
      <c r="I148" s="3">
        <v>136</v>
      </c>
      <c r="J148" s="21">
        <f>専門選択!E23</f>
        <v>0</v>
      </c>
      <c r="K148" s="21">
        <f>専門選択!F23</f>
        <v>0</v>
      </c>
      <c r="L148" s="21">
        <f>専門選択!G23</f>
        <v>0</v>
      </c>
      <c r="M148" s="21">
        <f>専門選択!H23</f>
        <v>0</v>
      </c>
      <c r="N148" s="21">
        <f>専門選択!I23</f>
        <v>0</v>
      </c>
      <c r="O148" s="21">
        <f>専門選択!J23</f>
        <v>0</v>
      </c>
      <c r="P148" s="3">
        <f>専門選択!C23</f>
        <v>0</v>
      </c>
      <c r="Q148" s="1" t="str">
        <f t="shared" si="13"/>
        <v/>
      </c>
      <c r="S148" s="6" t="s">
        <v>101</v>
      </c>
      <c r="T148" s="6" t="s">
        <v>113</v>
      </c>
      <c r="U148" s="6" t="s">
        <v>102</v>
      </c>
      <c r="V148" s="6" t="s">
        <v>105</v>
      </c>
      <c r="W148" s="6"/>
      <c r="X148" s="25"/>
      <c r="Y148" s="6" t="s">
        <v>130</v>
      </c>
      <c r="Z148" s="6" t="s">
        <v>128</v>
      </c>
      <c r="AA148" s="6" t="s">
        <v>127</v>
      </c>
    </row>
    <row r="149" spans="6:27" ht="18" customHeight="1" x14ac:dyDescent="0.45">
      <c r="F149" s="1" t="str">
        <f>IF(Q149="","",COUNTIF($Q$13:Q149,"該当"))</f>
        <v/>
      </c>
      <c r="G149" s="1" t="str">
        <f t="shared" si="12"/>
        <v/>
      </c>
      <c r="H149" s="3" t="s">
        <v>116</v>
      </c>
      <c r="I149" s="3">
        <v>137</v>
      </c>
      <c r="J149" s="21">
        <f>専門選択!E24</f>
        <v>0</v>
      </c>
      <c r="K149" s="21">
        <f>専門選択!F24</f>
        <v>0</v>
      </c>
      <c r="L149" s="21">
        <f>専門選択!G24</f>
        <v>0</v>
      </c>
      <c r="M149" s="21">
        <f>専門選択!H24</f>
        <v>0</v>
      </c>
      <c r="N149" s="21">
        <f>専門選択!I24</f>
        <v>0</v>
      </c>
      <c r="O149" s="21">
        <f>専門選択!J24</f>
        <v>0</v>
      </c>
      <c r="P149" s="3">
        <f>専門選択!C24</f>
        <v>0</v>
      </c>
      <c r="Q149" s="1" t="str">
        <f t="shared" si="13"/>
        <v/>
      </c>
      <c r="S149" s="21">
        <v>1</v>
      </c>
      <c r="T149" s="21" t="s">
        <v>118</v>
      </c>
      <c r="U149" s="21" t="s">
        <v>132</v>
      </c>
      <c r="V149" s="21" t="s">
        <v>125</v>
      </c>
      <c r="W149" s="21" t="s">
        <v>135</v>
      </c>
      <c r="X149" s="26" t="str">
        <f>_xlfn.CONCAT(S149,T149,U149,V149,W149)</f>
        <v>1前期木9 10c</v>
      </c>
      <c r="Y149" s="22" t="e">
        <f>DGET($H$12:$P$205,$P$12,S148:V149)</f>
        <v>#VALUE!</v>
      </c>
      <c r="Z149" s="22" t="e">
        <f>DGET($H$12:$P$205,$I$12,S148:V149)</f>
        <v>#VALUE!</v>
      </c>
      <c r="AA149" s="22" t="e">
        <f>DGET($H$12:$P$205,$H$12,S148:V149)</f>
        <v>#VALUE!</v>
      </c>
    </row>
    <row r="150" spans="6:27" ht="18" customHeight="1" x14ac:dyDescent="0.45">
      <c r="F150" s="1" t="str">
        <f>IF(Q150="","",COUNTIF($Q$13:Q150,"該当"))</f>
        <v/>
      </c>
      <c r="G150" s="1" t="str">
        <f t="shared" si="12"/>
        <v/>
      </c>
      <c r="H150" s="3" t="s">
        <v>116</v>
      </c>
      <c r="I150" s="3">
        <v>138</v>
      </c>
      <c r="J150" s="21">
        <f>専門選択!E25</f>
        <v>0</v>
      </c>
      <c r="K150" s="21">
        <f>専門選択!F25</f>
        <v>0</v>
      </c>
      <c r="L150" s="21">
        <f>専門選択!G25</f>
        <v>0</v>
      </c>
      <c r="M150" s="21">
        <f>専門選択!H25</f>
        <v>0</v>
      </c>
      <c r="N150" s="21">
        <f>専門選択!I25</f>
        <v>0</v>
      </c>
      <c r="O150" s="21">
        <f>専門選択!J25</f>
        <v>0</v>
      </c>
      <c r="P150" s="3">
        <f>専門選択!C25</f>
        <v>0</v>
      </c>
      <c r="Q150" s="1" t="str">
        <f t="shared" si="13"/>
        <v/>
      </c>
      <c r="S150" s="6" t="s">
        <v>101</v>
      </c>
      <c r="T150" s="6" t="s">
        <v>113</v>
      </c>
      <c r="U150" s="6" t="s">
        <v>102</v>
      </c>
      <c r="V150" s="6" t="s">
        <v>103</v>
      </c>
      <c r="W150" s="6"/>
      <c r="X150" s="25"/>
      <c r="Y150" s="6" t="s">
        <v>130</v>
      </c>
      <c r="Z150" s="6" t="s">
        <v>128</v>
      </c>
      <c r="AA150" s="6" t="s">
        <v>127</v>
      </c>
    </row>
    <row r="151" spans="6:27" ht="18" customHeight="1" x14ac:dyDescent="0.45">
      <c r="F151" s="1" t="str">
        <f>IF(Q151="","",COUNTIF($Q$13:Q151,"該当"))</f>
        <v/>
      </c>
      <c r="G151" s="1" t="str">
        <f t="shared" si="12"/>
        <v/>
      </c>
      <c r="H151" s="3" t="s">
        <v>116</v>
      </c>
      <c r="I151" s="3">
        <v>139</v>
      </c>
      <c r="J151" s="21">
        <f>専門選択!E26</f>
        <v>0</v>
      </c>
      <c r="K151" s="21">
        <f>専門選択!F26</f>
        <v>0</v>
      </c>
      <c r="L151" s="21">
        <f>専門選択!G26</f>
        <v>0</v>
      </c>
      <c r="M151" s="21">
        <f>専門選択!H26</f>
        <v>0</v>
      </c>
      <c r="N151" s="21">
        <f>専門選択!I26</f>
        <v>0</v>
      </c>
      <c r="O151" s="21">
        <f>専門選択!J26</f>
        <v>0</v>
      </c>
      <c r="P151" s="3">
        <f>専門選択!C26</f>
        <v>0</v>
      </c>
      <c r="Q151" s="1" t="str">
        <f t="shared" si="13"/>
        <v/>
      </c>
      <c r="S151" s="21">
        <v>1</v>
      </c>
      <c r="T151" s="21" t="s">
        <v>118</v>
      </c>
      <c r="U151" s="21" t="s">
        <v>132</v>
      </c>
      <c r="V151" s="21" t="s">
        <v>126</v>
      </c>
      <c r="W151" s="21" t="s">
        <v>133</v>
      </c>
      <c r="X151" s="26" t="str">
        <f>_xlfn.CONCAT(S151,T151,U151,V151,W151)</f>
        <v>1前期木他a</v>
      </c>
      <c r="Y151" s="22" t="e">
        <f>DGET($H$12:$P$205,$P$12,S150:V151)</f>
        <v>#VALUE!</v>
      </c>
      <c r="Z151" s="22" t="e">
        <f>DGET($H$12:$P$205,$I$12,S150:V151)</f>
        <v>#VALUE!</v>
      </c>
      <c r="AA151" s="22" t="e">
        <f>DGET($H$12:$P$205,$H$12,S150:V151)</f>
        <v>#VALUE!</v>
      </c>
    </row>
    <row r="152" spans="6:27" ht="18" customHeight="1" x14ac:dyDescent="0.45">
      <c r="F152" s="1" t="str">
        <f>IF(Q152="","",COUNTIF($Q$13:Q152,"該当"))</f>
        <v/>
      </c>
      <c r="G152" s="1" t="str">
        <f t="shared" si="12"/>
        <v/>
      </c>
      <c r="H152" s="3" t="s">
        <v>116</v>
      </c>
      <c r="I152" s="3">
        <v>140</v>
      </c>
      <c r="J152" s="21">
        <f>専門選択!E27</f>
        <v>0</v>
      </c>
      <c r="K152" s="21">
        <f>専門選択!F27</f>
        <v>0</v>
      </c>
      <c r="L152" s="21">
        <f>専門選択!G27</f>
        <v>0</v>
      </c>
      <c r="M152" s="21">
        <f>専門選択!H27</f>
        <v>0</v>
      </c>
      <c r="N152" s="21">
        <f>専門選択!I27</f>
        <v>0</v>
      </c>
      <c r="O152" s="21">
        <f>専門選択!J27</f>
        <v>0</v>
      </c>
      <c r="P152" s="3">
        <f>専門選択!C27</f>
        <v>0</v>
      </c>
      <c r="Q152" s="1" t="str">
        <f t="shared" si="13"/>
        <v/>
      </c>
      <c r="S152" s="6" t="s">
        <v>101</v>
      </c>
      <c r="T152" s="6" t="s">
        <v>113</v>
      </c>
      <c r="U152" s="6" t="s">
        <v>102</v>
      </c>
      <c r="V152" s="6" t="s">
        <v>104</v>
      </c>
      <c r="W152" s="6"/>
      <c r="X152" s="25"/>
      <c r="Y152" s="6" t="s">
        <v>130</v>
      </c>
      <c r="Z152" s="6" t="s">
        <v>128</v>
      </c>
      <c r="AA152" s="6" t="s">
        <v>127</v>
      </c>
    </row>
    <row r="153" spans="6:27" ht="18" customHeight="1" x14ac:dyDescent="0.45">
      <c r="F153" s="1" t="str">
        <f>IF(Q153="","",COUNTIF($Q$13:Q153,"該当"))</f>
        <v/>
      </c>
      <c r="G153" s="1" t="str">
        <f t="shared" si="12"/>
        <v/>
      </c>
      <c r="H153" s="3" t="s">
        <v>116</v>
      </c>
      <c r="I153" s="3">
        <v>141</v>
      </c>
      <c r="J153" s="21">
        <f>専門選択!E28</f>
        <v>0</v>
      </c>
      <c r="K153" s="21">
        <f>専門選択!F28</f>
        <v>0</v>
      </c>
      <c r="L153" s="21">
        <f>専門選択!G28</f>
        <v>0</v>
      </c>
      <c r="M153" s="21">
        <f>専門選択!H28</f>
        <v>0</v>
      </c>
      <c r="N153" s="21">
        <f>専門選択!I28</f>
        <v>0</v>
      </c>
      <c r="O153" s="21">
        <f>専門選択!J28</f>
        <v>0</v>
      </c>
      <c r="P153" s="3">
        <f>専門選択!C28</f>
        <v>0</v>
      </c>
      <c r="Q153" s="1" t="str">
        <f t="shared" si="13"/>
        <v/>
      </c>
      <c r="S153" s="21">
        <v>1</v>
      </c>
      <c r="T153" s="21" t="s">
        <v>118</v>
      </c>
      <c r="U153" s="21" t="s">
        <v>132</v>
      </c>
      <c r="V153" s="21" t="s">
        <v>126</v>
      </c>
      <c r="W153" s="21" t="s">
        <v>134</v>
      </c>
      <c r="X153" s="26" t="str">
        <f>_xlfn.CONCAT(S153,T153,U153,V153,W153)</f>
        <v>1前期木他b</v>
      </c>
      <c r="Y153" s="22" t="e">
        <f>DGET($H$12:$P$205,$P$12,S152:V153)</f>
        <v>#VALUE!</v>
      </c>
      <c r="Z153" s="22" t="e">
        <f>DGET($H$12:$P$205,$I$12,S152:V153)</f>
        <v>#VALUE!</v>
      </c>
      <c r="AA153" s="22" t="e">
        <f>DGET($H$12:$P$205,$H$12,S152:V153)</f>
        <v>#VALUE!</v>
      </c>
    </row>
    <row r="154" spans="6:27" ht="18" customHeight="1" x14ac:dyDescent="0.45">
      <c r="F154" s="1" t="str">
        <f>IF(Q154="","",COUNTIF($Q$13:Q154,"該当"))</f>
        <v/>
      </c>
      <c r="G154" s="1" t="str">
        <f t="shared" si="12"/>
        <v/>
      </c>
      <c r="H154" s="3" t="s">
        <v>116</v>
      </c>
      <c r="I154" s="3">
        <v>142</v>
      </c>
      <c r="J154" s="21">
        <f>専門選択!E29</f>
        <v>0</v>
      </c>
      <c r="K154" s="21">
        <f>専門選択!F29</f>
        <v>0</v>
      </c>
      <c r="L154" s="21">
        <f>専門選択!G29</f>
        <v>0</v>
      </c>
      <c r="M154" s="21">
        <f>専門選択!H29</f>
        <v>0</v>
      </c>
      <c r="N154" s="21">
        <f>専門選択!I29</f>
        <v>0</v>
      </c>
      <c r="O154" s="21">
        <f>専門選択!J29</f>
        <v>0</v>
      </c>
      <c r="P154" s="3">
        <f>専門選択!C29</f>
        <v>0</v>
      </c>
      <c r="Q154" s="1" t="str">
        <f t="shared" si="13"/>
        <v/>
      </c>
      <c r="S154" s="6" t="s">
        <v>101</v>
      </c>
      <c r="T154" s="6" t="s">
        <v>113</v>
      </c>
      <c r="U154" s="6" t="s">
        <v>102</v>
      </c>
      <c r="V154" s="6" t="s">
        <v>105</v>
      </c>
      <c r="W154" s="6"/>
      <c r="X154" s="25"/>
      <c r="Y154" s="6" t="s">
        <v>130</v>
      </c>
      <c r="Z154" s="6" t="s">
        <v>128</v>
      </c>
      <c r="AA154" s="6" t="s">
        <v>127</v>
      </c>
    </row>
    <row r="155" spans="6:27" ht="18" customHeight="1" x14ac:dyDescent="0.45">
      <c r="F155" s="1" t="str">
        <f>IF(Q155="","",COUNTIF($Q$13:Q155,"該当"))</f>
        <v/>
      </c>
      <c r="G155" s="1" t="str">
        <f t="shared" si="12"/>
        <v/>
      </c>
      <c r="H155" s="3" t="s">
        <v>116</v>
      </c>
      <c r="I155" s="3">
        <v>143</v>
      </c>
      <c r="J155" s="21">
        <f>専門選択!E30</f>
        <v>0</v>
      </c>
      <c r="K155" s="21">
        <f>専門選択!F30</f>
        <v>0</v>
      </c>
      <c r="L155" s="21">
        <f>専門選択!G30</f>
        <v>0</v>
      </c>
      <c r="M155" s="21">
        <f>専門選択!H30</f>
        <v>0</v>
      </c>
      <c r="N155" s="21">
        <f>専門選択!I30</f>
        <v>0</v>
      </c>
      <c r="O155" s="21">
        <f>専門選択!J30</f>
        <v>0</v>
      </c>
      <c r="P155" s="3">
        <f>専門選択!C30</f>
        <v>0</v>
      </c>
      <c r="Q155" s="1" t="str">
        <f t="shared" si="13"/>
        <v/>
      </c>
      <c r="S155" s="21">
        <v>1</v>
      </c>
      <c r="T155" s="21" t="s">
        <v>118</v>
      </c>
      <c r="U155" s="21" t="s">
        <v>132</v>
      </c>
      <c r="V155" s="21" t="s">
        <v>126</v>
      </c>
      <c r="W155" s="21" t="s">
        <v>135</v>
      </c>
      <c r="X155" s="26" t="str">
        <f>_xlfn.CONCAT(S155,T155,U155,V155,W155)</f>
        <v>1前期木他c</v>
      </c>
      <c r="Y155" s="22" t="e">
        <f>DGET($H$12:$P$205,$P$12,S154:V155)</f>
        <v>#VALUE!</v>
      </c>
      <c r="Z155" s="22" t="e">
        <f>DGET($H$12:$P$205,$I$12,S154:V155)</f>
        <v>#VALUE!</v>
      </c>
      <c r="AA155" s="22" t="e">
        <f>DGET($H$12:$P$205,$H$12,S154:V155)</f>
        <v>#VALUE!</v>
      </c>
    </row>
    <row r="156" spans="6:27" ht="18" customHeight="1" x14ac:dyDescent="0.45">
      <c r="F156" s="1" t="str">
        <f>IF(Q156="","",COUNTIF($Q$13:Q156,"該当"))</f>
        <v/>
      </c>
      <c r="G156" s="1" t="str">
        <f t="shared" si="12"/>
        <v/>
      </c>
      <c r="H156" s="3" t="s">
        <v>116</v>
      </c>
      <c r="I156" s="3">
        <v>144</v>
      </c>
      <c r="J156" s="21">
        <f>専門選択!E31</f>
        <v>0</v>
      </c>
      <c r="K156" s="21">
        <f>専門選択!F31</f>
        <v>0</v>
      </c>
      <c r="L156" s="21">
        <f>専門選択!G31</f>
        <v>0</v>
      </c>
      <c r="M156" s="21">
        <f>専門選択!H31</f>
        <v>0</v>
      </c>
      <c r="N156" s="21">
        <f>専門選択!I31</f>
        <v>0</v>
      </c>
      <c r="O156" s="21">
        <f>専門選択!J31</f>
        <v>0</v>
      </c>
      <c r="P156" s="3">
        <f>専門選択!C31</f>
        <v>0</v>
      </c>
      <c r="Q156" s="1" t="str">
        <f t="shared" si="13"/>
        <v/>
      </c>
      <c r="S156" s="6" t="s">
        <v>101</v>
      </c>
      <c r="T156" s="6" t="s">
        <v>113</v>
      </c>
      <c r="U156" s="6" t="s">
        <v>102</v>
      </c>
      <c r="V156" s="6" t="s">
        <v>103</v>
      </c>
      <c r="W156" s="6"/>
      <c r="X156" s="25"/>
      <c r="Y156" s="6" t="s">
        <v>130</v>
      </c>
      <c r="Z156" s="6" t="s">
        <v>128</v>
      </c>
      <c r="AA156" s="6" t="s">
        <v>127</v>
      </c>
    </row>
    <row r="157" spans="6:27" ht="18" customHeight="1" x14ac:dyDescent="0.45">
      <c r="F157" s="1" t="str">
        <f>IF(Q157="","",COUNTIF($Q$13:Q157,"該当"))</f>
        <v/>
      </c>
      <c r="G157" s="1" t="str">
        <f t="shared" si="12"/>
        <v/>
      </c>
      <c r="H157" s="3" t="s">
        <v>116</v>
      </c>
      <c r="I157" s="3">
        <v>145</v>
      </c>
      <c r="J157" s="21">
        <f>専門選択!E32</f>
        <v>0</v>
      </c>
      <c r="K157" s="21">
        <f>専門選択!F32</f>
        <v>0</v>
      </c>
      <c r="L157" s="21">
        <f>専門選択!G32</f>
        <v>0</v>
      </c>
      <c r="M157" s="21">
        <f>専門選択!H32</f>
        <v>0</v>
      </c>
      <c r="N157" s="21">
        <f>専門選択!I32</f>
        <v>0</v>
      </c>
      <c r="O157" s="21">
        <f>専門選択!J32</f>
        <v>0</v>
      </c>
      <c r="P157" s="3">
        <f>専門選択!C32</f>
        <v>0</v>
      </c>
      <c r="Q157" s="1" t="str">
        <f t="shared" si="13"/>
        <v/>
      </c>
      <c r="S157" s="21">
        <v>1</v>
      </c>
      <c r="T157" s="21" t="s">
        <v>118</v>
      </c>
      <c r="U157" s="21" t="s">
        <v>136</v>
      </c>
      <c r="V157" s="21" t="s">
        <v>120</v>
      </c>
      <c r="W157" s="21" t="s">
        <v>133</v>
      </c>
      <c r="X157" s="26" t="str">
        <f>_xlfn.CONCAT(S157,T157,U157,V157,W157)</f>
        <v>1前期金1 2a</v>
      </c>
      <c r="Y157" s="22" t="e">
        <f>DGET($H$12:$P$205,$P$12,S156:V157)</f>
        <v>#VALUE!</v>
      </c>
      <c r="Z157" s="22" t="e">
        <f>DGET($H$12:$P$205,$I$12,S156:V157)</f>
        <v>#VALUE!</v>
      </c>
      <c r="AA157" s="22" t="e">
        <f>DGET($H$12:$P$205,$H$12,S156:V157)</f>
        <v>#VALUE!</v>
      </c>
    </row>
    <row r="158" spans="6:27" ht="18" customHeight="1" x14ac:dyDescent="0.45">
      <c r="F158" s="1" t="str">
        <f>IF(Q158="","",COUNTIF($Q$13:Q158,"該当"))</f>
        <v/>
      </c>
      <c r="G158" s="1" t="str">
        <f t="shared" si="12"/>
        <v/>
      </c>
      <c r="H158" s="3" t="s">
        <v>116</v>
      </c>
      <c r="I158" s="3">
        <v>146</v>
      </c>
      <c r="J158" s="21">
        <f>専門選択!E33</f>
        <v>0</v>
      </c>
      <c r="K158" s="21">
        <f>専門選択!F33</f>
        <v>0</v>
      </c>
      <c r="L158" s="21">
        <f>専門選択!G33</f>
        <v>0</v>
      </c>
      <c r="M158" s="21">
        <f>専門選択!H33</f>
        <v>0</v>
      </c>
      <c r="N158" s="21">
        <f>専門選択!I33</f>
        <v>0</v>
      </c>
      <c r="O158" s="21">
        <f>専門選択!J33</f>
        <v>0</v>
      </c>
      <c r="P158" s="3">
        <f>専門選択!C33</f>
        <v>0</v>
      </c>
      <c r="Q158" s="1" t="str">
        <f t="shared" si="13"/>
        <v/>
      </c>
      <c r="S158" s="6" t="s">
        <v>101</v>
      </c>
      <c r="T158" s="6" t="s">
        <v>113</v>
      </c>
      <c r="U158" s="6" t="s">
        <v>102</v>
      </c>
      <c r="V158" s="6" t="s">
        <v>104</v>
      </c>
      <c r="W158" s="6"/>
      <c r="X158" s="25"/>
      <c r="Y158" s="6" t="s">
        <v>130</v>
      </c>
      <c r="Z158" s="6" t="s">
        <v>128</v>
      </c>
      <c r="AA158" s="6" t="s">
        <v>127</v>
      </c>
    </row>
    <row r="159" spans="6:27" ht="18" customHeight="1" x14ac:dyDescent="0.45">
      <c r="F159" s="1" t="str">
        <f>IF(Q159="","",COUNTIF($Q$13:Q159,"該当"))</f>
        <v/>
      </c>
      <c r="G159" s="1" t="str">
        <f t="shared" si="12"/>
        <v/>
      </c>
      <c r="H159" s="3" t="s">
        <v>116</v>
      </c>
      <c r="I159" s="3">
        <v>147</v>
      </c>
      <c r="J159" s="21">
        <f>専門選択!E34</f>
        <v>0</v>
      </c>
      <c r="K159" s="21">
        <f>専門選択!F34</f>
        <v>0</v>
      </c>
      <c r="L159" s="21">
        <f>専門選択!G34</f>
        <v>0</v>
      </c>
      <c r="M159" s="21">
        <f>専門選択!H34</f>
        <v>0</v>
      </c>
      <c r="N159" s="21">
        <f>専門選択!I34</f>
        <v>0</v>
      </c>
      <c r="O159" s="21">
        <f>専門選択!J34</f>
        <v>0</v>
      </c>
      <c r="P159" s="3">
        <f>専門選択!C34</f>
        <v>0</v>
      </c>
      <c r="Q159" s="1" t="str">
        <f t="shared" si="13"/>
        <v/>
      </c>
      <c r="S159" s="21">
        <v>1</v>
      </c>
      <c r="T159" s="21" t="s">
        <v>118</v>
      </c>
      <c r="U159" s="21" t="s">
        <v>136</v>
      </c>
      <c r="V159" s="21" t="s">
        <v>120</v>
      </c>
      <c r="W159" s="21" t="s">
        <v>134</v>
      </c>
      <c r="X159" s="26" t="str">
        <f>_xlfn.CONCAT(S159,T159,U159,V159,W159)</f>
        <v>1前期金1 2b</v>
      </c>
      <c r="Y159" s="22" t="e">
        <f>DGET($H$12:$P$205,$P$12,S158:V159)</f>
        <v>#VALUE!</v>
      </c>
      <c r="Z159" s="22" t="e">
        <f>DGET($H$12:$P$205,$I$12,S158:V159)</f>
        <v>#VALUE!</v>
      </c>
      <c r="AA159" s="22" t="e">
        <f>DGET($H$12:$P$205,$H$12,S158:V159)</f>
        <v>#VALUE!</v>
      </c>
    </row>
    <row r="160" spans="6:27" ht="18" customHeight="1" x14ac:dyDescent="0.45">
      <c r="F160" s="1" t="str">
        <f>IF(Q160="","",COUNTIF($Q$13:Q160,"該当"))</f>
        <v/>
      </c>
      <c r="G160" s="1" t="str">
        <f t="shared" si="12"/>
        <v/>
      </c>
      <c r="H160" s="3" t="s">
        <v>116</v>
      </c>
      <c r="I160" s="3">
        <v>148</v>
      </c>
      <c r="J160" s="21">
        <f>専門選択!E35</f>
        <v>0</v>
      </c>
      <c r="K160" s="21">
        <f>専門選択!F35</f>
        <v>0</v>
      </c>
      <c r="L160" s="21">
        <f>専門選択!G35</f>
        <v>0</v>
      </c>
      <c r="M160" s="21">
        <f>専門選択!H35</f>
        <v>0</v>
      </c>
      <c r="N160" s="21">
        <f>専門選択!I35</f>
        <v>0</v>
      </c>
      <c r="O160" s="21">
        <f>専門選択!J35</f>
        <v>0</v>
      </c>
      <c r="P160" s="3">
        <f>専門選択!C35</f>
        <v>0</v>
      </c>
      <c r="Q160" s="1" t="str">
        <f t="shared" si="13"/>
        <v/>
      </c>
      <c r="S160" s="6" t="s">
        <v>101</v>
      </c>
      <c r="T160" s="6" t="s">
        <v>113</v>
      </c>
      <c r="U160" s="6" t="s">
        <v>102</v>
      </c>
      <c r="V160" s="6" t="s">
        <v>105</v>
      </c>
      <c r="W160" s="6"/>
      <c r="X160" s="25"/>
      <c r="Y160" s="6" t="s">
        <v>130</v>
      </c>
      <c r="Z160" s="6" t="s">
        <v>128</v>
      </c>
      <c r="AA160" s="6" t="s">
        <v>127</v>
      </c>
    </row>
    <row r="161" spans="6:27" ht="18" customHeight="1" x14ac:dyDescent="0.45">
      <c r="F161" s="1" t="str">
        <f>IF(Q161="","",COUNTIF($Q$13:Q161,"該当"))</f>
        <v/>
      </c>
      <c r="G161" s="1" t="str">
        <f t="shared" si="12"/>
        <v/>
      </c>
      <c r="H161" s="3" t="s">
        <v>85</v>
      </c>
      <c r="I161" s="3">
        <v>149</v>
      </c>
      <c r="J161" s="21">
        <f>専門自由!E6</f>
        <v>0</v>
      </c>
      <c r="K161" s="21">
        <f>専門自由!F6</f>
        <v>0</v>
      </c>
      <c r="L161" s="21">
        <f>専門自由!G6</f>
        <v>0</v>
      </c>
      <c r="M161" s="21">
        <f>専門自由!H6</f>
        <v>0</v>
      </c>
      <c r="N161" s="21">
        <f>専門自由!I6</f>
        <v>0</v>
      </c>
      <c r="O161" s="21">
        <f>専門自由!J6</f>
        <v>0</v>
      </c>
      <c r="P161" s="3">
        <f>専門自由!C6</f>
        <v>0</v>
      </c>
      <c r="Q161" s="1" t="str">
        <f t="shared" si="13"/>
        <v/>
      </c>
      <c r="S161" s="21">
        <v>1</v>
      </c>
      <c r="T161" s="21" t="s">
        <v>118</v>
      </c>
      <c r="U161" s="21" t="s">
        <v>136</v>
      </c>
      <c r="V161" s="21" t="s">
        <v>120</v>
      </c>
      <c r="W161" s="21" t="s">
        <v>135</v>
      </c>
      <c r="X161" s="26" t="str">
        <f>_xlfn.CONCAT(S161,T161,U161,V161,W161)</f>
        <v>1前期金1 2c</v>
      </c>
      <c r="Y161" s="22" t="e">
        <f>DGET($H$12:$P$205,$P$12,S160:V161)</f>
        <v>#VALUE!</v>
      </c>
      <c r="Z161" s="22" t="e">
        <f>DGET($H$12:$P$205,$I$12,S160:V161)</f>
        <v>#VALUE!</v>
      </c>
      <c r="AA161" s="22" t="e">
        <f>DGET($H$12:$P$205,$H$12,S160:V161)</f>
        <v>#VALUE!</v>
      </c>
    </row>
    <row r="162" spans="6:27" ht="18" customHeight="1" x14ac:dyDescent="0.45">
      <c r="F162" s="1" t="str">
        <f>IF(Q162="","",COUNTIF($Q$13:Q162,"該当"))</f>
        <v/>
      </c>
      <c r="G162" s="1" t="str">
        <f t="shared" si="12"/>
        <v/>
      </c>
      <c r="H162" s="3" t="s">
        <v>85</v>
      </c>
      <c r="I162" s="3">
        <v>150</v>
      </c>
      <c r="J162" s="21">
        <f>専門自由!E7</f>
        <v>0</v>
      </c>
      <c r="K162" s="21">
        <f>専門自由!F7</f>
        <v>0</v>
      </c>
      <c r="L162" s="21">
        <f>専門自由!G7</f>
        <v>0</v>
      </c>
      <c r="M162" s="21">
        <f>専門自由!H7</f>
        <v>0</v>
      </c>
      <c r="N162" s="21">
        <f>専門自由!I7</f>
        <v>0</v>
      </c>
      <c r="O162" s="21">
        <f>専門自由!J7</f>
        <v>0</v>
      </c>
      <c r="P162" s="3">
        <f>専門自由!C7</f>
        <v>0</v>
      </c>
      <c r="Q162" s="1" t="str">
        <f t="shared" si="13"/>
        <v/>
      </c>
      <c r="S162" s="6" t="s">
        <v>101</v>
      </c>
      <c r="T162" s="6" t="s">
        <v>113</v>
      </c>
      <c r="U162" s="6" t="s">
        <v>102</v>
      </c>
      <c r="V162" s="6" t="s">
        <v>103</v>
      </c>
      <c r="W162" s="6"/>
      <c r="X162" s="25"/>
      <c r="Y162" s="6" t="s">
        <v>130</v>
      </c>
      <c r="Z162" s="6" t="s">
        <v>128</v>
      </c>
      <c r="AA162" s="6" t="s">
        <v>127</v>
      </c>
    </row>
    <row r="163" spans="6:27" ht="18" customHeight="1" x14ac:dyDescent="0.45">
      <c r="F163" s="1" t="str">
        <f>IF(Q163="","",COUNTIF($Q$13:Q163,"該当"))</f>
        <v/>
      </c>
      <c r="G163" s="1" t="str">
        <f t="shared" si="12"/>
        <v/>
      </c>
      <c r="H163" s="3" t="s">
        <v>85</v>
      </c>
      <c r="I163" s="3">
        <v>151</v>
      </c>
      <c r="J163" s="21">
        <f>専門自由!E8</f>
        <v>0</v>
      </c>
      <c r="K163" s="21">
        <f>専門自由!F8</f>
        <v>0</v>
      </c>
      <c r="L163" s="21">
        <f>専門自由!G8</f>
        <v>0</v>
      </c>
      <c r="M163" s="21">
        <f>専門自由!H8</f>
        <v>0</v>
      </c>
      <c r="N163" s="21">
        <f>専門自由!I8</f>
        <v>0</v>
      </c>
      <c r="O163" s="21">
        <f>専門自由!J8</f>
        <v>0</v>
      </c>
      <c r="P163" s="3">
        <f>専門自由!C8</f>
        <v>0</v>
      </c>
      <c r="Q163" s="1" t="str">
        <f t="shared" si="13"/>
        <v/>
      </c>
      <c r="S163" s="21">
        <v>1</v>
      </c>
      <c r="T163" s="21" t="s">
        <v>118</v>
      </c>
      <c r="U163" s="21" t="s">
        <v>136</v>
      </c>
      <c r="V163" s="21" t="s">
        <v>121</v>
      </c>
      <c r="W163" s="21" t="s">
        <v>133</v>
      </c>
      <c r="X163" s="26" t="str">
        <f>_xlfn.CONCAT(S163,T163,U163,V163,W163)</f>
        <v>1前期金3 4a</v>
      </c>
      <c r="Y163" s="22" t="e">
        <f>DGET($H$12:$P$205,$P$12,S162:V163)</f>
        <v>#VALUE!</v>
      </c>
      <c r="Z163" s="22" t="e">
        <f>DGET($H$12:$P$205,$I$12,S162:V163)</f>
        <v>#VALUE!</v>
      </c>
      <c r="AA163" s="22" t="e">
        <f>DGET($H$12:$P$205,$H$12,S162:V163)</f>
        <v>#VALUE!</v>
      </c>
    </row>
    <row r="164" spans="6:27" ht="18" customHeight="1" x14ac:dyDescent="0.45">
      <c r="F164" s="1" t="str">
        <f>IF(Q164="","",COUNTIF($Q$13:Q164,"該当"))</f>
        <v/>
      </c>
      <c r="G164" s="1" t="str">
        <f t="shared" si="12"/>
        <v/>
      </c>
      <c r="H164" s="3" t="s">
        <v>85</v>
      </c>
      <c r="I164" s="3">
        <v>152</v>
      </c>
      <c r="J164" s="21">
        <f>専門自由!E9</f>
        <v>0</v>
      </c>
      <c r="K164" s="21">
        <f>専門自由!F9</f>
        <v>0</v>
      </c>
      <c r="L164" s="21">
        <f>専門自由!G9</f>
        <v>0</v>
      </c>
      <c r="M164" s="21">
        <f>専門自由!H9</f>
        <v>0</v>
      </c>
      <c r="N164" s="21">
        <f>専門自由!I9</f>
        <v>0</v>
      </c>
      <c r="O164" s="21">
        <f>専門自由!J9</f>
        <v>0</v>
      </c>
      <c r="P164" s="3">
        <f>専門自由!C9</f>
        <v>0</v>
      </c>
      <c r="Q164" s="1" t="str">
        <f t="shared" si="13"/>
        <v/>
      </c>
      <c r="S164" s="6" t="s">
        <v>101</v>
      </c>
      <c r="T164" s="6" t="s">
        <v>113</v>
      </c>
      <c r="U164" s="6" t="s">
        <v>102</v>
      </c>
      <c r="V164" s="6" t="s">
        <v>104</v>
      </c>
      <c r="W164" s="6"/>
      <c r="X164" s="25"/>
      <c r="Y164" s="6" t="s">
        <v>130</v>
      </c>
      <c r="Z164" s="6" t="s">
        <v>128</v>
      </c>
      <c r="AA164" s="6" t="s">
        <v>127</v>
      </c>
    </row>
    <row r="165" spans="6:27" ht="18" customHeight="1" x14ac:dyDescent="0.45">
      <c r="F165" s="1" t="str">
        <f>IF(Q165="","",COUNTIF($Q$13:Q165,"該当"))</f>
        <v/>
      </c>
      <c r="G165" s="1" t="str">
        <f t="shared" si="12"/>
        <v/>
      </c>
      <c r="H165" s="3" t="s">
        <v>85</v>
      </c>
      <c r="I165" s="3">
        <v>153</v>
      </c>
      <c r="J165" s="21">
        <f>専門自由!E10</f>
        <v>0</v>
      </c>
      <c r="K165" s="21">
        <f>専門自由!F10</f>
        <v>0</v>
      </c>
      <c r="L165" s="21">
        <f>専門自由!G10</f>
        <v>0</v>
      </c>
      <c r="M165" s="21">
        <f>専門自由!H10</f>
        <v>0</v>
      </c>
      <c r="N165" s="21">
        <f>専門自由!I10</f>
        <v>0</v>
      </c>
      <c r="O165" s="21">
        <f>専門自由!J10</f>
        <v>0</v>
      </c>
      <c r="P165" s="3">
        <f>専門自由!C10</f>
        <v>0</v>
      </c>
      <c r="Q165" s="1" t="str">
        <f t="shared" si="13"/>
        <v/>
      </c>
      <c r="S165" s="21">
        <v>1</v>
      </c>
      <c r="T165" s="21" t="s">
        <v>118</v>
      </c>
      <c r="U165" s="21" t="s">
        <v>136</v>
      </c>
      <c r="V165" s="21" t="s">
        <v>121</v>
      </c>
      <c r="W165" s="21" t="s">
        <v>134</v>
      </c>
      <c r="X165" s="26" t="str">
        <f>_xlfn.CONCAT(S165,T165,U165,V165,W165)</f>
        <v>1前期金3 4b</v>
      </c>
      <c r="Y165" s="22" t="e">
        <f>DGET($H$12:$P$205,$P$12,S164:V165)</f>
        <v>#VALUE!</v>
      </c>
      <c r="Z165" s="22" t="e">
        <f>DGET($H$12:$P$205,$I$12,S164:V165)</f>
        <v>#VALUE!</v>
      </c>
      <c r="AA165" s="22" t="e">
        <f>DGET($H$12:$P$205,$H$12,S164:V165)</f>
        <v>#VALUE!</v>
      </c>
    </row>
    <row r="166" spans="6:27" ht="18" customHeight="1" x14ac:dyDescent="0.45">
      <c r="F166" s="1" t="str">
        <f>IF(Q166="","",COUNTIF($Q$13:Q166,"該当"))</f>
        <v/>
      </c>
      <c r="G166" s="1" t="str">
        <f t="shared" si="12"/>
        <v/>
      </c>
      <c r="H166" s="3" t="s">
        <v>85</v>
      </c>
      <c r="I166" s="3">
        <v>154</v>
      </c>
      <c r="J166" s="21">
        <f>専門自由!E11</f>
        <v>0</v>
      </c>
      <c r="K166" s="21">
        <f>専門自由!F11</f>
        <v>0</v>
      </c>
      <c r="L166" s="21">
        <f>専門自由!G11</f>
        <v>0</v>
      </c>
      <c r="M166" s="21">
        <f>専門自由!H11</f>
        <v>0</v>
      </c>
      <c r="N166" s="21">
        <f>専門自由!I11</f>
        <v>0</v>
      </c>
      <c r="O166" s="21">
        <f>専門自由!J11</f>
        <v>0</v>
      </c>
      <c r="P166" s="3">
        <f>専門自由!C11</f>
        <v>0</v>
      </c>
      <c r="Q166" s="1" t="str">
        <f t="shared" si="13"/>
        <v/>
      </c>
      <c r="S166" s="6" t="s">
        <v>101</v>
      </c>
      <c r="T166" s="6" t="s">
        <v>113</v>
      </c>
      <c r="U166" s="6" t="s">
        <v>102</v>
      </c>
      <c r="V166" s="6" t="s">
        <v>105</v>
      </c>
      <c r="W166" s="6"/>
      <c r="X166" s="25"/>
      <c r="Y166" s="6" t="s">
        <v>130</v>
      </c>
      <c r="Z166" s="6" t="s">
        <v>128</v>
      </c>
      <c r="AA166" s="6" t="s">
        <v>127</v>
      </c>
    </row>
    <row r="167" spans="6:27" ht="18" customHeight="1" x14ac:dyDescent="0.45">
      <c r="F167" s="1" t="str">
        <f>IF(Q167="","",COUNTIF($Q$13:Q167,"該当"))</f>
        <v/>
      </c>
      <c r="G167" s="1" t="str">
        <f t="shared" si="12"/>
        <v/>
      </c>
      <c r="H167" s="3" t="s">
        <v>85</v>
      </c>
      <c r="I167" s="3">
        <v>155</v>
      </c>
      <c r="J167" s="21">
        <f>専門自由!E12</f>
        <v>0</v>
      </c>
      <c r="K167" s="21">
        <f>専門自由!F12</f>
        <v>0</v>
      </c>
      <c r="L167" s="21">
        <f>専門自由!G12</f>
        <v>0</v>
      </c>
      <c r="M167" s="21">
        <f>専門自由!H12</f>
        <v>0</v>
      </c>
      <c r="N167" s="21">
        <f>専門自由!I12</f>
        <v>0</v>
      </c>
      <c r="O167" s="21">
        <f>専門自由!J12</f>
        <v>0</v>
      </c>
      <c r="P167" s="3">
        <f>専門自由!C12</f>
        <v>0</v>
      </c>
      <c r="Q167" s="1" t="str">
        <f t="shared" si="13"/>
        <v/>
      </c>
      <c r="S167" s="21">
        <v>1</v>
      </c>
      <c r="T167" s="21" t="s">
        <v>118</v>
      </c>
      <c r="U167" s="21" t="s">
        <v>136</v>
      </c>
      <c r="V167" s="21" t="s">
        <v>121</v>
      </c>
      <c r="W167" s="21" t="s">
        <v>135</v>
      </c>
      <c r="X167" s="26" t="str">
        <f>_xlfn.CONCAT(S167,T167,U167,V167,W167)</f>
        <v>1前期金3 4c</v>
      </c>
      <c r="Y167" s="22" t="e">
        <f>DGET($H$12:$P$205,$P$12,S166:V167)</f>
        <v>#VALUE!</v>
      </c>
      <c r="Z167" s="22" t="e">
        <f>DGET($H$12:$P$205,$I$12,S166:V167)</f>
        <v>#VALUE!</v>
      </c>
      <c r="AA167" s="22" t="e">
        <f>DGET($H$12:$P$205,$H$12,S166:V167)</f>
        <v>#VALUE!</v>
      </c>
    </row>
    <row r="168" spans="6:27" ht="18" customHeight="1" x14ac:dyDescent="0.45">
      <c r="F168" s="1" t="str">
        <f>IF(Q168="","",COUNTIF($Q$13:Q168,"該当"))</f>
        <v/>
      </c>
      <c r="G168" s="1" t="str">
        <f t="shared" si="12"/>
        <v/>
      </c>
      <c r="H168" s="3" t="s">
        <v>85</v>
      </c>
      <c r="I168" s="3">
        <v>156</v>
      </c>
      <c r="J168" s="21">
        <f>専門自由!E13</f>
        <v>0</v>
      </c>
      <c r="K168" s="21">
        <f>専門自由!F13</f>
        <v>0</v>
      </c>
      <c r="L168" s="21">
        <f>専門自由!G13</f>
        <v>0</v>
      </c>
      <c r="M168" s="21">
        <f>専門自由!H13</f>
        <v>0</v>
      </c>
      <c r="N168" s="21">
        <f>専門自由!I13</f>
        <v>0</v>
      </c>
      <c r="O168" s="21">
        <f>専門自由!J13</f>
        <v>0</v>
      </c>
      <c r="P168" s="3">
        <f>専門自由!C13</f>
        <v>0</v>
      </c>
      <c r="Q168" s="1" t="str">
        <f t="shared" si="13"/>
        <v/>
      </c>
      <c r="S168" s="6" t="s">
        <v>101</v>
      </c>
      <c r="T168" s="6" t="s">
        <v>113</v>
      </c>
      <c r="U168" s="6" t="s">
        <v>102</v>
      </c>
      <c r="V168" s="6" t="s">
        <v>103</v>
      </c>
      <c r="W168" s="6"/>
      <c r="X168" s="25"/>
      <c r="Y168" s="6" t="s">
        <v>130</v>
      </c>
      <c r="Z168" s="6" t="s">
        <v>128</v>
      </c>
      <c r="AA168" s="6" t="s">
        <v>127</v>
      </c>
    </row>
    <row r="169" spans="6:27" ht="18" customHeight="1" x14ac:dyDescent="0.45">
      <c r="F169" s="1" t="str">
        <f>IF(Q169="","",COUNTIF($Q$13:Q169,"該当"))</f>
        <v/>
      </c>
      <c r="G169" s="1" t="str">
        <f t="shared" si="12"/>
        <v/>
      </c>
      <c r="H169" s="3" t="s">
        <v>85</v>
      </c>
      <c r="I169" s="3">
        <v>157</v>
      </c>
      <c r="J169" s="21">
        <f>専門自由!E14</f>
        <v>0</v>
      </c>
      <c r="K169" s="21">
        <f>専門自由!F14</f>
        <v>0</v>
      </c>
      <c r="L169" s="21">
        <f>専門自由!G14</f>
        <v>0</v>
      </c>
      <c r="M169" s="21">
        <f>専門自由!H14</f>
        <v>0</v>
      </c>
      <c r="N169" s="21">
        <f>専門自由!I14</f>
        <v>0</v>
      </c>
      <c r="O169" s="21">
        <f>専門自由!J14</f>
        <v>0</v>
      </c>
      <c r="P169" s="3">
        <f>専門自由!C14</f>
        <v>0</v>
      </c>
      <c r="Q169" s="1" t="str">
        <f t="shared" si="13"/>
        <v/>
      </c>
      <c r="S169" s="21">
        <v>1</v>
      </c>
      <c r="T169" s="21" t="s">
        <v>118</v>
      </c>
      <c r="U169" s="21" t="s">
        <v>136</v>
      </c>
      <c r="V169" s="21" t="s">
        <v>123</v>
      </c>
      <c r="W169" s="21" t="s">
        <v>133</v>
      </c>
      <c r="X169" s="26" t="str">
        <f>_xlfn.CONCAT(S169,T169,U169,V169,W169)</f>
        <v>1前期金5 6a</v>
      </c>
      <c r="Y169" s="22" t="e">
        <f>DGET($H$12:$P$205,$P$12,S168:V169)</f>
        <v>#VALUE!</v>
      </c>
      <c r="Z169" s="22" t="e">
        <f>DGET($H$12:$P$205,$I$12,S168:V169)</f>
        <v>#VALUE!</v>
      </c>
      <c r="AA169" s="22" t="e">
        <f>DGET($H$12:$P$205,$H$12,S168:V169)</f>
        <v>#VALUE!</v>
      </c>
    </row>
    <row r="170" spans="6:27" ht="18" customHeight="1" x14ac:dyDescent="0.45">
      <c r="F170" s="1" t="str">
        <f>IF(Q170="","",COUNTIF($Q$13:Q170,"該当"))</f>
        <v/>
      </c>
      <c r="G170" s="1" t="str">
        <f t="shared" si="12"/>
        <v/>
      </c>
      <c r="H170" s="3" t="s">
        <v>85</v>
      </c>
      <c r="I170" s="3">
        <v>158</v>
      </c>
      <c r="J170" s="21">
        <f>専門自由!E15</f>
        <v>0</v>
      </c>
      <c r="K170" s="21">
        <f>専門自由!F15</f>
        <v>0</v>
      </c>
      <c r="L170" s="21">
        <f>専門自由!G15</f>
        <v>0</v>
      </c>
      <c r="M170" s="21">
        <f>専門自由!H15</f>
        <v>0</v>
      </c>
      <c r="N170" s="21">
        <f>専門自由!I15</f>
        <v>0</v>
      </c>
      <c r="O170" s="21">
        <f>専門自由!J15</f>
        <v>0</v>
      </c>
      <c r="P170" s="3">
        <f>専門自由!C15</f>
        <v>0</v>
      </c>
      <c r="Q170" s="1" t="str">
        <f t="shared" si="13"/>
        <v/>
      </c>
      <c r="S170" s="6" t="s">
        <v>101</v>
      </c>
      <c r="T170" s="6" t="s">
        <v>113</v>
      </c>
      <c r="U170" s="6" t="s">
        <v>102</v>
      </c>
      <c r="V170" s="6" t="s">
        <v>104</v>
      </c>
      <c r="W170" s="6"/>
      <c r="X170" s="25"/>
      <c r="Y170" s="6" t="s">
        <v>130</v>
      </c>
      <c r="Z170" s="6" t="s">
        <v>128</v>
      </c>
      <c r="AA170" s="6" t="s">
        <v>127</v>
      </c>
    </row>
    <row r="171" spans="6:27" ht="18" customHeight="1" x14ac:dyDescent="0.45">
      <c r="F171" s="1" t="str">
        <f>IF(Q171="","",COUNTIF($Q$13:Q171,"該当"))</f>
        <v/>
      </c>
      <c r="G171" s="1" t="str">
        <f t="shared" si="12"/>
        <v/>
      </c>
      <c r="H171" s="3" t="s">
        <v>85</v>
      </c>
      <c r="I171" s="3">
        <v>159</v>
      </c>
      <c r="J171" s="21">
        <f>専門自由!E16</f>
        <v>0</v>
      </c>
      <c r="K171" s="21">
        <f>専門自由!F16</f>
        <v>0</v>
      </c>
      <c r="L171" s="21">
        <f>専門自由!G16</f>
        <v>0</v>
      </c>
      <c r="M171" s="21">
        <f>専門自由!H16</f>
        <v>0</v>
      </c>
      <c r="N171" s="21">
        <f>専門自由!I16</f>
        <v>0</v>
      </c>
      <c r="O171" s="21">
        <f>専門自由!J16</f>
        <v>0</v>
      </c>
      <c r="P171" s="3">
        <f>専門自由!C16</f>
        <v>0</v>
      </c>
      <c r="Q171" s="1" t="str">
        <f t="shared" si="13"/>
        <v/>
      </c>
      <c r="S171" s="21">
        <v>1</v>
      </c>
      <c r="T171" s="21" t="s">
        <v>118</v>
      </c>
      <c r="U171" s="21" t="s">
        <v>136</v>
      </c>
      <c r="V171" s="21" t="s">
        <v>123</v>
      </c>
      <c r="W171" s="21" t="s">
        <v>134</v>
      </c>
      <c r="X171" s="26" t="str">
        <f>_xlfn.CONCAT(S171,T171,U171,V171,W171)</f>
        <v>1前期金5 6b</v>
      </c>
      <c r="Y171" s="22" t="e">
        <f>DGET($H$12:$P$205,$P$12,S170:V171)</f>
        <v>#VALUE!</v>
      </c>
      <c r="Z171" s="22" t="e">
        <f>DGET($H$12:$P$205,$I$12,S170:V171)</f>
        <v>#VALUE!</v>
      </c>
      <c r="AA171" s="22" t="e">
        <f>DGET($H$12:$P$205,$H$12,S170:V171)</f>
        <v>#VALUE!</v>
      </c>
    </row>
    <row r="172" spans="6:27" ht="18" customHeight="1" x14ac:dyDescent="0.45">
      <c r="F172" s="1" t="str">
        <f>IF(Q172="","",COUNTIF($Q$13:Q172,"該当"))</f>
        <v/>
      </c>
      <c r="G172" s="1" t="str">
        <f t="shared" si="12"/>
        <v/>
      </c>
      <c r="H172" s="3" t="s">
        <v>85</v>
      </c>
      <c r="I172" s="3">
        <v>160</v>
      </c>
      <c r="J172" s="21">
        <f>専門自由!E17</f>
        <v>0</v>
      </c>
      <c r="K172" s="21">
        <f>専門自由!F17</f>
        <v>0</v>
      </c>
      <c r="L172" s="21">
        <f>専門自由!G17</f>
        <v>0</v>
      </c>
      <c r="M172" s="21">
        <f>専門自由!H17</f>
        <v>0</v>
      </c>
      <c r="N172" s="21">
        <f>専門自由!I17</f>
        <v>0</v>
      </c>
      <c r="O172" s="21">
        <f>専門自由!J17</f>
        <v>0</v>
      </c>
      <c r="P172" s="3">
        <f>専門自由!C17</f>
        <v>0</v>
      </c>
      <c r="Q172" s="1" t="str">
        <f t="shared" si="13"/>
        <v/>
      </c>
      <c r="S172" s="6" t="s">
        <v>101</v>
      </c>
      <c r="T172" s="6" t="s">
        <v>113</v>
      </c>
      <c r="U172" s="6" t="s">
        <v>102</v>
      </c>
      <c r="V172" s="6" t="s">
        <v>105</v>
      </c>
      <c r="W172" s="6"/>
      <c r="X172" s="25"/>
      <c r="Y172" s="6" t="s">
        <v>130</v>
      </c>
      <c r="Z172" s="6" t="s">
        <v>128</v>
      </c>
      <c r="AA172" s="6" t="s">
        <v>127</v>
      </c>
    </row>
    <row r="173" spans="6:27" ht="18" customHeight="1" x14ac:dyDescent="0.45">
      <c r="F173" s="1" t="str">
        <f>IF(Q173="","",COUNTIF($Q$13:Q173,"該当"))</f>
        <v/>
      </c>
      <c r="G173" s="1" t="str">
        <f t="shared" si="12"/>
        <v/>
      </c>
      <c r="H173" s="3" t="s">
        <v>85</v>
      </c>
      <c r="I173" s="3">
        <v>161</v>
      </c>
      <c r="J173" s="21">
        <f>専門自由!E18</f>
        <v>0</v>
      </c>
      <c r="K173" s="21">
        <f>専門自由!F18</f>
        <v>0</v>
      </c>
      <c r="L173" s="21">
        <f>専門自由!G18</f>
        <v>0</v>
      </c>
      <c r="M173" s="21">
        <f>専門自由!H18</f>
        <v>0</v>
      </c>
      <c r="N173" s="21">
        <f>専門自由!I18</f>
        <v>0</v>
      </c>
      <c r="O173" s="21">
        <f>専門自由!J18</f>
        <v>0</v>
      </c>
      <c r="P173" s="3">
        <f>専門自由!C18</f>
        <v>0</v>
      </c>
      <c r="Q173" s="1" t="str">
        <f t="shared" si="13"/>
        <v/>
      </c>
      <c r="S173" s="21">
        <v>1</v>
      </c>
      <c r="T173" s="21" t="s">
        <v>118</v>
      </c>
      <c r="U173" s="21" t="s">
        <v>136</v>
      </c>
      <c r="V173" s="21" t="s">
        <v>123</v>
      </c>
      <c r="W173" s="21" t="s">
        <v>135</v>
      </c>
      <c r="X173" s="26" t="str">
        <f>_xlfn.CONCAT(S173,T173,U173,V173,W173)</f>
        <v>1前期金5 6c</v>
      </c>
      <c r="Y173" s="22" t="e">
        <f>DGET($H$12:$P$205,$P$12,S172:V173)</f>
        <v>#VALUE!</v>
      </c>
      <c r="Z173" s="22" t="e">
        <f>DGET($H$12:$P$205,$I$12,S172:V173)</f>
        <v>#VALUE!</v>
      </c>
      <c r="AA173" s="22" t="e">
        <f>DGET($H$12:$P$205,$H$12,S172:V173)</f>
        <v>#VALUE!</v>
      </c>
    </row>
    <row r="174" spans="6:27" ht="18" customHeight="1" x14ac:dyDescent="0.45">
      <c r="F174" s="1" t="str">
        <f>IF(Q174="","",COUNTIF($Q$13:Q174,"該当"))</f>
        <v/>
      </c>
      <c r="G174" s="1" t="str">
        <f t="shared" si="12"/>
        <v/>
      </c>
      <c r="H174" s="3" t="s">
        <v>85</v>
      </c>
      <c r="I174" s="3">
        <v>162</v>
      </c>
      <c r="J174" s="21">
        <f>専門自由!E19</f>
        <v>0</v>
      </c>
      <c r="K174" s="21">
        <f>専門自由!F19</f>
        <v>0</v>
      </c>
      <c r="L174" s="21">
        <f>専門自由!G19</f>
        <v>0</v>
      </c>
      <c r="M174" s="21">
        <f>専門自由!H19</f>
        <v>0</v>
      </c>
      <c r="N174" s="21">
        <f>専門自由!I19</f>
        <v>0</v>
      </c>
      <c r="O174" s="21">
        <f>専門自由!J19</f>
        <v>0</v>
      </c>
      <c r="P174" s="3">
        <f>専門自由!C19</f>
        <v>0</v>
      </c>
      <c r="Q174" s="1" t="str">
        <f t="shared" si="13"/>
        <v/>
      </c>
      <c r="S174" s="6" t="s">
        <v>101</v>
      </c>
      <c r="T174" s="6" t="s">
        <v>113</v>
      </c>
      <c r="U174" s="6" t="s">
        <v>102</v>
      </c>
      <c r="V174" s="6" t="s">
        <v>103</v>
      </c>
      <c r="W174" s="6"/>
      <c r="X174" s="25"/>
      <c r="Y174" s="6" t="s">
        <v>130</v>
      </c>
      <c r="Z174" s="6" t="s">
        <v>128</v>
      </c>
      <c r="AA174" s="6" t="s">
        <v>127</v>
      </c>
    </row>
    <row r="175" spans="6:27" ht="18" customHeight="1" x14ac:dyDescent="0.45">
      <c r="F175" s="1" t="str">
        <f>IF(Q175="","",COUNTIF($Q$13:Q175,"該当"))</f>
        <v/>
      </c>
      <c r="G175" s="1" t="str">
        <f t="shared" si="12"/>
        <v/>
      </c>
      <c r="H175" s="3" t="s">
        <v>85</v>
      </c>
      <c r="I175" s="3">
        <v>163</v>
      </c>
      <c r="J175" s="21">
        <f>専門自由!E20</f>
        <v>0</v>
      </c>
      <c r="K175" s="21">
        <f>専門自由!F20</f>
        <v>0</v>
      </c>
      <c r="L175" s="21">
        <f>専門自由!G20</f>
        <v>0</v>
      </c>
      <c r="M175" s="21">
        <f>専門自由!H20</f>
        <v>0</v>
      </c>
      <c r="N175" s="21">
        <f>専門自由!I20</f>
        <v>0</v>
      </c>
      <c r="O175" s="21">
        <f>専門自由!J20</f>
        <v>0</v>
      </c>
      <c r="P175" s="3">
        <f>専門自由!C20</f>
        <v>0</v>
      </c>
      <c r="Q175" s="1" t="str">
        <f t="shared" si="13"/>
        <v/>
      </c>
      <c r="S175" s="21">
        <v>1</v>
      </c>
      <c r="T175" s="21" t="s">
        <v>118</v>
      </c>
      <c r="U175" s="21" t="s">
        <v>136</v>
      </c>
      <c r="V175" s="21" t="s">
        <v>124</v>
      </c>
      <c r="W175" s="21" t="s">
        <v>133</v>
      </c>
      <c r="X175" s="26" t="str">
        <f>_xlfn.CONCAT(S175,T175,U175,V175,W175)</f>
        <v>1前期金7 8a</v>
      </c>
      <c r="Y175" s="22" t="e">
        <f>DGET($H$12:$P$205,$P$12,S174:V175)</f>
        <v>#VALUE!</v>
      </c>
      <c r="Z175" s="22" t="e">
        <f>DGET($H$12:$P$205,$I$12,S174:V175)</f>
        <v>#VALUE!</v>
      </c>
      <c r="AA175" s="22" t="e">
        <f>DGET($H$12:$P$205,$H$12,S174:V175)</f>
        <v>#VALUE!</v>
      </c>
    </row>
    <row r="176" spans="6:27" ht="18" customHeight="1" x14ac:dyDescent="0.45">
      <c r="F176" s="1" t="str">
        <f>IF(Q176="","",COUNTIF($Q$13:Q176,"該当"))</f>
        <v/>
      </c>
      <c r="G176" s="1" t="str">
        <f t="shared" si="12"/>
        <v/>
      </c>
      <c r="H176" s="3" t="s">
        <v>85</v>
      </c>
      <c r="I176" s="3">
        <v>164</v>
      </c>
      <c r="J176" s="21">
        <f>専門自由!E21</f>
        <v>0</v>
      </c>
      <c r="K176" s="21">
        <f>専門自由!F21</f>
        <v>0</v>
      </c>
      <c r="L176" s="21">
        <f>専門自由!G21</f>
        <v>0</v>
      </c>
      <c r="M176" s="21">
        <f>専門自由!H21</f>
        <v>0</v>
      </c>
      <c r="N176" s="21">
        <f>専門自由!I21</f>
        <v>0</v>
      </c>
      <c r="O176" s="21">
        <f>専門自由!J21</f>
        <v>0</v>
      </c>
      <c r="P176" s="3">
        <f>専門自由!C21</f>
        <v>0</v>
      </c>
      <c r="Q176" s="1" t="str">
        <f t="shared" si="13"/>
        <v/>
      </c>
      <c r="S176" s="6" t="s">
        <v>101</v>
      </c>
      <c r="T176" s="6" t="s">
        <v>113</v>
      </c>
      <c r="U176" s="6" t="s">
        <v>102</v>
      </c>
      <c r="V176" s="6" t="s">
        <v>104</v>
      </c>
      <c r="W176" s="6"/>
      <c r="X176" s="25"/>
      <c r="Y176" s="6" t="s">
        <v>130</v>
      </c>
      <c r="Z176" s="6" t="s">
        <v>128</v>
      </c>
      <c r="AA176" s="6" t="s">
        <v>127</v>
      </c>
    </row>
    <row r="177" spans="6:27" ht="18" customHeight="1" x14ac:dyDescent="0.45">
      <c r="F177" s="1" t="str">
        <f>IF(Q177="","",COUNTIF($Q$13:Q177,"該当"))</f>
        <v/>
      </c>
      <c r="G177" s="1" t="str">
        <f t="shared" si="12"/>
        <v/>
      </c>
      <c r="H177" s="3" t="s">
        <v>85</v>
      </c>
      <c r="I177" s="3">
        <v>165</v>
      </c>
      <c r="J177" s="21">
        <f>専門自由!E22</f>
        <v>0</v>
      </c>
      <c r="K177" s="21">
        <f>専門自由!F22</f>
        <v>0</v>
      </c>
      <c r="L177" s="21">
        <f>専門自由!G22</f>
        <v>0</v>
      </c>
      <c r="M177" s="21">
        <f>専門自由!H22</f>
        <v>0</v>
      </c>
      <c r="N177" s="21">
        <f>専門自由!I22</f>
        <v>0</v>
      </c>
      <c r="O177" s="21">
        <f>専門自由!J22</f>
        <v>0</v>
      </c>
      <c r="P177" s="3">
        <f>専門自由!C22</f>
        <v>0</v>
      </c>
      <c r="Q177" s="1" t="str">
        <f t="shared" si="13"/>
        <v/>
      </c>
      <c r="S177" s="21">
        <v>1</v>
      </c>
      <c r="T177" s="21" t="s">
        <v>118</v>
      </c>
      <c r="U177" s="21" t="s">
        <v>136</v>
      </c>
      <c r="V177" s="21" t="s">
        <v>124</v>
      </c>
      <c r="W177" s="21" t="s">
        <v>134</v>
      </c>
      <c r="X177" s="26" t="str">
        <f>_xlfn.CONCAT(S177,T177,U177,V177,W177)</f>
        <v>1前期金7 8b</v>
      </c>
      <c r="Y177" s="22" t="e">
        <f>DGET($H$12:$P$205,$P$12,S176:V177)</f>
        <v>#VALUE!</v>
      </c>
      <c r="Z177" s="22" t="e">
        <f>DGET($H$12:$P$205,$I$12,S176:V177)</f>
        <v>#VALUE!</v>
      </c>
      <c r="AA177" s="22" t="e">
        <f>DGET($H$12:$P$205,$H$12,S176:V177)</f>
        <v>#VALUE!</v>
      </c>
    </row>
    <row r="178" spans="6:27" ht="18" customHeight="1" x14ac:dyDescent="0.45">
      <c r="F178" s="1" t="str">
        <f>IF(Q178="","",COUNTIF($Q$13:Q178,"該当"))</f>
        <v/>
      </c>
      <c r="G178" s="1" t="str">
        <f t="shared" si="12"/>
        <v/>
      </c>
      <c r="H178" s="3" t="s">
        <v>85</v>
      </c>
      <c r="I178" s="3">
        <v>166</v>
      </c>
      <c r="J178" s="21">
        <f>専門自由!E23</f>
        <v>0</v>
      </c>
      <c r="K178" s="21">
        <f>専門自由!F23</f>
        <v>0</v>
      </c>
      <c r="L178" s="21">
        <f>専門自由!G23</f>
        <v>0</v>
      </c>
      <c r="M178" s="21">
        <f>専門自由!H23</f>
        <v>0</v>
      </c>
      <c r="N178" s="21">
        <f>専門自由!I23</f>
        <v>0</v>
      </c>
      <c r="O178" s="21">
        <f>専門自由!J23</f>
        <v>0</v>
      </c>
      <c r="P178" s="3">
        <f>専門自由!C23</f>
        <v>0</v>
      </c>
      <c r="Q178" s="1" t="str">
        <f t="shared" si="13"/>
        <v/>
      </c>
      <c r="S178" s="6" t="s">
        <v>101</v>
      </c>
      <c r="T178" s="6" t="s">
        <v>113</v>
      </c>
      <c r="U178" s="6" t="s">
        <v>102</v>
      </c>
      <c r="V178" s="6" t="s">
        <v>105</v>
      </c>
      <c r="W178" s="6"/>
      <c r="X178" s="25"/>
      <c r="Y178" s="6" t="s">
        <v>130</v>
      </c>
      <c r="Z178" s="6" t="s">
        <v>128</v>
      </c>
      <c r="AA178" s="6" t="s">
        <v>127</v>
      </c>
    </row>
    <row r="179" spans="6:27" ht="18" customHeight="1" x14ac:dyDescent="0.45">
      <c r="F179" s="1" t="str">
        <f>IF(Q179="","",COUNTIF($Q$13:Q179,"該当"))</f>
        <v/>
      </c>
      <c r="G179" s="1" t="str">
        <f t="shared" si="12"/>
        <v/>
      </c>
      <c r="H179" s="3" t="s">
        <v>85</v>
      </c>
      <c r="I179" s="3">
        <v>167</v>
      </c>
      <c r="J179" s="21">
        <f>専門自由!E24</f>
        <v>0</v>
      </c>
      <c r="K179" s="21">
        <f>専門自由!F24</f>
        <v>0</v>
      </c>
      <c r="L179" s="21">
        <f>専門自由!G24</f>
        <v>0</v>
      </c>
      <c r="M179" s="21">
        <f>専門自由!H24</f>
        <v>0</v>
      </c>
      <c r="N179" s="21">
        <f>専門自由!I24</f>
        <v>0</v>
      </c>
      <c r="O179" s="21">
        <f>専門自由!J24</f>
        <v>0</v>
      </c>
      <c r="P179" s="3">
        <f>専門自由!C24</f>
        <v>0</v>
      </c>
      <c r="Q179" s="1" t="str">
        <f t="shared" si="13"/>
        <v/>
      </c>
      <c r="S179" s="21">
        <v>1</v>
      </c>
      <c r="T179" s="21" t="s">
        <v>118</v>
      </c>
      <c r="U179" s="21" t="s">
        <v>136</v>
      </c>
      <c r="V179" s="21" t="s">
        <v>124</v>
      </c>
      <c r="W179" s="21" t="s">
        <v>135</v>
      </c>
      <c r="X179" s="26" t="str">
        <f>_xlfn.CONCAT(S179,T179,U179,V179,W179)</f>
        <v>1前期金7 8c</v>
      </c>
      <c r="Y179" s="22" t="e">
        <f>DGET($H$12:$P$205,$P$12,S178:V179)</f>
        <v>#VALUE!</v>
      </c>
      <c r="Z179" s="22" t="e">
        <f>DGET($H$12:$P$205,$I$12,S178:V179)</f>
        <v>#VALUE!</v>
      </c>
      <c r="AA179" s="22" t="e">
        <f>DGET($H$12:$P$205,$H$12,S178:V179)</f>
        <v>#VALUE!</v>
      </c>
    </row>
    <row r="180" spans="6:27" ht="18" customHeight="1" x14ac:dyDescent="0.45">
      <c r="F180" s="1" t="str">
        <f>IF(Q180="","",COUNTIF($Q$13:Q180,"該当"))</f>
        <v/>
      </c>
      <c r="G180" s="1" t="str">
        <f t="shared" si="12"/>
        <v/>
      </c>
      <c r="H180" s="3" t="s">
        <v>85</v>
      </c>
      <c r="I180" s="3">
        <v>168</v>
      </c>
      <c r="J180" s="21">
        <f>専門自由!E25</f>
        <v>0</v>
      </c>
      <c r="K180" s="21">
        <f>専門自由!F25</f>
        <v>0</v>
      </c>
      <c r="L180" s="21">
        <f>専門自由!G25</f>
        <v>0</v>
      </c>
      <c r="M180" s="21">
        <f>専門自由!H25</f>
        <v>0</v>
      </c>
      <c r="N180" s="21">
        <f>専門自由!I25</f>
        <v>0</v>
      </c>
      <c r="O180" s="21">
        <f>専門自由!J25</f>
        <v>0</v>
      </c>
      <c r="P180" s="3">
        <f>専門自由!C25</f>
        <v>0</v>
      </c>
      <c r="Q180" s="1" t="str">
        <f t="shared" si="13"/>
        <v/>
      </c>
      <c r="S180" s="6" t="s">
        <v>101</v>
      </c>
      <c r="T180" s="6" t="s">
        <v>113</v>
      </c>
      <c r="U180" s="6" t="s">
        <v>102</v>
      </c>
      <c r="V180" s="6" t="s">
        <v>103</v>
      </c>
      <c r="W180" s="6"/>
      <c r="X180" s="25"/>
      <c r="Y180" s="6" t="s">
        <v>130</v>
      </c>
      <c r="Z180" s="6" t="s">
        <v>128</v>
      </c>
      <c r="AA180" s="6" t="s">
        <v>127</v>
      </c>
    </row>
    <row r="181" spans="6:27" ht="18" customHeight="1" x14ac:dyDescent="0.45">
      <c r="F181" s="1" t="str">
        <f>IF(Q181="","",COUNTIF($Q$13:Q181,"該当"))</f>
        <v/>
      </c>
      <c r="G181" s="1" t="str">
        <f t="shared" si="12"/>
        <v/>
      </c>
      <c r="H181" s="3" t="s">
        <v>85</v>
      </c>
      <c r="I181" s="3">
        <v>169</v>
      </c>
      <c r="J181" s="21">
        <f>専門自由!E26</f>
        <v>0</v>
      </c>
      <c r="K181" s="21">
        <f>専門自由!F26</f>
        <v>0</v>
      </c>
      <c r="L181" s="21">
        <f>専門自由!G26</f>
        <v>0</v>
      </c>
      <c r="M181" s="21">
        <f>専門自由!H26</f>
        <v>0</v>
      </c>
      <c r="N181" s="21">
        <f>専門自由!I26</f>
        <v>0</v>
      </c>
      <c r="O181" s="21">
        <f>専門自由!J26</f>
        <v>0</v>
      </c>
      <c r="P181" s="3">
        <f>専門自由!C26</f>
        <v>0</v>
      </c>
      <c r="Q181" s="1" t="str">
        <f t="shared" si="13"/>
        <v/>
      </c>
      <c r="S181" s="21">
        <v>1</v>
      </c>
      <c r="T181" s="21" t="s">
        <v>118</v>
      </c>
      <c r="U181" s="21" t="s">
        <v>136</v>
      </c>
      <c r="V181" s="21" t="s">
        <v>125</v>
      </c>
      <c r="W181" s="21" t="s">
        <v>133</v>
      </c>
      <c r="X181" s="26" t="str">
        <f>_xlfn.CONCAT(S181,T181,U181,V181,W181)</f>
        <v>1前期金9 10a</v>
      </c>
      <c r="Y181" s="22" t="e">
        <f>DGET($H$12:$P$205,$P$12,S180:V181)</f>
        <v>#VALUE!</v>
      </c>
      <c r="Z181" s="22" t="e">
        <f>DGET($H$12:$P$205,$I$12,S180:V181)</f>
        <v>#VALUE!</v>
      </c>
      <c r="AA181" s="22" t="e">
        <f>DGET($H$12:$P$205,$H$12,S180:V181)</f>
        <v>#VALUE!</v>
      </c>
    </row>
    <row r="182" spans="6:27" ht="18" customHeight="1" x14ac:dyDescent="0.45">
      <c r="F182" s="1" t="str">
        <f>IF(Q182="","",COUNTIF($Q$13:Q182,"該当"))</f>
        <v/>
      </c>
      <c r="G182" s="1" t="str">
        <f t="shared" si="12"/>
        <v/>
      </c>
      <c r="H182" s="3" t="s">
        <v>85</v>
      </c>
      <c r="I182" s="3">
        <v>170</v>
      </c>
      <c r="J182" s="21">
        <f>専門自由!E27</f>
        <v>0</v>
      </c>
      <c r="K182" s="21">
        <f>専門自由!F27</f>
        <v>0</v>
      </c>
      <c r="L182" s="21">
        <f>専門自由!G27</f>
        <v>0</v>
      </c>
      <c r="M182" s="21">
        <f>専門自由!H27</f>
        <v>0</v>
      </c>
      <c r="N182" s="21">
        <f>専門自由!I27</f>
        <v>0</v>
      </c>
      <c r="O182" s="21">
        <f>専門自由!J27</f>
        <v>0</v>
      </c>
      <c r="P182" s="3">
        <f>専門自由!C27</f>
        <v>0</v>
      </c>
      <c r="Q182" s="1" t="str">
        <f t="shared" si="13"/>
        <v/>
      </c>
      <c r="S182" s="6" t="s">
        <v>101</v>
      </c>
      <c r="T182" s="6" t="s">
        <v>113</v>
      </c>
      <c r="U182" s="6" t="s">
        <v>102</v>
      </c>
      <c r="V182" s="6" t="s">
        <v>104</v>
      </c>
      <c r="W182" s="6"/>
      <c r="X182" s="25"/>
      <c r="Y182" s="6" t="s">
        <v>130</v>
      </c>
      <c r="Z182" s="6" t="s">
        <v>128</v>
      </c>
      <c r="AA182" s="6" t="s">
        <v>127</v>
      </c>
    </row>
    <row r="183" spans="6:27" ht="18" customHeight="1" x14ac:dyDescent="0.45">
      <c r="F183" s="1" t="str">
        <f>IF(Q183="","",COUNTIF($Q$13:Q183,"該当"))</f>
        <v/>
      </c>
      <c r="G183" s="1" t="str">
        <f t="shared" si="12"/>
        <v/>
      </c>
      <c r="H183" s="3" t="s">
        <v>85</v>
      </c>
      <c r="I183" s="3">
        <v>171</v>
      </c>
      <c r="J183" s="21">
        <f>専門自由!E28</f>
        <v>0</v>
      </c>
      <c r="K183" s="21">
        <f>専門自由!F28</f>
        <v>0</v>
      </c>
      <c r="L183" s="21">
        <f>専門自由!G28</f>
        <v>0</v>
      </c>
      <c r="M183" s="21">
        <f>専門自由!H28</f>
        <v>0</v>
      </c>
      <c r="N183" s="21">
        <f>専門自由!I28</f>
        <v>0</v>
      </c>
      <c r="O183" s="21">
        <f>専門自由!J28</f>
        <v>0</v>
      </c>
      <c r="P183" s="3">
        <f>専門自由!C28</f>
        <v>0</v>
      </c>
      <c r="Q183" s="1" t="str">
        <f t="shared" si="13"/>
        <v/>
      </c>
      <c r="S183" s="21">
        <v>1</v>
      </c>
      <c r="T183" s="21" t="s">
        <v>118</v>
      </c>
      <c r="U183" s="21" t="s">
        <v>136</v>
      </c>
      <c r="V183" s="21" t="s">
        <v>125</v>
      </c>
      <c r="W183" s="21" t="s">
        <v>134</v>
      </c>
      <c r="X183" s="26" t="str">
        <f>_xlfn.CONCAT(S183,T183,U183,V183,W183)</f>
        <v>1前期金9 10b</v>
      </c>
      <c r="Y183" s="22" t="e">
        <f>DGET($H$12:$P$205,$P$12,S182:V183)</f>
        <v>#VALUE!</v>
      </c>
      <c r="Z183" s="22" t="e">
        <f>DGET($H$12:$P$205,$I$12,S182:V183)</f>
        <v>#VALUE!</v>
      </c>
      <c r="AA183" s="22" t="e">
        <f>DGET($H$12:$P$205,$H$12,S182:V183)</f>
        <v>#VALUE!</v>
      </c>
    </row>
    <row r="184" spans="6:27" ht="18" customHeight="1" x14ac:dyDescent="0.45">
      <c r="F184" s="1" t="str">
        <f>IF(Q184="","",COUNTIF($Q$13:Q184,"該当"))</f>
        <v/>
      </c>
      <c r="G184" s="1" t="str">
        <f t="shared" si="12"/>
        <v/>
      </c>
      <c r="H184" s="3" t="s">
        <v>85</v>
      </c>
      <c r="I184" s="3">
        <v>172</v>
      </c>
      <c r="J184" s="21">
        <f>専門自由!E29</f>
        <v>0</v>
      </c>
      <c r="K184" s="21">
        <f>専門自由!F29</f>
        <v>0</v>
      </c>
      <c r="L184" s="21">
        <f>専門自由!G29</f>
        <v>0</v>
      </c>
      <c r="M184" s="21">
        <f>専門自由!H29</f>
        <v>0</v>
      </c>
      <c r="N184" s="21">
        <f>専門自由!I29</f>
        <v>0</v>
      </c>
      <c r="O184" s="21">
        <f>専門自由!J29</f>
        <v>0</v>
      </c>
      <c r="P184" s="3">
        <f>専門自由!C29</f>
        <v>0</v>
      </c>
      <c r="Q184" s="1" t="str">
        <f t="shared" si="13"/>
        <v/>
      </c>
      <c r="S184" s="6" t="s">
        <v>101</v>
      </c>
      <c r="T184" s="6" t="s">
        <v>113</v>
      </c>
      <c r="U184" s="6" t="s">
        <v>102</v>
      </c>
      <c r="V184" s="6" t="s">
        <v>105</v>
      </c>
      <c r="W184" s="6"/>
      <c r="X184" s="25"/>
      <c r="Y184" s="6" t="s">
        <v>130</v>
      </c>
      <c r="Z184" s="6" t="s">
        <v>128</v>
      </c>
      <c r="AA184" s="6" t="s">
        <v>127</v>
      </c>
    </row>
    <row r="185" spans="6:27" ht="18" customHeight="1" x14ac:dyDescent="0.45">
      <c r="F185" s="1" t="str">
        <f>IF(Q185="","",COUNTIF($Q$13:Q185,"該当"))</f>
        <v/>
      </c>
      <c r="G185" s="1" t="str">
        <f t="shared" si="12"/>
        <v/>
      </c>
      <c r="H185" s="3" t="s">
        <v>85</v>
      </c>
      <c r="I185" s="3">
        <v>173</v>
      </c>
      <c r="J185" s="21">
        <f>専門自由!E30</f>
        <v>0</v>
      </c>
      <c r="K185" s="21">
        <f>専門自由!F30</f>
        <v>0</v>
      </c>
      <c r="L185" s="21">
        <f>専門自由!G30</f>
        <v>0</v>
      </c>
      <c r="M185" s="21">
        <f>専門自由!H30</f>
        <v>0</v>
      </c>
      <c r="N185" s="21">
        <f>専門自由!I30</f>
        <v>0</v>
      </c>
      <c r="O185" s="21">
        <f>専門自由!J30</f>
        <v>0</v>
      </c>
      <c r="P185" s="3">
        <f>専門自由!C30</f>
        <v>0</v>
      </c>
      <c r="Q185" s="1" t="str">
        <f t="shared" si="13"/>
        <v/>
      </c>
      <c r="S185" s="21">
        <v>1</v>
      </c>
      <c r="T185" s="21" t="s">
        <v>118</v>
      </c>
      <c r="U185" s="21" t="s">
        <v>136</v>
      </c>
      <c r="V185" s="21" t="s">
        <v>125</v>
      </c>
      <c r="W185" s="21" t="s">
        <v>135</v>
      </c>
      <c r="X185" s="26" t="str">
        <f>_xlfn.CONCAT(S185,T185,U185,V185,W185)</f>
        <v>1前期金9 10c</v>
      </c>
      <c r="Y185" s="22" t="e">
        <f>DGET($H$12:$P$205,$P$12,S184:V185)</f>
        <v>#VALUE!</v>
      </c>
      <c r="Z185" s="22" t="e">
        <f>DGET($H$12:$P$205,$I$12,S184:V185)</f>
        <v>#VALUE!</v>
      </c>
      <c r="AA185" s="22" t="e">
        <f>DGET($H$12:$P$205,$H$12,S184:V185)</f>
        <v>#VALUE!</v>
      </c>
    </row>
    <row r="186" spans="6:27" ht="18" customHeight="1" x14ac:dyDescent="0.45">
      <c r="F186" s="1" t="str">
        <f>IF(Q186="","",COUNTIF($Q$13:Q186,"該当"))</f>
        <v/>
      </c>
      <c r="G186" s="1" t="str">
        <f t="shared" si="12"/>
        <v/>
      </c>
      <c r="H186" s="3" t="s">
        <v>85</v>
      </c>
      <c r="I186" s="3">
        <v>174</v>
      </c>
      <c r="J186" s="21">
        <f>専門自由!E31</f>
        <v>0</v>
      </c>
      <c r="K186" s="21">
        <f>専門自由!F31</f>
        <v>0</v>
      </c>
      <c r="L186" s="21">
        <f>専門自由!G31</f>
        <v>0</v>
      </c>
      <c r="M186" s="21">
        <f>専門自由!H31</f>
        <v>0</v>
      </c>
      <c r="N186" s="21">
        <f>専門自由!I31</f>
        <v>0</v>
      </c>
      <c r="O186" s="21">
        <f>専門自由!J31</f>
        <v>0</v>
      </c>
      <c r="P186" s="3">
        <f>専門自由!C31</f>
        <v>0</v>
      </c>
      <c r="Q186" s="1" t="str">
        <f t="shared" si="13"/>
        <v/>
      </c>
      <c r="S186" s="6" t="s">
        <v>101</v>
      </c>
      <c r="T186" s="6" t="s">
        <v>113</v>
      </c>
      <c r="U186" s="6" t="s">
        <v>102</v>
      </c>
      <c r="V186" s="6" t="s">
        <v>103</v>
      </c>
      <c r="W186" s="6"/>
      <c r="X186" s="25"/>
      <c r="Y186" s="6" t="s">
        <v>130</v>
      </c>
      <c r="Z186" s="6" t="s">
        <v>128</v>
      </c>
      <c r="AA186" s="6" t="s">
        <v>127</v>
      </c>
    </row>
    <row r="187" spans="6:27" ht="18" customHeight="1" x14ac:dyDescent="0.45">
      <c r="F187" s="1" t="str">
        <f>IF(Q187="","",COUNTIF($Q$13:Q187,"該当"))</f>
        <v/>
      </c>
      <c r="G187" s="1" t="str">
        <f t="shared" si="12"/>
        <v/>
      </c>
      <c r="H187" s="3" t="s">
        <v>85</v>
      </c>
      <c r="I187" s="3">
        <v>175</v>
      </c>
      <c r="J187" s="21">
        <f>専門自由!E32</f>
        <v>0</v>
      </c>
      <c r="K187" s="21">
        <f>専門自由!F32</f>
        <v>0</v>
      </c>
      <c r="L187" s="21">
        <f>専門自由!G32</f>
        <v>0</v>
      </c>
      <c r="M187" s="21">
        <f>専門自由!H32</f>
        <v>0</v>
      </c>
      <c r="N187" s="21">
        <f>専門自由!I32</f>
        <v>0</v>
      </c>
      <c r="O187" s="21">
        <f>専門自由!J32</f>
        <v>0</v>
      </c>
      <c r="P187" s="3">
        <f>専門自由!C32</f>
        <v>0</v>
      </c>
      <c r="Q187" s="1" t="str">
        <f t="shared" si="13"/>
        <v/>
      </c>
      <c r="S187" s="21">
        <v>1</v>
      </c>
      <c r="T187" s="21" t="s">
        <v>118</v>
      </c>
      <c r="U187" s="21" t="s">
        <v>136</v>
      </c>
      <c r="V187" s="21" t="s">
        <v>126</v>
      </c>
      <c r="W187" s="21" t="s">
        <v>133</v>
      </c>
      <c r="X187" s="26" t="str">
        <f>_xlfn.CONCAT(S187,T187,U187,V187,W187)</f>
        <v>1前期金他a</v>
      </c>
      <c r="Y187" s="22" t="e">
        <f>DGET($H$12:$P$205,$P$12,S186:V187)</f>
        <v>#VALUE!</v>
      </c>
      <c r="Z187" s="22" t="e">
        <f>DGET($H$12:$P$205,$I$12,S186:V187)</f>
        <v>#VALUE!</v>
      </c>
      <c r="AA187" s="22" t="e">
        <f>DGET($H$12:$P$205,$H$12,S186:V187)</f>
        <v>#VALUE!</v>
      </c>
    </row>
    <row r="188" spans="6:27" ht="18" customHeight="1" x14ac:dyDescent="0.45">
      <c r="F188" s="1" t="str">
        <f>IF(Q188="","",COUNTIF($Q$13:Q188,"該当"))</f>
        <v/>
      </c>
      <c r="G188" s="1" t="str">
        <f t="shared" si="12"/>
        <v/>
      </c>
      <c r="H188" s="3" t="s">
        <v>85</v>
      </c>
      <c r="I188" s="3">
        <v>176</v>
      </c>
      <c r="J188" s="21">
        <f>専門自由!E33</f>
        <v>0</v>
      </c>
      <c r="K188" s="21">
        <f>専門自由!F33</f>
        <v>0</v>
      </c>
      <c r="L188" s="21">
        <f>専門自由!G33</f>
        <v>0</v>
      </c>
      <c r="M188" s="21">
        <f>専門自由!H33</f>
        <v>0</v>
      </c>
      <c r="N188" s="21">
        <f>専門自由!I33</f>
        <v>0</v>
      </c>
      <c r="O188" s="21">
        <f>専門自由!J33</f>
        <v>0</v>
      </c>
      <c r="P188" s="3">
        <f>専門自由!C33</f>
        <v>0</v>
      </c>
      <c r="Q188" s="1" t="str">
        <f t="shared" si="13"/>
        <v/>
      </c>
      <c r="S188" s="6" t="s">
        <v>101</v>
      </c>
      <c r="T188" s="6" t="s">
        <v>113</v>
      </c>
      <c r="U188" s="6" t="s">
        <v>102</v>
      </c>
      <c r="V188" s="6" t="s">
        <v>104</v>
      </c>
      <c r="W188" s="6"/>
      <c r="X188" s="25"/>
      <c r="Y188" s="6" t="s">
        <v>130</v>
      </c>
      <c r="Z188" s="6" t="s">
        <v>128</v>
      </c>
      <c r="AA188" s="6" t="s">
        <v>127</v>
      </c>
    </row>
    <row r="189" spans="6:27" ht="18" customHeight="1" x14ac:dyDescent="0.45">
      <c r="F189" s="1" t="str">
        <f>IF(Q189="","",COUNTIF($Q$13:Q189,"該当"))</f>
        <v/>
      </c>
      <c r="G189" s="1" t="str">
        <f t="shared" si="12"/>
        <v/>
      </c>
      <c r="H189" s="3" t="s">
        <v>85</v>
      </c>
      <c r="I189" s="3">
        <v>177</v>
      </c>
      <c r="J189" s="21">
        <f>専門自由!E34</f>
        <v>0</v>
      </c>
      <c r="K189" s="21">
        <f>専門自由!F34</f>
        <v>0</v>
      </c>
      <c r="L189" s="21">
        <f>専門自由!G34</f>
        <v>0</v>
      </c>
      <c r="M189" s="21">
        <f>専門自由!H34</f>
        <v>0</v>
      </c>
      <c r="N189" s="21">
        <f>専門自由!I34</f>
        <v>0</v>
      </c>
      <c r="O189" s="21">
        <f>専門自由!J34</f>
        <v>0</v>
      </c>
      <c r="P189" s="3">
        <f>専門自由!C34</f>
        <v>0</v>
      </c>
      <c r="Q189" s="1" t="str">
        <f t="shared" si="13"/>
        <v/>
      </c>
      <c r="S189" s="21">
        <v>1</v>
      </c>
      <c r="T189" s="21" t="s">
        <v>118</v>
      </c>
      <c r="U189" s="21" t="s">
        <v>136</v>
      </c>
      <c r="V189" s="21" t="s">
        <v>126</v>
      </c>
      <c r="W189" s="21" t="s">
        <v>134</v>
      </c>
      <c r="X189" s="26" t="str">
        <f>_xlfn.CONCAT(S189,T189,U189,V189,W189)</f>
        <v>1前期金他b</v>
      </c>
      <c r="Y189" s="22" t="e">
        <f>DGET($H$12:$P$205,$P$12,S188:V189)</f>
        <v>#VALUE!</v>
      </c>
      <c r="Z189" s="22" t="e">
        <f>DGET($H$12:$P$205,$I$12,S188:V189)</f>
        <v>#VALUE!</v>
      </c>
      <c r="AA189" s="22" t="e">
        <f>DGET($H$12:$P$205,$H$12,S188:V189)</f>
        <v>#VALUE!</v>
      </c>
    </row>
    <row r="190" spans="6:27" ht="18" customHeight="1" x14ac:dyDescent="0.45">
      <c r="F190" s="1" t="str">
        <f>IF(Q190="","",COUNTIF($Q$13:Q190,"該当"))</f>
        <v/>
      </c>
      <c r="G190" s="1" t="str">
        <f t="shared" si="12"/>
        <v/>
      </c>
      <c r="H190" s="3" t="s">
        <v>85</v>
      </c>
      <c r="I190" s="3">
        <v>178</v>
      </c>
      <c r="J190" s="21">
        <f>専門自由!E35</f>
        <v>0</v>
      </c>
      <c r="K190" s="21">
        <f>専門自由!F35</f>
        <v>0</v>
      </c>
      <c r="L190" s="21">
        <f>専門自由!G35</f>
        <v>0</v>
      </c>
      <c r="M190" s="21">
        <f>専門自由!H35</f>
        <v>0</v>
      </c>
      <c r="N190" s="21">
        <f>専門自由!I35</f>
        <v>0</v>
      </c>
      <c r="O190" s="21">
        <f>専門自由!J35</f>
        <v>0</v>
      </c>
      <c r="P190" s="3">
        <f>専門自由!C35</f>
        <v>0</v>
      </c>
      <c r="Q190" s="1" t="str">
        <f t="shared" si="13"/>
        <v/>
      </c>
      <c r="S190" s="6" t="s">
        <v>101</v>
      </c>
      <c r="T190" s="6" t="s">
        <v>113</v>
      </c>
      <c r="U190" s="6" t="s">
        <v>102</v>
      </c>
      <c r="V190" s="6" t="s">
        <v>105</v>
      </c>
      <c r="W190" s="6"/>
      <c r="X190" s="25"/>
      <c r="Y190" s="6" t="s">
        <v>130</v>
      </c>
      <c r="Z190" s="6" t="s">
        <v>128</v>
      </c>
      <c r="AA190" s="6" t="s">
        <v>127</v>
      </c>
    </row>
    <row r="191" spans="6:27" ht="18" customHeight="1" x14ac:dyDescent="0.45">
      <c r="F191" s="1" t="str">
        <f>IF(Q191="","",COUNTIF($Q$13:Q191,"該当"))</f>
        <v/>
      </c>
      <c r="G191" s="1" t="str">
        <f t="shared" si="12"/>
        <v/>
      </c>
      <c r="H191" s="3" t="s">
        <v>117</v>
      </c>
      <c r="I191" s="3">
        <v>179</v>
      </c>
      <c r="J191" s="21">
        <f>自由選択Ⅱ!E6</f>
        <v>0</v>
      </c>
      <c r="K191" s="21">
        <f>自由選択Ⅱ!F6</f>
        <v>0</v>
      </c>
      <c r="L191" s="21">
        <f>自由選択Ⅱ!G6</f>
        <v>0</v>
      </c>
      <c r="M191" s="21">
        <f>自由選択Ⅱ!H6</f>
        <v>0</v>
      </c>
      <c r="N191" s="21">
        <f>自由選択Ⅱ!I6</f>
        <v>0</v>
      </c>
      <c r="O191" s="21">
        <f>自由選択Ⅱ!J6</f>
        <v>0</v>
      </c>
      <c r="P191" s="3">
        <f>自由選択Ⅱ!C6</f>
        <v>0</v>
      </c>
      <c r="Q191" s="1" t="str">
        <f t="shared" si="13"/>
        <v/>
      </c>
      <c r="S191" s="21">
        <v>1</v>
      </c>
      <c r="T191" s="21" t="s">
        <v>118</v>
      </c>
      <c r="U191" s="21" t="s">
        <v>136</v>
      </c>
      <c r="V191" s="21" t="s">
        <v>126</v>
      </c>
      <c r="W191" s="21" t="s">
        <v>135</v>
      </c>
      <c r="X191" s="26" t="str">
        <f>_xlfn.CONCAT(S191,T191,U191,V191,W191)</f>
        <v>1前期金他c</v>
      </c>
      <c r="Y191" s="22" t="e">
        <f>DGET($H$12:$P$205,$P$12,S190:V191)</f>
        <v>#VALUE!</v>
      </c>
      <c r="Z191" s="22" t="e">
        <f>DGET($H$12:$P$205,$I$12,S190:V191)</f>
        <v>#VALUE!</v>
      </c>
      <c r="AA191" s="22" t="e">
        <f>DGET($H$12:$P$205,$H$12,S190:V191)</f>
        <v>#VALUE!</v>
      </c>
    </row>
    <row r="192" spans="6:27" ht="18" customHeight="1" x14ac:dyDescent="0.45">
      <c r="F192" s="1" t="str">
        <f>IF(Q192="","",COUNTIF($Q$13:Q192,"該当"))</f>
        <v/>
      </c>
      <c r="G192" s="1" t="str">
        <f t="shared" si="12"/>
        <v/>
      </c>
      <c r="H192" s="3" t="s">
        <v>117</v>
      </c>
      <c r="I192" s="3">
        <v>180</v>
      </c>
      <c r="J192" s="21">
        <f>自由選択Ⅱ!E7</f>
        <v>0</v>
      </c>
      <c r="K192" s="21">
        <f>自由選択Ⅱ!F7</f>
        <v>0</v>
      </c>
      <c r="L192" s="21">
        <f>自由選択Ⅱ!G7</f>
        <v>0</v>
      </c>
      <c r="M192" s="21">
        <f>自由選択Ⅱ!H7</f>
        <v>0</v>
      </c>
      <c r="N192" s="21">
        <f>自由選択Ⅱ!I7</f>
        <v>0</v>
      </c>
      <c r="O192" s="21">
        <f>自由選択Ⅱ!J7</f>
        <v>0</v>
      </c>
      <c r="P192" s="3">
        <f>自由選択Ⅱ!C7</f>
        <v>0</v>
      </c>
      <c r="Q192" s="1" t="str">
        <f t="shared" si="13"/>
        <v/>
      </c>
      <c r="S192" s="6" t="s">
        <v>101</v>
      </c>
      <c r="T192" s="6" t="s">
        <v>113</v>
      </c>
      <c r="U192" s="6" t="s">
        <v>102</v>
      </c>
      <c r="V192" s="6" t="s">
        <v>103</v>
      </c>
      <c r="W192" s="6"/>
      <c r="X192" s="25"/>
      <c r="Y192" s="6" t="s">
        <v>130</v>
      </c>
      <c r="Z192" s="6" t="s">
        <v>128</v>
      </c>
      <c r="AA192" s="6" t="s">
        <v>127</v>
      </c>
    </row>
    <row r="193" spans="6:27" ht="18" customHeight="1" x14ac:dyDescent="0.45">
      <c r="F193" s="1" t="str">
        <f>IF(Q193="","",COUNTIF($Q$13:Q193,"該当"))</f>
        <v/>
      </c>
      <c r="G193" s="1" t="str">
        <f t="shared" si="12"/>
        <v/>
      </c>
      <c r="H193" s="3" t="s">
        <v>117</v>
      </c>
      <c r="I193" s="3">
        <v>181</v>
      </c>
      <c r="J193" s="21">
        <f>自由選択Ⅱ!E8</f>
        <v>0</v>
      </c>
      <c r="K193" s="21">
        <f>自由選択Ⅱ!F8</f>
        <v>0</v>
      </c>
      <c r="L193" s="21">
        <f>自由選択Ⅱ!G8</f>
        <v>0</v>
      </c>
      <c r="M193" s="21">
        <f>自由選択Ⅱ!H8</f>
        <v>0</v>
      </c>
      <c r="N193" s="21">
        <f>自由選択Ⅱ!I8</f>
        <v>0</v>
      </c>
      <c r="O193" s="21">
        <f>自由選択Ⅱ!J8</f>
        <v>0</v>
      </c>
      <c r="P193" s="3">
        <f>自由選択Ⅱ!C8</f>
        <v>0</v>
      </c>
      <c r="Q193" s="1" t="str">
        <f t="shared" si="13"/>
        <v/>
      </c>
      <c r="S193" s="21">
        <v>1</v>
      </c>
      <c r="T193" s="21" t="s">
        <v>118</v>
      </c>
      <c r="U193" s="21" t="s">
        <v>137</v>
      </c>
      <c r="V193" s="21" t="s">
        <v>120</v>
      </c>
      <c r="W193" s="21" t="s">
        <v>133</v>
      </c>
      <c r="X193" s="26" t="str">
        <f>_xlfn.CONCAT(S193,T193,U193,V193,W193)</f>
        <v>1前期土1 2a</v>
      </c>
      <c r="Y193" s="22" t="e">
        <f>DGET($H$12:$P$205,$P$12,S192:V193)</f>
        <v>#VALUE!</v>
      </c>
      <c r="Z193" s="22" t="e">
        <f>DGET($H$12:$P$205,$I$12,S192:V193)</f>
        <v>#VALUE!</v>
      </c>
      <c r="AA193" s="22" t="e">
        <f>DGET($H$12:$P$205,$H$12,S192:V193)</f>
        <v>#VALUE!</v>
      </c>
    </row>
    <row r="194" spans="6:27" ht="18" customHeight="1" x14ac:dyDescent="0.45">
      <c r="F194" s="1" t="str">
        <f>IF(Q194="","",COUNTIF($Q$13:Q194,"該当"))</f>
        <v/>
      </c>
      <c r="G194" s="1" t="str">
        <f t="shared" si="12"/>
        <v/>
      </c>
      <c r="H194" s="3" t="s">
        <v>117</v>
      </c>
      <c r="I194" s="3">
        <v>182</v>
      </c>
      <c r="J194" s="21">
        <f>自由選択Ⅱ!E9</f>
        <v>0</v>
      </c>
      <c r="K194" s="21">
        <f>自由選択Ⅱ!F9</f>
        <v>0</v>
      </c>
      <c r="L194" s="21">
        <f>自由選択Ⅱ!G9</f>
        <v>0</v>
      </c>
      <c r="M194" s="21">
        <f>自由選択Ⅱ!H9</f>
        <v>0</v>
      </c>
      <c r="N194" s="21">
        <f>自由選択Ⅱ!I9</f>
        <v>0</v>
      </c>
      <c r="O194" s="21">
        <f>自由選択Ⅱ!J9</f>
        <v>0</v>
      </c>
      <c r="P194" s="3">
        <f>自由選択Ⅱ!C9</f>
        <v>0</v>
      </c>
      <c r="Q194" s="1" t="str">
        <f t="shared" si="13"/>
        <v/>
      </c>
      <c r="S194" s="6" t="s">
        <v>101</v>
      </c>
      <c r="T194" s="6" t="s">
        <v>113</v>
      </c>
      <c r="U194" s="6" t="s">
        <v>102</v>
      </c>
      <c r="V194" s="6" t="s">
        <v>104</v>
      </c>
      <c r="W194" s="6"/>
      <c r="X194" s="25"/>
      <c r="Y194" s="6" t="s">
        <v>130</v>
      </c>
      <c r="Z194" s="6" t="s">
        <v>128</v>
      </c>
      <c r="AA194" s="6" t="s">
        <v>127</v>
      </c>
    </row>
    <row r="195" spans="6:27" ht="18" customHeight="1" x14ac:dyDescent="0.45">
      <c r="F195" s="1" t="str">
        <f>IF(Q195="","",COUNTIF($Q$13:Q195,"該当"))</f>
        <v/>
      </c>
      <c r="G195" s="1" t="str">
        <f t="shared" si="12"/>
        <v/>
      </c>
      <c r="H195" s="3" t="s">
        <v>117</v>
      </c>
      <c r="I195" s="3">
        <v>183</v>
      </c>
      <c r="J195" s="21">
        <f>自由選択Ⅱ!E10</f>
        <v>0</v>
      </c>
      <c r="K195" s="21">
        <f>自由選択Ⅱ!F10</f>
        <v>0</v>
      </c>
      <c r="L195" s="21">
        <f>自由選択Ⅱ!G10</f>
        <v>0</v>
      </c>
      <c r="M195" s="21">
        <f>自由選択Ⅱ!H10</f>
        <v>0</v>
      </c>
      <c r="N195" s="21">
        <f>自由選択Ⅱ!I10</f>
        <v>0</v>
      </c>
      <c r="O195" s="21">
        <f>自由選択Ⅱ!J10</f>
        <v>0</v>
      </c>
      <c r="P195" s="3">
        <f>自由選択Ⅱ!C10</f>
        <v>0</v>
      </c>
      <c r="Q195" s="1" t="str">
        <f t="shared" si="13"/>
        <v/>
      </c>
      <c r="S195" s="21">
        <v>1</v>
      </c>
      <c r="T195" s="21" t="s">
        <v>118</v>
      </c>
      <c r="U195" s="21" t="s">
        <v>137</v>
      </c>
      <c r="V195" s="21" t="s">
        <v>120</v>
      </c>
      <c r="W195" s="21" t="s">
        <v>134</v>
      </c>
      <c r="X195" s="26" t="str">
        <f>_xlfn.CONCAT(S195,T195,U195,V195,W195)</f>
        <v>1前期土1 2b</v>
      </c>
      <c r="Y195" s="22" t="e">
        <f>DGET($H$12:$P$205,$P$12,S194:V195)</f>
        <v>#VALUE!</v>
      </c>
      <c r="Z195" s="22" t="e">
        <f>DGET($H$12:$P$205,$I$12,S194:V195)</f>
        <v>#VALUE!</v>
      </c>
      <c r="AA195" s="22" t="e">
        <f>DGET($H$12:$P$205,$H$12,S194:V195)</f>
        <v>#VALUE!</v>
      </c>
    </row>
    <row r="196" spans="6:27" ht="18" customHeight="1" x14ac:dyDescent="0.45">
      <c r="F196" s="1" t="str">
        <f>IF(Q196="","",COUNTIF($Q$13:Q196,"該当"))</f>
        <v/>
      </c>
      <c r="G196" s="1" t="str">
        <f t="shared" si="12"/>
        <v/>
      </c>
      <c r="H196" s="3" t="s">
        <v>117</v>
      </c>
      <c r="I196" s="3">
        <v>184</v>
      </c>
      <c r="J196" s="21">
        <f>自由選択Ⅱ!E11</f>
        <v>0</v>
      </c>
      <c r="K196" s="21">
        <f>自由選択Ⅱ!F11</f>
        <v>0</v>
      </c>
      <c r="L196" s="21">
        <f>自由選択Ⅱ!G11</f>
        <v>0</v>
      </c>
      <c r="M196" s="21">
        <f>自由選択Ⅱ!H11</f>
        <v>0</v>
      </c>
      <c r="N196" s="21">
        <f>自由選択Ⅱ!I11</f>
        <v>0</v>
      </c>
      <c r="O196" s="21">
        <f>自由選択Ⅱ!J11</f>
        <v>0</v>
      </c>
      <c r="P196" s="3">
        <f>自由選択Ⅱ!C11</f>
        <v>0</v>
      </c>
      <c r="Q196" s="1" t="str">
        <f t="shared" si="13"/>
        <v/>
      </c>
      <c r="S196" s="6" t="s">
        <v>101</v>
      </c>
      <c r="T196" s="6" t="s">
        <v>113</v>
      </c>
      <c r="U196" s="6" t="s">
        <v>102</v>
      </c>
      <c r="V196" s="6" t="s">
        <v>105</v>
      </c>
      <c r="W196" s="6"/>
      <c r="X196" s="25"/>
      <c r="Y196" s="6" t="s">
        <v>130</v>
      </c>
      <c r="Z196" s="6" t="s">
        <v>128</v>
      </c>
      <c r="AA196" s="6" t="s">
        <v>127</v>
      </c>
    </row>
    <row r="197" spans="6:27" ht="18" customHeight="1" x14ac:dyDescent="0.45">
      <c r="F197" s="1" t="str">
        <f>IF(Q197="","",COUNTIF($Q$13:Q197,"該当"))</f>
        <v/>
      </c>
      <c r="G197" s="1" t="str">
        <f t="shared" si="12"/>
        <v/>
      </c>
      <c r="H197" s="3" t="s">
        <v>117</v>
      </c>
      <c r="I197" s="3">
        <v>185</v>
      </c>
      <c r="J197" s="21">
        <f>自由選択Ⅱ!E12</f>
        <v>0</v>
      </c>
      <c r="K197" s="21">
        <f>自由選択Ⅱ!F12</f>
        <v>0</v>
      </c>
      <c r="L197" s="21">
        <f>自由選択Ⅱ!G12</f>
        <v>0</v>
      </c>
      <c r="M197" s="21">
        <f>自由選択Ⅱ!H12</f>
        <v>0</v>
      </c>
      <c r="N197" s="21">
        <f>自由選択Ⅱ!I12</f>
        <v>0</v>
      </c>
      <c r="O197" s="21">
        <f>自由選択Ⅱ!J12</f>
        <v>0</v>
      </c>
      <c r="P197" s="3">
        <f>自由選択Ⅱ!C12</f>
        <v>0</v>
      </c>
      <c r="Q197" s="1" t="str">
        <f t="shared" si="13"/>
        <v/>
      </c>
      <c r="S197" s="21">
        <v>1</v>
      </c>
      <c r="T197" s="21" t="s">
        <v>118</v>
      </c>
      <c r="U197" s="21" t="s">
        <v>137</v>
      </c>
      <c r="V197" s="21" t="s">
        <v>120</v>
      </c>
      <c r="W197" s="21" t="s">
        <v>135</v>
      </c>
      <c r="X197" s="26" t="str">
        <f>_xlfn.CONCAT(S197,T197,U197,V197,W197)</f>
        <v>1前期土1 2c</v>
      </c>
      <c r="Y197" s="22" t="e">
        <f>DGET($H$12:$P$205,$P$12,S196:V197)</f>
        <v>#VALUE!</v>
      </c>
      <c r="Z197" s="22" t="e">
        <f>DGET($H$12:$P$205,$I$12,S196:V197)</f>
        <v>#VALUE!</v>
      </c>
      <c r="AA197" s="22" t="e">
        <f>DGET($H$12:$P$205,$H$12,S196:V197)</f>
        <v>#VALUE!</v>
      </c>
    </row>
    <row r="198" spans="6:27" ht="18" customHeight="1" x14ac:dyDescent="0.45">
      <c r="F198" s="1" t="str">
        <f>IF(Q198="","",COUNTIF($Q$13:Q198,"該当"))</f>
        <v/>
      </c>
      <c r="G198" s="1" t="str">
        <f t="shared" si="12"/>
        <v/>
      </c>
      <c r="H198" s="3" t="s">
        <v>117</v>
      </c>
      <c r="I198" s="3">
        <v>186</v>
      </c>
      <c r="J198" s="21">
        <f>自由選択Ⅱ!E13</f>
        <v>0</v>
      </c>
      <c r="K198" s="21">
        <f>自由選択Ⅱ!F13</f>
        <v>0</v>
      </c>
      <c r="L198" s="21">
        <f>自由選択Ⅱ!G13</f>
        <v>0</v>
      </c>
      <c r="M198" s="21">
        <f>自由選択Ⅱ!H13</f>
        <v>0</v>
      </c>
      <c r="N198" s="21">
        <f>自由選択Ⅱ!I13</f>
        <v>0</v>
      </c>
      <c r="O198" s="21">
        <f>自由選択Ⅱ!J13</f>
        <v>0</v>
      </c>
      <c r="P198" s="3">
        <f>自由選択Ⅱ!C13</f>
        <v>0</v>
      </c>
      <c r="Q198" s="1" t="str">
        <f t="shared" si="13"/>
        <v/>
      </c>
      <c r="S198" s="6" t="s">
        <v>101</v>
      </c>
      <c r="T198" s="6" t="s">
        <v>113</v>
      </c>
      <c r="U198" s="6" t="s">
        <v>138</v>
      </c>
      <c r="V198" s="6" t="s">
        <v>103</v>
      </c>
      <c r="W198" s="6"/>
      <c r="X198" s="25"/>
      <c r="Y198" s="6" t="s">
        <v>130</v>
      </c>
      <c r="Z198" s="6" t="s">
        <v>128</v>
      </c>
      <c r="AA198" s="6" t="s">
        <v>127</v>
      </c>
    </row>
    <row r="199" spans="6:27" ht="18" customHeight="1" x14ac:dyDescent="0.45">
      <c r="F199" s="1" t="str">
        <f>IF(Q199="","",COUNTIF($Q$13:Q199,"該当"))</f>
        <v/>
      </c>
      <c r="G199" s="1" t="str">
        <f t="shared" si="12"/>
        <v/>
      </c>
      <c r="H199" s="3" t="s">
        <v>117</v>
      </c>
      <c r="I199" s="3">
        <v>187</v>
      </c>
      <c r="J199" s="21">
        <f>自由選択Ⅱ!E14</f>
        <v>0</v>
      </c>
      <c r="K199" s="21">
        <f>自由選択Ⅱ!F14</f>
        <v>0</v>
      </c>
      <c r="L199" s="21">
        <f>自由選択Ⅱ!G14</f>
        <v>0</v>
      </c>
      <c r="M199" s="21">
        <f>自由選択Ⅱ!H14</f>
        <v>0</v>
      </c>
      <c r="N199" s="21">
        <f>自由選択Ⅱ!I14</f>
        <v>0</v>
      </c>
      <c r="O199" s="21">
        <f>自由選択Ⅱ!J14</f>
        <v>0</v>
      </c>
      <c r="P199" s="3">
        <f>自由選択Ⅱ!C14</f>
        <v>0</v>
      </c>
      <c r="Q199" s="1" t="str">
        <f t="shared" si="13"/>
        <v/>
      </c>
      <c r="S199" s="21">
        <v>1</v>
      </c>
      <c r="T199" s="21" t="s">
        <v>118</v>
      </c>
      <c r="U199" s="21" t="s">
        <v>137</v>
      </c>
      <c r="V199" s="21" t="s">
        <v>121</v>
      </c>
      <c r="W199" s="21" t="s">
        <v>133</v>
      </c>
      <c r="X199" s="26" t="str">
        <f>_xlfn.CONCAT(S199,T199,U199,V199,W199)</f>
        <v>1前期土3 4a</v>
      </c>
      <c r="Y199" s="22" t="e">
        <f>DGET($H$12:$P$205,$P$12,S198:V199)</f>
        <v>#VALUE!</v>
      </c>
      <c r="Z199" s="22" t="e">
        <f>DGET($H$12:$P$205,$I$12,S198:V199)</f>
        <v>#VALUE!</v>
      </c>
      <c r="AA199" s="22" t="e">
        <f>DGET($H$12:$P$205,$H$12,S198:V199)</f>
        <v>#VALUE!</v>
      </c>
    </row>
    <row r="200" spans="6:27" ht="18" customHeight="1" x14ac:dyDescent="0.45">
      <c r="F200" s="1" t="str">
        <f>IF(Q200="","",COUNTIF($Q$13:Q200,"該当"))</f>
        <v/>
      </c>
      <c r="G200" s="1" t="str">
        <f t="shared" si="12"/>
        <v/>
      </c>
      <c r="H200" s="3" t="s">
        <v>117</v>
      </c>
      <c r="I200" s="3">
        <v>188</v>
      </c>
      <c r="J200" s="21">
        <f>自由選択Ⅱ!E15</f>
        <v>0</v>
      </c>
      <c r="K200" s="21">
        <f>自由選択Ⅱ!F15</f>
        <v>0</v>
      </c>
      <c r="L200" s="21">
        <f>自由選択Ⅱ!G15</f>
        <v>0</v>
      </c>
      <c r="M200" s="21">
        <f>自由選択Ⅱ!H15</f>
        <v>0</v>
      </c>
      <c r="N200" s="21">
        <f>自由選択Ⅱ!I15</f>
        <v>0</v>
      </c>
      <c r="O200" s="21">
        <f>自由選択Ⅱ!J15</f>
        <v>0</v>
      </c>
      <c r="P200" s="3">
        <f>自由選択Ⅱ!C15</f>
        <v>0</v>
      </c>
      <c r="Q200" s="1" t="str">
        <f t="shared" si="13"/>
        <v/>
      </c>
      <c r="S200" s="6" t="s">
        <v>101</v>
      </c>
      <c r="T200" s="6" t="s">
        <v>113</v>
      </c>
      <c r="U200" s="6" t="s">
        <v>102</v>
      </c>
      <c r="V200" s="6" t="s">
        <v>104</v>
      </c>
      <c r="W200" s="6"/>
      <c r="X200" s="25"/>
      <c r="Y200" s="6" t="s">
        <v>130</v>
      </c>
      <c r="Z200" s="6" t="s">
        <v>128</v>
      </c>
      <c r="AA200" s="6" t="s">
        <v>127</v>
      </c>
    </row>
    <row r="201" spans="6:27" ht="18" customHeight="1" x14ac:dyDescent="0.45">
      <c r="F201" s="1" t="str">
        <f>IF(Q201="","",COUNTIF($Q$13:Q201,"該当"))</f>
        <v/>
      </c>
      <c r="G201" s="1" t="str">
        <f t="shared" si="12"/>
        <v/>
      </c>
      <c r="H201" s="3" t="s">
        <v>117</v>
      </c>
      <c r="I201" s="3">
        <v>189</v>
      </c>
      <c r="J201" s="21">
        <f>自由選択Ⅱ!E16</f>
        <v>0</v>
      </c>
      <c r="K201" s="21">
        <f>自由選択Ⅱ!F16</f>
        <v>0</v>
      </c>
      <c r="L201" s="21">
        <f>自由選択Ⅱ!G16</f>
        <v>0</v>
      </c>
      <c r="M201" s="21">
        <f>自由選択Ⅱ!H16</f>
        <v>0</v>
      </c>
      <c r="N201" s="21">
        <f>自由選択Ⅱ!I16</f>
        <v>0</v>
      </c>
      <c r="O201" s="21">
        <f>自由選択Ⅱ!J16</f>
        <v>0</v>
      </c>
      <c r="P201" s="3">
        <f>自由選択Ⅱ!C16</f>
        <v>0</v>
      </c>
      <c r="Q201" s="1" t="str">
        <f t="shared" si="13"/>
        <v/>
      </c>
      <c r="S201" s="21">
        <v>1</v>
      </c>
      <c r="T201" s="21" t="s">
        <v>118</v>
      </c>
      <c r="U201" s="21" t="s">
        <v>137</v>
      </c>
      <c r="V201" s="21" t="s">
        <v>121</v>
      </c>
      <c r="W201" s="21" t="s">
        <v>134</v>
      </c>
      <c r="X201" s="26" t="str">
        <f>_xlfn.CONCAT(S201,T201,U201,V201,W201)</f>
        <v>1前期土3 4b</v>
      </c>
      <c r="Y201" s="22" t="e">
        <f>DGET($H$12:$P$205,$P$12,S200:V201)</f>
        <v>#VALUE!</v>
      </c>
      <c r="Z201" s="22" t="e">
        <f>DGET($H$12:$P$205,$I$12,S200:V201)</f>
        <v>#VALUE!</v>
      </c>
      <c r="AA201" s="22" t="e">
        <f>DGET($H$12:$P$205,$H$12,S200:V201)</f>
        <v>#VALUE!</v>
      </c>
    </row>
    <row r="202" spans="6:27" ht="18" customHeight="1" x14ac:dyDescent="0.45">
      <c r="F202" s="1" t="str">
        <f>IF(Q202="","",COUNTIF($Q$13:Q202,"該当"))</f>
        <v/>
      </c>
      <c r="G202" s="1" t="str">
        <f t="shared" si="12"/>
        <v/>
      </c>
      <c r="H202" s="3" t="s">
        <v>117</v>
      </c>
      <c r="I202" s="3">
        <v>190</v>
      </c>
      <c r="J202" s="21">
        <f>自由選択Ⅱ!E17</f>
        <v>0</v>
      </c>
      <c r="K202" s="21">
        <f>自由選択Ⅱ!F17</f>
        <v>0</v>
      </c>
      <c r="L202" s="21">
        <f>自由選択Ⅱ!G17</f>
        <v>0</v>
      </c>
      <c r="M202" s="21">
        <f>自由選択Ⅱ!H17</f>
        <v>0</v>
      </c>
      <c r="N202" s="21">
        <f>自由選択Ⅱ!I17</f>
        <v>0</v>
      </c>
      <c r="O202" s="21">
        <f>自由選択Ⅱ!J17</f>
        <v>0</v>
      </c>
      <c r="P202" s="3">
        <f>自由選択Ⅱ!C17</f>
        <v>0</v>
      </c>
      <c r="Q202" s="1" t="str">
        <f t="shared" si="13"/>
        <v/>
      </c>
      <c r="S202" s="6" t="s">
        <v>101</v>
      </c>
      <c r="T202" s="6" t="s">
        <v>113</v>
      </c>
      <c r="U202" s="6" t="s">
        <v>102</v>
      </c>
      <c r="V202" s="6" t="s">
        <v>105</v>
      </c>
      <c r="W202" s="6"/>
      <c r="X202" s="25"/>
      <c r="Y202" s="6" t="s">
        <v>130</v>
      </c>
      <c r="Z202" s="6" t="s">
        <v>128</v>
      </c>
      <c r="AA202" s="6" t="s">
        <v>127</v>
      </c>
    </row>
    <row r="203" spans="6:27" ht="18" customHeight="1" x14ac:dyDescent="0.45">
      <c r="F203" s="1" t="str">
        <f>IF(Q203="","",COUNTIF($Q$13:Q203,"該当"))</f>
        <v/>
      </c>
      <c r="G203" s="1" t="str">
        <f t="shared" si="12"/>
        <v/>
      </c>
      <c r="H203" s="3" t="s">
        <v>117</v>
      </c>
      <c r="I203" s="3">
        <v>191</v>
      </c>
      <c r="J203" s="21">
        <f>自由選択Ⅱ!E18</f>
        <v>0</v>
      </c>
      <c r="K203" s="21">
        <f>自由選択Ⅱ!F18</f>
        <v>0</v>
      </c>
      <c r="L203" s="21">
        <f>自由選択Ⅱ!G18</f>
        <v>0</v>
      </c>
      <c r="M203" s="21">
        <f>自由選択Ⅱ!H18</f>
        <v>0</v>
      </c>
      <c r="N203" s="21">
        <f>自由選択Ⅱ!I18</f>
        <v>0</v>
      </c>
      <c r="O203" s="21">
        <f>自由選択Ⅱ!J18</f>
        <v>0</v>
      </c>
      <c r="P203" s="3">
        <f>自由選択Ⅱ!C18</f>
        <v>0</v>
      </c>
      <c r="Q203" s="1" t="str">
        <f t="shared" si="13"/>
        <v/>
      </c>
      <c r="S203" s="21">
        <v>1</v>
      </c>
      <c r="T203" s="21" t="s">
        <v>118</v>
      </c>
      <c r="U203" s="21" t="s">
        <v>137</v>
      </c>
      <c r="V203" s="21" t="s">
        <v>121</v>
      </c>
      <c r="W203" s="21" t="s">
        <v>135</v>
      </c>
      <c r="X203" s="26" t="str">
        <f>_xlfn.CONCAT(S203,T203,U203,V203,W203)</f>
        <v>1前期土3 4c</v>
      </c>
      <c r="Y203" s="22" t="e">
        <f>DGET($H$12:$P$205,$P$12,S202:V203)</f>
        <v>#VALUE!</v>
      </c>
      <c r="Z203" s="22" t="e">
        <f>DGET($H$12:$P$205,$I$12,S202:V203)</f>
        <v>#VALUE!</v>
      </c>
      <c r="AA203" s="22" t="e">
        <f>DGET($H$12:$P$205,$H$12,S202:V203)</f>
        <v>#VALUE!</v>
      </c>
    </row>
    <row r="204" spans="6:27" ht="18" customHeight="1" x14ac:dyDescent="0.45">
      <c r="F204" s="1" t="str">
        <f>IF(Q204="","",COUNTIF($Q$13:Q204,"該当"))</f>
        <v/>
      </c>
      <c r="G204" s="1" t="str">
        <f t="shared" si="12"/>
        <v/>
      </c>
      <c r="H204" s="3" t="s">
        <v>117</v>
      </c>
      <c r="I204" s="3">
        <v>192</v>
      </c>
      <c r="J204" s="21">
        <f>自由選択Ⅱ!E19</f>
        <v>0</v>
      </c>
      <c r="K204" s="21">
        <f>自由選択Ⅱ!F19</f>
        <v>0</v>
      </c>
      <c r="L204" s="21">
        <f>自由選択Ⅱ!G19</f>
        <v>0</v>
      </c>
      <c r="M204" s="21">
        <f>自由選択Ⅱ!H19</f>
        <v>0</v>
      </c>
      <c r="N204" s="21">
        <f>自由選択Ⅱ!I19</f>
        <v>0</v>
      </c>
      <c r="O204" s="21">
        <f>自由選択Ⅱ!J19</f>
        <v>0</v>
      </c>
      <c r="P204" s="3">
        <f>自由選択Ⅱ!C19</f>
        <v>0</v>
      </c>
      <c r="Q204" s="1" t="str">
        <f t="shared" si="13"/>
        <v/>
      </c>
      <c r="S204" s="6" t="s">
        <v>101</v>
      </c>
      <c r="T204" s="6" t="s">
        <v>113</v>
      </c>
      <c r="U204" s="6" t="s">
        <v>102</v>
      </c>
      <c r="V204" s="6" t="s">
        <v>103</v>
      </c>
      <c r="W204" s="6"/>
      <c r="X204" s="25"/>
      <c r="Y204" s="6" t="s">
        <v>130</v>
      </c>
      <c r="Z204" s="6" t="s">
        <v>128</v>
      </c>
      <c r="AA204" s="6" t="s">
        <v>127</v>
      </c>
    </row>
    <row r="205" spans="6:27" ht="18" customHeight="1" x14ac:dyDescent="0.45">
      <c r="F205" s="1" t="str">
        <f>IF(Q205="","",COUNTIF($Q$13:Q205,"該当"))</f>
        <v/>
      </c>
      <c r="G205" s="1" t="str">
        <f>IF(F205="","",_xlfn.CONCAT(J205,K205,"他",F205))</f>
        <v/>
      </c>
      <c r="H205" s="3" t="s">
        <v>117</v>
      </c>
      <c r="I205" s="3">
        <v>193</v>
      </c>
      <c r="J205" s="21">
        <f>自由選択Ⅱ!E20</f>
        <v>0</v>
      </c>
      <c r="K205" s="21">
        <f>自由選択Ⅱ!F20</f>
        <v>0</v>
      </c>
      <c r="L205" s="21">
        <f>自由選択Ⅱ!G20</f>
        <v>0</v>
      </c>
      <c r="M205" s="21">
        <f>自由選択Ⅱ!H20</f>
        <v>0</v>
      </c>
      <c r="N205" s="21">
        <f>自由選択Ⅱ!I20</f>
        <v>0</v>
      </c>
      <c r="O205" s="21">
        <f>自由選択Ⅱ!J20</f>
        <v>0</v>
      </c>
      <c r="P205" s="3">
        <f>自由選択Ⅱ!C20</f>
        <v>0</v>
      </c>
      <c r="Q205" s="1" t="str">
        <f t="shared" si="13"/>
        <v/>
      </c>
      <c r="S205" s="21">
        <v>1</v>
      </c>
      <c r="T205" s="21" t="s">
        <v>118</v>
      </c>
      <c r="U205" s="21" t="s">
        <v>137</v>
      </c>
      <c r="V205" s="21" t="s">
        <v>123</v>
      </c>
      <c r="W205" s="21" t="s">
        <v>133</v>
      </c>
      <c r="X205" s="26" t="str">
        <f>_xlfn.CONCAT(S205,T205,U205,V205,W205)</f>
        <v>1前期土5 6a</v>
      </c>
      <c r="Y205" s="22" t="e">
        <f>DGET($H$12:$P$205,$P$12,S204:V205)</f>
        <v>#VALUE!</v>
      </c>
      <c r="Z205" s="22" t="e">
        <f>DGET($H$12:$P$205,$I$12,S204:V205)</f>
        <v>#VALUE!</v>
      </c>
      <c r="AA205" s="22" t="e">
        <f>DGET($H$12:$P$205,$H$12,S204:V205)</f>
        <v>#VALUE!</v>
      </c>
    </row>
    <row r="206" spans="6:27" ht="18" customHeight="1" x14ac:dyDescent="0.45">
      <c r="S206" s="6" t="s">
        <v>101</v>
      </c>
      <c r="T206" s="6" t="s">
        <v>113</v>
      </c>
      <c r="U206" s="6" t="s">
        <v>138</v>
      </c>
      <c r="V206" s="6" t="s">
        <v>104</v>
      </c>
      <c r="W206" s="6"/>
      <c r="X206" s="25"/>
      <c r="Y206" s="6" t="s">
        <v>130</v>
      </c>
      <c r="Z206" s="6" t="s">
        <v>128</v>
      </c>
      <c r="AA206" s="6" t="s">
        <v>127</v>
      </c>
    </row>
    <row r="207" spans="6:27" ht="18" customHeight="1" x14ac:dyDescent="0.45">
      <c r="S207" s="21">
        <v>1</v>
      </c>
      <c r="T207" s="21" t="s">
        <v>118</v>
      </c>
      <c r="U207" s="21" t="s">
        <v>137</v>
      </c>
      <c r="V207" s="21" t="s">
        <v>123</v>
      </c>
      <c r="W207" s="21" t="s">
        <v>134</v>
      </c>
      <c r="X207" s="26" t="str">
        <f>_xlfn.CONCAT(S207,T207,U207,V207,W207)</f>
        <v>1前期土5 6b</v>
      </c>
      <c r="Y207" s="22" t="e">
        <f>DGET($H$12:$P$205,$P$12,S206:V207)</f>
        <v>#VALUE!</v>
      </c>
      <c r="Z207" s="22" t="e">
        <f>DGET($H$12:$P$205,$I$12,S206:V207)</f>
        <v>#VALUE!</v>
      </c>
      <c r="AA207" s="22" t="e">
        <f>DGET($H$12:$P$205,$H$12,S206:V207)</f>
        <v>#VALUE!</v>
      </c>
    </row>
    <row r="208" spans="6:27" ht="18" customHeight="1" x14ac:dyDescent="0.45">
      <c r="S208" s="6" t="s">
        <v>101</v>
      </c>
      <c r="T208" s="6" t="s">
        <v>113</v>
      </c>
      <c r="U208" s="6" t="s">
        <v>102</v>
      </c>
      <c r="V208" s="6" t="s">
        <v>105</v>
      </c>
      <c r="W208" s="6"/>
      <c r="X208" s="25"/>
      <c r="Y208" s="6" t="s">
        <v>130</v>
      </c>
      <c r="Z208" s="6" t="s">
        <v>128</v>
      </c>
      <c r="AA208" s="6" t="s">
        <v>127</v>
      </c>
    </row>
    <row r="209" spans="19:27" ht="18" customHeight="1" x14ac:dyDescent="0.45">
      <c r="S209" s="21">
        <v>1</v>
      </c>
      <c r="T209" s="21" t="s">
        <v>118</v>
      </c>
      <c r="U209" s="21" t="s">
        <v>137</v>
      </c>
      <c r="V209" s="21" t="s">
        <v>123</v>
      </c>
      <c r="W209" s="21" t="s">
        <v>135</v>
      </c>
      <c r="X209" s="26" t="str">
        <f>_xlfn.CONCAT(S209,T209,U209,V209,W209)</f>
        <v>1前期土5 6c</v>
      </c>
      <c r="Y209" s="22" t="e">
        <f>DGET($H$12:$P$205,$P$12,S208:V209)</f>
        <v>#VALUE!</v>
      </c>
      <c r="Z209" s="22" t="e">
        <f>DGET($H$12:$P$205,$I$12,S208:V209)</f>
        <v>#VALUE!</v>
      </c>
      <c r="AA209" s="22" t="e">
        <f>DGET($H$12:$P$205,$H$12,S208:V209)</f>
        <v>#VALUE!</v>
      </c>
    </row>
    <row r="210" spans="19:27" ht="18" customHeight="1" x14ac:dyDescent="0.45">
      <c r="S210" s="6" t="s">
        <v>101</v>
      </c>
      <c r="T210" s="6" t="s">
        <v>113</v>
      </c>
      <c r="U210" s="6" t="s">
        <v>102</v>
      </c>
      <c r="V210" s="6" t="s">
        <v>103</v>
      </c>
      <c r="W210" s="6"/>
      <c r="X210" s="25"/>
      <c r="Y210" s="6" t="s">
        <v>130</v>
      </c>
      <c r="Z210" s="6" t="s">
        <v>128</v>
      </c>
      <c r="AA210" s="6" t="s">
        <v>127</v>
      </c>
    </row>
    <row r="211" spans="19:27" ht="18" customHeight="1" x14ac:dyDescent="0.45">
      <c r="S211" s="21">
        <v>1</v>
      </c>
      <c r="T211" s="21" t="s">
        <v>118</v>
      </c>
      <c r="U211" s="21" t="s">
        <v>137</v>
      </c>
      <c r="V211" s="21" t="s">
        <v>124</v>
      </c>
      <c r="W211" s="21" t="s">
        <v>133</v>
      </c>
      <c r="X211" s="26" t="str">
        <f>_xlfn.CONCAT(S211,T211,U211,V211,W211)</f>
        <v>1前期土7 8a</v>
      </c>
      <c r="Y211" s="22" t="e">
        <f>DGET($H$12:$P$205,$P$12,S210:V211)</f>
        <v>#VALUE!</v>
      </c>
      <c r="Z211" s="22" t="e">
        <f>DGET($H$12:$P$205,$I$12,S210:V211)</f>
        <v>#VALUE!</v>
      </c>
      <c r="AA211" s="22" t="e">
        <f>DGET($H$12:$P$205,$H$12,S210:V211)</f>
        <v>#VALUE!</v>
      </c>
    </row>
    <row r="212" spans="19:27" ht="18" customHeight="1" x14ac:dyDescent="0.45">
      <c r="S212" s="6" t="s">
        <v>101</v>
      </c>
      <c r="T212" s="6" t="s">
        <v>113</v>
      </c>
      <c r="U212" s="6" t="s">
        <v>102</v>
      </c>
      <c r="V212" s="6" t="s">
        <v>104</v>
      </c>
      <c r="W212" s="6"/>
      <c r="X212" s="25"/>
      <c r="Y212" s="6" t="s">
        <v>130</v>
      </c>
      <c r="Z212" s="6" t="s">
        <v>128</v>
      </c>
      <c r="AA212" s="6" t="s">
        <v>127</v>
      </c>
    </row>
    <row r="213" spans="19:27" ht="18" customHeight="1" x14ac:dyDescent="0.45">
      <c r="S213" s="21">
        <v>1</v>
      </c>
      <c r="T213" s="21" t="s">
        <v>118</v>
      </c>
      <c r="U213" s="21" t="s">
        <v>137</v>
      </c>
      <c r="V213" s="21" t="s">
        <v>124</v>
      </c>
      <c r="W213" s="21" t="s">
        <v>134</v>
      </c>
      <c r="X213" s="26" t="str">
        <f>_xlfn.CONCAT(S213,T213,U213,V213,W213)</f>
        <v>1前期土7 8b</v>
      </c>
      <c r="Y213" s="22" t="e">
        <f>DGET($H$12:$P$205,$P$12,S212:V213)</f>
        <v>#VALUE!</v>
      </c>
      <c r="Z213" s="22" t="e">
        <f>DGET($H$12:$P$205,$I$12,S212:V213)</f>
        <v>#VALUE!</v>
      </c>
      <c r="AA213" s="22" t="e">
        <f>DGET($H$12:$P$205,$H$12,S212:V213)</f>
        <v>#VALUE!</v>
      </c>
    </row>
    <row r="214" spans="19:27" ht="18" customHeight="1" x14ac:dyDescent="0.45">
      <c r="S214" s="6" t="s">
        <v>101</v>
      </c>
      <c r="T214" s="6" t="s">
        <v>113</v>
      </c>
      <c r="U214" s="6" t="s">
        <v>138</v>
      </c>
      <c r="V214" s="6" t="s">
        <v>105</v>
      </c>
      <c r="W214" s="6"/>
      <c r="X214" s="25"/>
      <c r="Y214" s="6" t="s">
        <v>130</v>
      </c>
      <c r="Z214" s="6" t="s">
        <v>128</v>
      </c>
      <c r="AA214" s="6" t="s">
        <v>127</v>
      </c>
    </row>
    <row r="215" spans="19:27" ht="18" customHeight="1" x14ac:dyDescent="0.45">
      <c r="S215" s="21">
        <v>1</v>
      </c>
      <c r="T215" s="21" t="s">
        <v>118</v>
      </c>
      <c r="U215" s="21" t="s">
        <v>137</v>
      </c>
      <c r="V215" s="21" t="s">
        <v>124</v>
      </c>
      <c r="W215" s="21" t="s">
        <v>135</v>
      </c>
      <c r="X215" s="26" t="str">
        <f>_xlfn.CONCAT(S215,T215,U215,V215,W215)</f>
        <v>1前期土7 8c</v>
      </c>
      <c r="Y215" s="22" t="e">
        <f>DGET($H$12:$P$205,$P$12,S214:V215)</f>
        <v>#VALUE!</v>
      </c>
      <c r="Z215" s="22" t="e">
        <f>DGET($H$12:$P$205,$I$12,S214:V215)</f>
        <v>#VALUE!</v>
      </c>
      <c r="AA215" s="22" t="e">
        <f>DGET($H$12:$P$205,$H$12,S214:V215)</f>
        <v>#VALUE!</v>
      </c>
    </row>
    <row r="216" spans="19:27" ht="18" customHeight="1" x14ac:dyDescent="0.45">
      <c r="S216" s="6" t="s">
        <v>101</v>
      </c>
      <c r="T216" s="6" t="s">
        <v>113</v>
      </c>
      <c r="U216" s="6" t="s">
        <v>102</v>
      </c>
      <c r="V216" s="6" t="s">
        <v>103</v>
      </c>
      <c r="W216" s="6"/>
      <c r="X216" s="25"/>
      <c r="Y216" s="6" t="s">
        <v>130</v>
      </c>
      <c r="Z216" s="6" t="s">
        <v>128</v>
      </c>
      <c r="AA216" s="6" t="s">
        <v>127</v>
      </c>
    </row>
    <row r="217" spans="19:27" ht="18" customHeight="1" x14ac:dyDescent="0.45">
      <c r="S217" s="21">
        <v>1</v>
      </c>
      <c r="T217" s="21" t="s">
        <v>118</v>
      </c>
      <c r="U217" s="21" t="s">
        <v>137</v>
      </c>
      <c r="V217" s="21" t="s">
        <v>125</v>
      </c>
      <c r="W217" s="21" t="s">
        <v>133</v>
      </c>
      <c r="X217" s="26" t="str">
        <f>_xlfn.CONCAT(S217,T217,U217,V217,W217)</f>
        <v>1前期土9 10a</v>
      </c>
      <c r="Y217" s="22" t="e">
        <f>DGET($H$12:$P$205,$P$12,S216:V217)</f>
        <v>#VALUE!</v>
      </c>
      <c r="Z217" s="22" t="e">
        <f>DGET($H$12:$P$205,$I$12,S216:V217)</f>
        <v>#VALUE!</v>
      </c>
      <c r="AA217" s="22" t="e">
        <f>DGET($H$12:$P$205,$H$12,S216:V217)</f>
        <v>#VALUE!</v>
      </c>
    </row>
    <row r="218" spans="19:27" ht="18" customHeight="1" x14ac:dyDescent="0.45">
      <c r="S218" s="6" t="s">
        <v>101</v>
      </c>
      <c r="T218" s="6" t="s">
        <v>113</v>
      </c>
      <c r="U218" s="6" t="s">
        <v>102</v>
      </c>
      <c r="V218" s="6" t="s">
        <v>104</v>
      </c>
      <c r="W218" s="6"/>
      <c r="X218" s="25"/>
      <c r="Y218" s="6" t="s">
        <v>130</v>
      </c>
      <c r="Z218" s="6" t="s">
        <v>128</v>
      </c>
      <c r="AA218" s="6" t="s">
        <v>127</v>
      </c>
    </row>
    <row r="219" spans="19:27" ht="18" customHeight="1" x14ac:dyDescent="0.45">
      <c r="S219" s="21">
        <v>1</v>
      </c>
      <c r="T219" s="21" t="s">
        <v>118</v>
      </c>
      <c r="U219" s="21" t="s">
        <v>137</v>
      </c>
      <c r="V219" s="21" t="s">
        <v>125</v>
      </c>
      <c r="W219" s="21" t="s">
        <v>134</v>
      </c>
      <c r="X219" s="26" t="str">
        <f>_xlfn.CONCAT(S219,T219,U219,V219,W219)</f>
        <v>1前期土9 10b</v>
      </c>
      <c r="Y219" s="22" t="e">
        <f>DGET($H$12:$P$205,$P$12,S218:V219)</f>
        <v>#VALUE!</v>
      </c>
      <c r="Z219" s="22" t="e">
        <f>DGET($H$12:$P$205,$I$12,S218:V219)</f>
        <v>#VALUE!</v>
      </c>
      <c r="AA219" s="22" t="e">
        <f>DGET($H$12:$P$205,$H$12,S218:V219)</f>
        <v>#VALUE!</v>
      </c>
    </row>
    <row r="220" spans="19:27" ht="18" customHeight="1" x14ac:dyDescent="0.45">
      <c r="S220" s="6" t="s">
        <v>101</v>
      </c>
      <c r="T220" s="6" t="s">
        <v>113</v>
      </c>
      <c r="U220" s="6" t="s">
        <v>102</v>
      </c>
      <c r="V220" s="6" t="s">
        <v>105</v>
      </c>
      <c r="W220" s="6"/>
      <c r="X220" s="25"/>
      <c r="Y220" s="6" t="s">
        <v>130</v>
      </c>
      <c r="Z220" s="6" t="s">
        <v>128</v>
      </c>
      <c r="AA220" s="6" t="s">
        <v>127</v>
      </c>
    </row>
    <row r="221" spans="19:27" ht="18" customHeight="1" x14ac:dyDescent="0.45">
      <c r="S221" s="21">
        <v>1</v>
      </c>
      <c r="T221" s="21" t="s">
        <v>118</v>
      </c>
      <c r="U221" s="21" t="s">
        <v>137</v>
      </c>
      <c r="V221" s="21" t="s">
        <v>125</v>
      </c>
      <c r="W221" s="21" t="s">
        <v>135</v>
      </c>
      <c r="X221" s="26" t="str">
        <f>_xlfn.CONCAT(S221,T221,U221,V221,W221)</f>
        <v>1前期土9 10c</v>
      </c>
      <c r="Y221" s="22" t="e">
        <f>DGET($H$12:$P$205,$P$12,S220:V221)</f>
        <v>#VALUE!</v>
      </c>
      <c r="Z221" s="22" t="e">
        <f>DGET($H$12:$P$205,$I$12,S220:V221)</f>
        <v>#VALUE!</v>
      </c>
      <c r="AA221" s="22" t="e">
        <f>DGET($H$12:$P$205,$H$12,S220:V221)</f>
        <v>#VALUE!</v>
      </c>
    </row>
    <row r="222" spans="19:27" ht="18" customHeight="1" x14ac:dyDescent="0.45">
      <c r="S222" s="6" t="s">
        <v>101</v>
      </c>
      <c r="T222" s="6" t="s">
        <v>113</v>
      </c>
      <c r="U222" s="6" t="s">
        <v>102</v>
      </c>
      <c r="V222" s="6" t="s">
        <v>103</v>
      </c>
      <c r="W222" s="6"/>
      <c r="X222" s="25"/>
      <c r="Y222" s="6" t="s">
        <v>130</v>
      </c>
      <c r="Z222" s="6" t="s">
        <v>128</v>
      </c>
      <c r="AA222" s="6" t="s">
        <v>127</v>
      </c>
    </row>
    <row r="223" spans="19:27" ht="18" customHeight="1" x14ac:dyDescent="0.45">
      <c r="S223" s="21">
        <v>1</v>
      </c>
      <c r="T223" s="21" t="s">
        <v>118</v>
      </c>
      <c r="U223" s="21" t="s">
        <v>137</v>
      </c>
      <c r="V223" s="21" t="s">
        <v>126</v>
      </c>
      <c r="W223" s="21" t="s">
        <v>133</v>
      </c>
      <c r="X223" s="26" t="str">
        <f>_xlfn.CONCAT(S223,T223,U223,V223,W223)</f>
        <v>1前期土他a</v>
      </c>
      <c r="Y223" s="22" t="e">
        <f>DGET($H$12:$P$205,$P$12,S222:V223)</f>
        <v>#VALUE!</v>
      </c>
      <c r="Z223" s="22" t="e">
        <f>DGET($H$12:$P$205,$I$12,S222:V223)</f>
        <v>#VALUE!</v>
      </c>
      <c r="AA223" s="22" t="e">
        <f>DGET($H$12:$P$205,$H$12,S222:V223)</f>
        <v>#VALUE!</v>
      </c>
    </row>
    <row r="224" spans="19:27" ht="18" customHeight="1" x14ac:dyDescent="0.45">
      <c r="S224" s="6" t="s">
        <v>101</v>
      </c>
      <c r="T224" s="6" t="s">
        <v>113</v>
      </c>
      <c r="U224" s="6" t="s">
        <v>102</v>
      </c>
      <c r="V224" s="6" t="s">
        <v>104</v>
      </c>
      <c r="W224" s="6"/>
      <c r="X224" s="25"/>
      <c r="Y224" s="6" t="s">
        <v>130</v>
      </c>
      <c r="Z224" s="6" t="s">
        <v>128</v>
      </c>
      <c r="AA224" s="6" t="s">
        <v>127</v>
      </c>
    </row>
    <row r="225" spans="19:27" ht="18" customHeight="1" x14ac:dyDescent="0.45">
      <c r="S225" s="21">
        <v>1</v>
      </c>
      <c r="T225" s="21" t="s">
        <v>118</v>
      </c>
      <c r="U225" s="21" t="s">
        <v>137</v>
      </c>
      <c r="V225" s="21" t="s">
        <v>126</v>
      </c>
      <c r="W225" s="21" t="s">
        <v>134</v>
      </c>
      <c r="X225" s="26" t="str">
        <f>_xlfn.CONCAT(S225,T225,U225,V225,W225)</f>
        <v>1前期土他b</v>
      </c>
      <c r="Y225" s="22" t="e">
        <f>DGET($H$12:$P$205,$P$12,S224:V225)</f>
        <v>#VALUE!</v>
      </c>
      <c r="Z225" s="22" t="e">
        <f>DGET($H$12:$P$205,$I$12,S224:V225)</f>
        <v>#VALUE!</v>
      </c>
      <c r="AA225" s="22" t="e">
        <f>DGET($H$12:$P$205,$H$12,S224:V225)</f>
        <v>#VALUE!</v>
      </c>
    </row>
    <row r="226" spans="19:27" ht="18" customHeight="1" x14ac:dyDescent="0.45">
      <c r="S226" s="6" t="s">
        <v>101</v>
      </c>
      <c r="T226" s="6" t="s">
        <v>113</v>
      </c>
      <c r="U226" s="6" t="s">
        <v>138</v>
      </c>
      <c r="V226" s="6" t="s">
        <v>105</v>
      </c>
      <c r="W226" s="6"/>
      <c r="X226" s="25"/>
      <c r="Y226" s="6" t="s">
        <v>130</v>
      </c>
      <c r="Z226" s="6" t="s">
        <v>128</v>
      </c>
      <c r="AA226" s="6" t="s">
        <v>127</v>
      </c>
    </row>
    <row r="227" spans="19:27" ht="18" customHeight="1" x14ac:dyDescent="0.45">
      <c r="S227" s="21">
        <v>1</v>
      </c>
      <c r="T227" s="21" t="s">
        <v>118</v>
      </c>
      <c r="U227" s="21" t="s">
        <v>137</v>
      </c>
      <c r="V227" s="21" t="s">
        <v>126</v>
      </c>
      <c r="W227" s="21" t="s">
        <v>135</v>
      </c>
      <c r="X227" s="26" t="str">
        <f>_xlfn.CONCAT(S227,T227,U227,V227,W227)</f>
        <v>1前期土他c</v>
      </c>
      <c r="Y227" s="22" t="e">
        <f>DGET($H$12:$P$205,$P$12,S226:V227)</f>
        <v>#VALUE!</v>
      </c>
      <c r="Z227" s="22" t="e">
        <f>DGET($H$12:$P$205,$I$12,S226:V227)</f>
        <v>#VALUE!</v>
      </c>
      <c r="AA227" s="22" t="e">
        <f>DGET($H$12:$P$205,$H$12,S226:V227)</f>
        <v>#VALUE!</v>
      </c>
    </row>
    <row r="228" spans="19:27" ht="18" customHeight="1" x14ac:dyDescent="0.45">
      <c r="S228" s="6" t="s">
        <v>101</v>
      </c>
      <c r="T228" s="6" t="s">
        <v>113</v>
      </c>
      <c r="U228" s="6" t="s">
        <v>102</v>
      </c>
      <c r="V228" s="6" t="s">
        <v>103</v>
      </c>
      <c r="W228" s="6"/>
      <c r="X228" s="25"/>
      <c r="Y228" s="6" t="s">
        <v>130</v>
      </c>
      <c r="Z228" s="6" t="s">
        <v>128</v>
      </c>
      <c r="AA228" s="6" t="s">
        <v>127</v>
      </c>
    </row>
    <row r="229" spans="19:27" ht="18" customHeight="1" x14ac:dyDescent="0.45">
      <c r="S229" s="21">
        <v>1</v>
      </c>
      <c r="T229" s="21" t="s">
        <v>118</v>
      </c>
      <c r="U229" s="21" t="s">
        <v>139</v>
      </c>
      <c r="V229" s="21" t="s">
        <v>120</v>
      </c>
      <c r="W229" s="21" t="s">
        <v>133</v>
      </c>
      <c r="X229" s="26" t="str">
        <f>_xlfn.CONCAT(S229,T229,U229,V229,W229)</f>
        <v>1前期日1 2a</v>
      </c>
      <c r="Y229" s="22" t="e">
        <f>DGET($H$12:$P$205,$P$12,S228:V229)</f>
        <v>#VALUE!</v>
      </c>
      <c r="Z229" s="22" t="e">
        <f>DGET($H$12:$P$205,$I$12,S228:V229)</f>
        <v>#VALUE!</v>
      </c>
      <c r="AA229" s="22" t="e">
        <f>DGET($H$12:$P$205,$H$12,S228:V229)</f>
        <v>#VALUE!</v>
      </c>
    </row>
    <row r="230" spans="19:27" ht="18" customHeight="1" x14ac:dyDescent="0.45">
      <c r="S230" s="6" t="s">
        <v>101</v>
      </c>
      <c r="T230" s="6" t="s">
        <v>113</v>
      </c>
      <c r="U230" s="6" t="s">
        <v>102</v>
      </c>
      <c r="V230" s="6" t="s">
        <v>104</v>
      </c>
      <c r="W230" s="6"/>
      <c r="X230" s="25"/>
      <c r="Y230" s="6" t="s">
        <v>130</v>
      </c>
      <c r="Z230" s="6" t="s">
        <v>128</v>
      </c>
      <c r="AA230" s="6" t="s">
        <v>127</v>
      </c>
    </row>
    <row r="231" spans="19:27" ht="18" customHeight="1" x14ac:dyDescent="0.45">
      <c r="S231" s="21">
        <v>1</v>
      </c>
      <c r="T231" s="21" t="s">
        <v>118</v>
      </c>
      <c r="U231" s="21" t="s">
        <v>139</v>
      </c>
      <c r="V231" s="21" t="s">
        <v>120</v>
      </c>
      <c r="W231" s="21" t="s">
        <v>134</v>
      </c>
      <c r="X231" s="26" t="str">
        <f>_xlfn.CONCAT(S231,T231,U231,V231,W231)</f>
        <v>1前期日1 2b</v>
      </c>
      <c r="Y231" s="22" t="e">
        <f>DGET($H$12:$P$205,$P$12,S230:V231)</f>
        <v>#VALUE!</v>
      </c>
      <c r="Z231" s="22" t="e">
        <f>DGET($H$12:$P$205,$I$12,S230:V231)</f>
        <v>#VALUE!</v>
      </c>
      <c r="AA231" s="22" t="e">
        <f>DGET($H$12:$P$205,$H$12,S230:V231)</f>
        <v>#VALUE!</v>
      </c>
    </row>
    <row r="232" spans="19:27" ht="18" customHeight="1" x14ac:dyDescent="0.45">
      <c r="S232" s="6" t="s">
        <v>101</v>
      </c>
      <c r="T232" s="6" t="s">
        <v>113</v>
      </c>
      <c r="U232" s="6" t="s">
        <v>102</v>
      </c>
      <c r="V232" s="6" t="s">
        <v>105</v>
      </c>
      <c r="W232" s="6"/>
      <c r="X232" s="25"/>
      <c r="Y232" s="6" t="s">
        <v>130</v>
      </c>
      <c r="Z232" s="6" t="s">
        <v>128</v>
      </c>
      <c r="AA232" s="6" t="s">
        <v>127</v>
      </c>
    </row>
    <row r="233" spans="19:27" ht="18" customHeight="1" x14ac:dyDescent="0.45">
      <c r="S233" s="21">
        <v>1</v>
      </c>
      <c r="T233" s="21" t="s">
        <v>118</v>
      </c>
      <c r="U233" s="21" t="s">
        <v>139</v>
      </c>
      <c r="V233" s="21" t="s">
        <v>120</v>
      </c>
      <c r="W233" s="21" t="s">
        <v>135</v>
      </c>
      <c r="X233" s="26" t="str">
        <f>_xlfn.CONCAT(S233,T233,U233,V233,W233)</f>
        <v>1前期日1 2c</v>
      </c>
      <c r="Y233" s="22" t="e">
        <f>DGET($H$12:$P$205,$P$12,S232:V233)</f>
        <v>#VALUE!</v>
      </c>
      <c r="Z233" s="22" t="e">
        <f>DGET($H$12:$P$205,$I$12,S232:V233)</f>
        <v>#VALUE!</v>
      </c>
      <c r="AA233" s="22" t="e">
        <f>DGET($H$12:$P$205,$H$12,S232:V233)</f>
        <v>#VALUE!</v>
      </c>
    </row>
    <row r="234" spans="19:27" ht="18" customHeight="1" x14ac:dyDescent="0.45">
      <c r="S234" s="6" t="s">
        <v>101</v>
      </c>
      <c r="T234" s="6" t="s">
        <v>113</v>
      </c>
      <c r="U234" s="6" t="s">
        <v>102</v>
      </c>
      <c r="V234" s="6" t="s">
        <v>103</v>
      </c>
      <c r="W234" s="6"/>
      <c r="X234" s="25"/>
      <c r="Y234" s="6" t="s">
        <v>130</v>
      </c>
      <c r="Z234" s="6" t="s">
        <v>128</v>
      </c>
      <c r="AA234" s="6" t="s">
        <v>127</v>
      </c>
    </row>
    <row r="235" spans="19:27" ht="18" customHeight="1" x14ac:dyDescent="0.45">
      <c r="S235" s="21">
        <v>1</v>
      </c>
      <c r="T235" s="21" t="s">
        <v>118</v>
      </c>
      <c r="U235" s="21" t="s">
        <v>139</v>
      </c>
      <c r="V235" s="21" t="s">
        <v>121</v>
      </c>
      <c r="W235" s="21" t="s">
        <v>133</v>
      </c>
      <c r="X235" s="26" t="str">
        <f>_xlfn.CONCAT(S235,T235,U235,V235,W235)</f>
        <v>1前期日3 4a</v>
      </c>
      <c r="Y235" s="22" t="e">
        <f>DGET($H$12:$P$205,$P$12,S234:V235)</f>
        <v>#VALUE!</v>
      </c>
      <c r="Z235" s="22" t="e">
        <f>DGET($H$12:$P$205,$I$12,S234:V235)</f>
        <v>#VALUE!</v>
      </c>
      <c r="AA235" s="22" t="e">
        <f>DGET($H$12:$P$205,$H$12,S234:V235)</f>
        <v>#VALUE!</v>
      </c>
    </row>
    <row r="236" spans="19:27" ht="18" customHeight="1" x14ac:dyDescent="0.45">
      <c r="S236" s="6" t="s">
        <v>101</v>
      </c>
      <c r="T236" s="6" t="s">
        <v>113</v>
      </c>
      <c r="U236" s="6" t="s">
        <v>102</v>
      </c>
      <c r="V236" s="6" t="s">
        <v>104</v>
      </c>
      <c r="W236" s="6"/>
      <c r="X236" s="25"/>
      <c r="Y236" s="6" t="s">
        <v>130</v>
      </c>
      <c r="Z236" s="6" t="s">
        <v>128</v>
      </c>
      <c r="AA236" s="6" t="s">
        <v>127</v>
      </c>
    </row>
    <row r="237" spans="19:27" ht="18" customHeight="1" x14ac:dyDescent="0.45">
      <c r="S237" s="21">
        <v>1</v>
      </c>
      <c r="T237" s="21" t="s">
        <v>118</v>
      </c>
      <c r="U237" s="21" t="s">
        <v>139</v>
      </c>
      <c r="V237" s="21" t="s">
        <v>121</v>
      </c>
      <c r="W237" s="21" t="s">
        <v>134</v>
      </c>
      <c r="X237" s="26" t="str">
        <f>_xlfn.CONCAT(S237,T237,U237,V237,W237)</f>
        <v>1前期日3 4b</v>
      </c>
      <c r="Y237" s="22" t="e">
        <f>DGET($H$12:$P$205,$P$12,S236:V237)</f>
        <v>#VALUE!</v>
      </c>
      <c r="Z237" s="22" t="e">
        <f>DGET($H$12:$P$205,$I$12,S236:V237)</f>
        <v>#VALUE!</v>
      </c>
      <c r="AA237" s="22" t="e">
        <f>DGET($H$12:$P$205,$H$12,S236:V237)</f>
        <v>#VALUE!</v>
      </c>
    </row>
    <row r="238" spans="19:27" ht="18" customHeight="1" x14ac:dyDescent="0.45">
      <c r="S238" s="6" t="s">
        <v>101</v>
      </c>
      <c r="T238" s="6" t="s">
        <v>113</v>
      </c>
      <c r="U238" s="6" t="s">
        <v>102</v>
      </c>
      <c r="V238" s="6" t="s">
        <v>105</v>
      </c>
      <c r="W238" s="6"/>
      <c r="X238" s="25"/>
      <c r="Y238" s="6" t="s">
        <v>130</v>
      </c>
      <c r="Z238" s="6" t="s">
        <v>128</v>
      </c>
      <c r="AA238" s="6" t="s">
        <v>127</v>
      </c>
    </row>
    <row r="239" spans="19:27" ht="18" customHeight="1" x14ac:dyDescent="0.45">
      <c r="S239" s="21">
        <v>1</v>
      </c>
      <c r="T239" s="21" t="s">
        <v>118</v>
      </c>
      <c r="U239" s="21" t="s">
        <v>139</v>
      </c>
      <c r="V239" s="21" t="s">
        <v>121</v>
      </c>
      <c r="W239" s="21" t="s">
        <v>135</v>
      </c>
      <c r="X239" s="26" t="str">
        <f>_xlfn.CONCAT(S239,T239,U239,V239,W239)</f>
        <v>1前期日3 4c</v>
      </c>
      <c r="Y239" s="22" t="e">
        <f>DGET($H$12:$P$205,$P$12,S238:V239)</f>
        <v>#VALUE!</v>
      </c>
      <c r="Z239" s="22" t="e">
        <f>DGET($H$12:$P$205,$I$12,S238:V239)</f>
        <v>#VALUE!</v>
      </c>
      <c r="AA239" s="22" t="e">
        <f>DGET($H$12:$P$205,$H$12,S238:V239)</f>
        <v>#VALUE!</v>
      </c>
    </row>
    <row r="240" spans="19:27" ht="18" customHeight="1" x14ac:dyDescent="0.45">
      <c r="S240" s="6" t="s">
        <v>101</v>
      </c>
      <c r="T240" s="6" t="s">
        <v>113</v>
      </c>
      <c r="U240" s="6" t="s">
        <v>102</v>
      </c>
      <c r="V240" s="6" t="s">
        <v>103</v>
      </c>
      <c r="W240" s="6"/>
      <c r="X240" s="25"/>
      <c r="Y240" s="6" t="s">
        <v>130</v>
      </c>
      <c r="Z240" s="6" t="s">
        <v>128</v>
      </c>
      <c r="AA240" s="6" t="s">
        <v>127</v>
      </c>
    </row>
    <row r="241" spans="19:27" ht="18" customHeight="1" x14ac:dyDescent="0.45">
      <c r="S241" s="21">
        <v>1</v>
      </c>
      <c r="T241" s="21" t="s">
        <v>118</v>
      </c>
      <c r="U241" s="21" t="s">
        <v>139</v>
      </c>
      <c r="V241" s="21" t="s">
        <v>123</v>
      </c>
      <c r="W241" s="21" t="s">
        <v>133</v>
      </c>
      <c r="X241" s="26" t="str">
        <f>_xlfn.CONCAT(S241,T241,U241,V241,W241)</f>
        <v>1前期日5 6a</v>
      </c>
      <c r="Y241" s="22" t="e">
        <f>DGET($H$12:$P$205,$P$12,S240:V241)</f>
        <v>#VALUE!</v>
      </c>
      <c r="Z241" s="22" t="e">
        <f>DGET($H$12:$P$205,$I$12,S240:V241)</f>
        <v>#VALUE!</v>
      </c>
      <c r="AA241" s="22" t="e">
        <f>DGET($H$12:$P$205,$H$12,S240:V241)</f>
        <v>#VALUE!</v>
      </c>
    </row>
    <row r="242" spans="19:27" ht="18" customHeight="1" x14ac:dyDescent="0.45">
      <c r="S242" s="6" t="s">
        <v>101</v>
      </c>
      <c r="T242" s="6" t="s">
        <v>113</v>
      </c>
      <c r="U242" s="6" t="s">
        <v>102</v>
      </c>
      <c r="V242" s="6" t="s">
        <v>104</v>
      </c>
      <c r="W242" s="6"/>
      <c r="X242" s="25"/>
      <c r="Y242" s="6" t="s">
        <v>130</v>
      </c>
      <c r="Z242" s="6" t="s">
        <v>128</v>
      </c>
      <c r="AA242" s="6" t="s">
        <v>127</v>
      </c>
    </row>
    <row r="243" spans="19:27" ht="18" customHeight="1" x14ac:dyDescent="0.45">
      <c r="S243" s="21">
        <v>1</v>
      </c>
      <c r="T243" s="21" t="s">
        <v>118</v>
      </c>
      <c r="U243" s="21" t="s">
        <v>139</v>
      </c>
      <c r="V243" s="21" t="s">
        <v>123</v>
      </c>
      <c r="W243" s="21" t="s">
        <v>134</v>
      </c>
      <c r="X243" s="26" t="str">
        <f>_xlfn.CONCAT(S243,T243,U243,V243,W243)</f>
        <v>1前期日5 6b</v>
      </c>
      <c r="Y243" s="22" t="e">
        <f>DGET($H$12:$P$205,$P$12,S242:V243)</f>
        <v>#VALUE!</v>
      </c>
      <c r="Z243" s="22" t="e">
        <f>DGET($H$12:$P$205,$I$12,S242:V243)</f>
        <v>#VALUE!</v>
      </c>
      <c r="AA243" s="22" t="e">
        <f>DGET($H$12:$P$205,$H$12,S242:V243)</f>
        <v>#VALUE!</v>
      </c>
    </row>
    <row r="244" spans="19:27" ht="18" customHeight="1" x14ac:dyDescent="0.45">
      <c r="S244" s="6" t="s">
        <v>101</v>
      </c>
      <c r="T244" s="6" t="s">
        <v>113</v>
      </c>
      <c r="U244" s="6" t="s">
        <v>102</v>
      </c>
      <c r="V244" s="6" t="s">
        <v>105</v>
      </c>
      <c r="W244" s="6"/>
      <c r="X244" s="25"/>
      <c r="Y244" s="6" t="s">
        <v>130</v>
      </c>
      <c r="Z244" s="6" t="s">
        <v>128</v>
      </c>
      <c r="AA244" s="6" t="s">
        <v>127</v>
      </c>
    </row>
    <row r="245" spans="19:27" ht="18" customHeight="1" x14ac:dyDescent="0.45">
      <c r="S245" s="21">
        <v>1</v>
      </c>
      <c r="T245" s="21" t="s">
        <v>118</v>
      </c>
      <c r="U245" s="21" t="s">
        <v>139</v>
      </c>
      <c r="V245" s="21" t="s">
        <v>123</v>
      </c>
      <c r="W245" s="21" t="s">
        <v>135</v>
      </c>
      <c r="X245" s="26" t="str">
        <f>_xlfn.CONCAT(S245,T245,U245,V245,W245)</f>
        <v>1前期日5 6c</v>
      </c>
      <c r="Y245" s="22" t="e">
        <f>DGET($H$12:$P$205,$P$12,S244:V245)</f>
        <v>#VALUE!</v>
      </c>
      <c r="Z245" s="22" t="e">
        <f>DGET($H$12:$P$205,$I$12,S244:V245)</f>
        <v>#VALUE!</v>
      </c>
      <c r="AA245" s="22" t="e">
        <f>DGET($H$12:$P$205,$H$12,S244:V245)</f>
        <v>#VALUE!</v>
      </c>
    </row>
    <row r="246" spans="19:27" ht="18" customHeight="1" x14ac:dyDescent="0.45">
      <c r="S246" s="6" t="s">
        <v>101</v>
      </c>
      <c r="T246" s="6" t="s">
        <v>113</v>
      </c>
      <c r="U246" s="6" t="s">
        <v>102</v>
      </c>
      <c r="V246" s="6" t="s">
        <v>103</v>
      </c>
      <c r="W246" s="6"/>
      <c r="X246" s="25"/>
      <c r="Y246" s="6" t="s">
        <v>130</v>
      </c>
      <c r="Z246" s="6" t="s">
        <v>128</v>
      </c>
      <c r="AA246" s="6" t="s">
        <v>127</v>
      </c>
    </row>
    <row r="247" spans="19:27" ht="18" customHeight="1" x14ac:dyDescent="0.45">
      <c r="S247" s="21">
        <v>1</v>
      </c>
      <c r="T247" s="21" t="s">
        <v>118</v>
      </c>
      <c r="U247" s="21" t="s">
        <v>139</v>
      </c>
      <c r="V247" s="21" t="s">
        <v>124</v>
      </c>
      <c r="W247" s="21" t="s">
        <v>133</v>
      </c>
      <c r="X247" s="26" t="str">
        <f>_xlfn.CONCAT(S247,T247,U247,V247,W247)</f>
        <v>1前期日7 8a</v>
      </c>
      <c r="Y247" s="22" t="e">
        <f>DGET($H$12:$P$205,$P$12,S246:V247)</f>
        <v>#VALUE!</v>
      </c>
      <c r="Z247" s="22" t="e">
        <f>DGET($H$12:$P$205,$I$12,S246:V247)</f>
        <v>#VALUE!</v>
      </c>
      <c r="AA247" s="22" t="e">
        <f>DGET($H$12:$P$205,$H$12,S246:V247)</f>
        <v>#VALUE!</v>
      </c>
    </row>
    <row r="248" spans="19:27" ht="18" customHeight="1" x14ac:dyDescent="0.45">
      <c r="S248" s="6" t="s">
        <v>101</v>
      </c>
      <c r="T248" s="6" t="s">
        <v>113</v>
      </c>
      <c r="U248" s="6" t="s">
        <v>102</v>
      </c>
      <c r="V248" s="6" t="s">
        <v>104</v>
      </c>
      <c r="W248" s="6"/>
      <c r="X248" s="25"/>
      <c r="Y248" s="6" t="s">
        <v>130</v>
      </c>
      <c r="Z248" s="6" t="s">
        <v>128</v>
      </c>
      <c r="AA248" s="6" t="s">
        <v>127</v>
      </c>
    </row>
    <row r="249" spans="19:27" ht="18" customHeight="1" x14ac:dyDescent="0.45">
      <c r="S249" s="21">
        <v>1</v>
      </c>
      <c r="T249" s="21" t="s">
        <v>118</v>
      </c>
      <c r="U249" s="21" t="s">
        <v>139</v>
      </c>
      <c r="V249" s="21" t="s">
        <v>124</v>
      </c>
      <c r="W249" s="21" t="s">
        <v>134</v>
      </c>
      <c r="X249" s="26" t="str">
        <f>_xlfn.CONCAT(S249,T249,U249,V249,W249)</f>
        <v>1前期日7 8b</v>
      </c>
      <c r="Y249" s="22" t="e">
        <f>DGET($H$12:$P$205,$P$12,S248:V249)</f>
        <v>#VALUE!</v>
      </c>
      <c r="Z249" s="22" t="e">
        <f>DGET($H$12:$P$205,$I$12,S248:V249)</f>
        <v>#VALUE!</v>
      </c>
      <c r="AA249" s="22" t="e">
        <f>DGET($H$12:$P$205,$H$12,S248:V249)</f>
        <v>#VALUE!</v>
      </c>
    </row>
    <row r="250" spans="19:27" ht="18" customHeight="1" x14ac:dyDescent="0.45">
      <c r="S250" s="6" t="s">
        <v>101</v>
      </c>
      <c r="T250" s="6" t="s">
        <v>113</v>
      </c>
      <c r="U250" s="6" t="s">
        <v>102</v>
      </c>
      <c r="V250" s="6" t="s">
        <v>105</v>
      </c>
      <c r="W250" s="6"/>
      <c r="X250" s="25"/>
      <c r="Y250" s="6" t="s">
        <v>130</v>
      </c>
      <c r="Z250" s="6" t="s">
        <v>128</v>
      </c>
      <c r="AA250" s="6" t="s">
        <v>127</v>
      </c>
    </row>
    <row r="251" spans="19:27" ht="18" customHeight="1" x14ac:dyDescent="0.45">
      <c r="S251" s="21">
        <v>1</v>
      </c>
      <c r="T251" s="21" t="s">
        <v>118</v>
      </c>
      <c r="U251" s="21" t="s">
        <v>139</v>
      </c>
      <c r="V251" s="21" t="s">
        <v>124</v>
      </c>
      <c r="W251" s="21" t="s">
        <v>135</v>
      </c>
      <c r="X251" s="26" t="str">
        <f>_xlfn.CONCAT(S251,T251,U251,V251,W251)</f>
        <v>1前期日7 8c</v>
      </c>
      <c r="Y251" s="22" t="e">
        <f>DGET($H$12:$P$205,$P$12,S250:V251)</f>
        <v>#VALUE!</v>
      </c>
      <c r="Z251" s="22" t="e">
        <f>DGET($H$12:$P$205,$I$12,S250:V251)</f>
        <v>#VALUE!</v>
      </c>
      <c r="AA251" s="22" t="e">
        <f>DGET($H$12:$P$205,$H$12,S250:V251)</f>
        <v>#VALUE!</v>
      </c>
    </row>
    <row r="252" spans="19:27" ht="18" customHeight="1" x14ac:dyDescent="0.45">
      <c r="S252" s="6" t="s">
        <v>101</v>
      </c>
      <c r="T252" s="6" t="s">
        <v>113</v>
      </c>
      <c r="U252" s="6" t="s">
        <v>102</v>
      </c>
      <c r="V252" s="6" t="s">
        <v>103</v>
      </c>
      <c r="W252" s="6"/>
      <c r="X252" s="25"/>
      <c r="Y252" s="6" t="s">
        <v>130</v>
      </c>
      <c r="Z252" s="6" t="s">
        <v>128</v>
      </c>
      <c r="AA252" s="6" t="s">
        <v>127</v>
      </c>
    </row>
    <row r="253" spans="19:27" ht="18" customHeight="1" x14ac:dyDescent="0.45">
      <c r="S253" s="21">
        <v>1</v>
      </c>
      <c r="T253" s="21" t="s">
        <v>118</v>
      </c>
      <c r="U253" s="21" t="s">
        <v>139</v>
      </c>
      <c r="V253" s="21" t="s">
        <v>125</v>
      </c>
      <c r="W253" s="21" t="s">
        <v>133</v>
      </c>
      <c r="X253" s="26" t="str">
        <f>_xlfn.CONCAT(S253,T253,U253,V253,W253)</f>
        <v>1前期日9 10a</v>
      </c>
      <c r="Y253" s="22" t="e">
        <f>DGET($H$12:$P$205,$P$12,S252:V253)</f>
        <v>#VALUE!</v>
      </c>
      <c r="Z253" s="22" t="e">
        <f>DGET($H$12:$P$205,$I$12,S252:V253)</f>
        <v>#VALUE!</v>
      </c>
      <c r="AA253" s="22" t="e">
        <f>DGET($H$12:$P$205,$H$12,S252:V253)</f>
        <v>#VALUE!</v>
      </c>
    </row>
    <row r="254" spans="19:27" ht="18" customHeight="1" x14ac:dyDescent="0.45">
      <c r="S254" s="6" t="s">
        <v>101</v>
      </c>
      <c r="T254" s="6" t="s">
        <v>113</v>
      </c>
      <c r="U254" s="6" t="s">
        <v>102</v>
      </c>
      <c r="V254" s="6" t="s">
        <v>104</v>
      </c>
      <c r="W254" s="6"/>
      <c r="X254" s="25"/>
      <c r="Y254" s="6" t="s">
        <v>130</v>
      </c>
      <c r="Z254" s="6" t="s">
        <v>128</v>
      </c>
      <c r="AA254" s="6" t="s">
        <v>127</v>
      </c>
    </row>
    <row r="255" spans="19:27" ht="18" customHeight="1" x14ac:dyDescent="0.45">
      <c r="S255" s="21">
        <v>1</v>
      </c>
      <c r="T255" s="21" t="s">
        <v>118</v>
      </c>
      <c r="U255" s="21" t="s">
        <v>139</v>
      </c>
      <c r="V255" s="21" t="s">
        <v>125</v>
      </c>
      <c r="W255" s="21" t="s">
        <v>134</v>
      </c>
      <c r="X255" s="26" t="str">
        <f>_xlfn.CONCAT(S255,T255,U255,V255,W255)</f>
        <v>1前期日9 10b</v>
      </c>
      <c r="Y255" s="22" t="e">
        <f>DGET($H$12:$P$205,$P$12,S254:V255)</f>
        <v>#VALUE!</v>
      </c>
      <c r="Z255" s="22" t="e">
        <f>DGET($H$12:$P$205,$I$12,S254:V255)</f>
        <v>#VALUE!</v>
      </c>
      <c r="AA255" s="22" t="e">
        <f>DGET($H$12:$P$205,$H$12,S254:V255)</f>
        <v>#VALUE!</v>
      </c>
    </row>
    <row r="256" spans="19:27" ht="18" customHeight="1" x14ac:dyDescent="0.45">
      <c r="S256" s="6" t="s">
        <v>101</v>
      </c>
      <c r="T256" s="6" t="s">
        <v>113</v>
      </c>
      <c r="U256" s="6" t="s">
        <v>102</v>
      </c>
      <c r="V256" s="6" t="s">
        <v>105</v>
      </c>
      <c r="W256" s="6"/>
      <c r="X256" s="25"/>
      <c r="Y256" s="6" t="s">
        <v>130</v>
      </c>
      <c r="Z256" s="6" t="s">
        <v>128</v>
      </c>
      <c r="AA256" s="6" t="s">
        <v>127</v>
      </c>
    </row>
    <row r="257" spans="19:27" ht="18" customHeight="1" x14ac:dyDescent="0.45">
      <c r="S257" s="21">
        <v>1</v>
      </c>
      <c r="T257" s="21" t="s">
        <v>118</v>
      </c>
      <c r="U257" s="21" t="s">
        <v>139</v>
      </c>
      <c r="V257" s="21" t="s">
        <v>125</v>
      </c>
      <c r="W257" s="21" t="s">
        <v>135</v>
      </c>
      <c r="X257" s="26" t="str">
        <f>_xlfn.CONCAT(S257,T257,U257,V257,W257)</f>
        <v>1前期日9 10c</v>
      </c>
      <c r="Y257" s="22" t="e">
        <f>DGET($H$12:$P$205,$P$12,S256:V257)</f>
        <v>#VALUE!</v>
      </c>
      <c r="Z257" s="22" t="e">
        <f>DGET($H$12:$P$205,$I$12,S256:V257)</f>
        <v>#VALUE!</v>
      </c>
      <c r="AA257" s="22" t="e">
        <f>DGET($H$12:$P$205,$H$12,S256:V257)</f>
        <v>#VALUE!</v>
      </c>
    </row>
    <row r="258" spans="19:27" ht="18" customHeight="1" x14ac:dyDescent="0.45">
      <c r="S258" s="6" t="s">
        <v>101</v>
      </c>
      <c r="T258" s="6" t="s">
        <v>113</v>
      </c>
      <c r="U258" s="6" t="s">
        <v>102</v>
      </c>
      <c r="V258" s="6" t="s">
        <v>103</v>
      </c>
      <c r="W258" s="6"/>
      <c r="X258" s="25"/>
      <c r="Y258" s="6" t="s">
        <v>130</v>
      </c>
      <c r="Z258" s="6" t="s">
        <v>128</v>
      </c>
      <c r="AA258" s="6" t="s">
        <v>127</v>
      </c>
    </row>
    <row r="259" spans="19:27" ht="18" customHeight="1" x14ac:dyDescent="0.45">
      <c r="S259" s="21">
        <v>1</v>
      </c>
      <c r="T259" s="21" t="s">
        <v>118</v>
      </c>
      <c r="U259" s="21" t="s">
        <v>139</v>
      </c>
      <c r="V259" s="21" t="s">
        <v>126</v>
      </c>
      <c r="W259" s="21" t="s">
        <v>133</v>
      </c>
      <c r="X259" s="26" t="str">
        <f>_xlfn.CONCAT(S259,T259,U259,V259,W259)</f>
        <v>1前期日他a</v>
      </c>
      <c r="Y259" s="22" t="e">
        <f>DGET($H$12:$P$205,$P$12,S258:V259)</f>
        <v>#VALUE!</v>
      </c>
      <c r="Z259" s="22" t="e">
        <f>DGET($H$12:$P$205,$I$12,S258:V259)</f>
        <v>#VALUE!</v>
      </c>
      <c r="AA259" s="22" t="e">
        <f>DGET($H$12:$P$205,$H$12,S258:V259)</f>
        <v>#VALUE!</v>
      </c>
    </row>
    <row r="260" spans="19:27" ht="18" customHeight="1" x14ac:dyDescent="0.45">
      <c r="S260" s="6" t="s">
        <v>101</v>
      </c>
      <c r="T260" s="6" t="s">
        <v>113</v>
      </c>
      <c r="U260" s="6" t="s">
        <v>102</v>
      </c>
      <c r="V260" s="6" t="s">
        <v>104</v>
      </c>
      <c r="W260" s="6"/>
      <c r="X260" s="25"/>
      <c r="Y260" s="6" t="s">
        <v>130</v>
      </c>
      <c r="Z260" s="6" t="s">
        <v>128</v>
      </c>
      <c r="AA260" s="6" t="s">
        <v>127</v>
      </c>
    </row>
    <row r="261" spans="19:27" ht="18" customHeight="1" x14ac:dyDescent="0.45">
      <c r="S261" s="21">
        <v>1</v>
      </c>
      <c r="T261" s="21" t="s">
        <v>118</v>
      </c>
      <c r="U261" s="21" t="s">
        <v>139</v>
      </c>
      <c r="V261" s="21" t="s">
        <v>126</v>
      </c>
      <c r="W261" s="21" t="s">
        <v>134</v>
      </c>
      <c r="X261" s="26" t="str">
        <f>_xlfn.CONCAT(S261,T261,U261,V261,W261)</f>
        <v>1前期日他b</v>
      </c>
      <c r="Y261" s="22" t="e">
        <f>DGET($H$12:$P$205,$P$12,S260:V261)</f>
        <v>#VALUE!</v>
      </c>
      <c r="Z261" s="22" t="e">
        <f>DGET($H$12:$P$205,$I$12,S260:V261)</f>
        <v>#VALUE!</v>
      </c>
      <c r="AA261" s="22" t="e">
        <f>DGET($H$12:$P$205,$H$12,S260:V261)</f>
        <v>#VALUE!</v>
      </c>
    </row>
    <row r="262" spans="19:27" ht="18" customHeight="1" x14ac:dyDescent="0.45">
      <c r="S262" s="6" t="s">
        <v>101</v>
      </c>
      <c r="T262" s="6" t="s">
        <v>113</v>
      </c>
      <c r="U262" s="6" t="s">
        <v>102</v>
      </c>
      <c r="V262" s="6" t="s">
        <v>105</v>
      </c>
      <c r="W262" s="6"/>
      <c r="X262" s="25"/>
      <c r="Y262" s="6" t="s">
        <v>130</v>
      </c>
      <c r="Z262" s="6" t="s">
        <v>128</v>
      </c>
      <c r="AA262" s="6" t="s">
        <v>127</v>
      </c>
    </row>
    <row r="263" spans="19:27" ht="18" customHeight="1" x14ac:dyDescent="0.45">
      <c r="S263" s="21">
        <v>1</v>
      </c>
      <c r="T263" s="21" t="s">
        <v>118</v>
      </c>
      <c r="U263" s="21" t="s">
        <v>139</v>
      </c>
      <c r="V263" s="21" t="s">
        <v>126</v>
      </c>
      <c r="W263" s="21" t="s">
        <v>135</v>
      </c>
      <c r="X263" s="26" t="str">
        <f>_xlfn.CONCAT(S263,T263,U263,V263,W263)</f>
        <v>1前期日他c</v>
      </c>
      <c r="Y263" s="22" t="e">
        <f>DGET($H$12:$P$205,$P$12,S262:V263)</f>
        <v>#VALUE!</v>
      </c>
      <c r="Z263" s="22" t="e">
        <f>DGET($H$12:$P$205,$I$12,S262:V263)</f>
        <v>#VALUE!</v>
      </c>
      <c r="AA263" s="22" t="e">
        <f>DGET($H$12:$P$205,$H$12,S262:V263)</f>
        <v>#VALUE!</v>
      </c>
    </row>
    <row r="264" spans="19:27" ht="18" customHeight="1" x14ac:dyDescent="0.45">
      <c r="S264" s="6" t="s">
        <v>101</v>
      </c>
      <c r="T264" s="6" t="s">
        <v>113</v>
      </c>
      <c r="U264" s="6" t="s">
        <v>102</v>
      </c>
      <c r="V264" s="6" t="s">
        <v>103</v>
      </c>
      <c r="W264" s="6"/>
      <c r="X264" s="25"/>
      <c r="Y264" s="6" t="s">
        <v>130</v>
      </c>
      <c r="Z264" s="6" t="s">
        <v>128</v>
      </c>
      <c r="AA264" s="6" t="s">
        <v>127</v>
      </c>
    </row>
    <row r="265" spans="19:27" ht="18" customHeight="1" x14ac:dyDescent="0.45">
      <c r="S265" s="21">
        <v>1</v>
      </c>
      <c r="T265" s="21" t="s">
        <v>141</v>
      </c>
      <c r="U265" s="21" t="s">
        <v>119</v>
      </c>
      <c r="V265" s="21" t="s">
        <v>120</v>
      </c>
      <c r="W265" s="21" t="s">
        <v>133</v>
      </c>
      <c r="X265" s="26" t="str">
        <f>_xlfn.CONCAT(S265,T265,U265,V265,W265)</f>
        <v>1後期月1 2a</v>
      </c>
      <c r="Y265" s="22" t="e">
        <f>DGET($H$12:$P$205,$P$12,S264:V265)</f>
        <v>#VALUE!</v>
      </c>
      <c r="Z265" s="22" t="e">
        <f>DGET($H$12:$P$205,$I$12,S264:V265)</f>
        <v>#VALUE!</v>
      </c>
      <c r="AA265" s="22" t="e">
        <f>DGET($H$12:$P$205,$H$12,S264:V265)</f>
        <v>#VALUE!</v>
      </c>
    </row>
    <row r="266" spans="19:27" ht="18" customHeight="1" x14ac:dyDescent="0.45">
      <c r="S266" s="6" t="s">
        <v>101</v>
      </c>
      <c r="T266" s="6" t="s">
        <v>113</v>
      </c>
      <c r="U266" s="6" t="s">
        <v>102</v>
      </c>
      <c r="V266" s="6" t="s">
        <v>104</v>
      </c>
      <c r="W266" s="6"/>
      <c r="X266" s="25"/>
      <c r="Y266" s="6" t="s">
        <v>130</v>
      </c>
      <c r="Z266" s="6" t="s">
        <v>128</v>
      </c>
      <c r="AA266" s="6" t="s">
        <v>127</v>
      </c>
    </row>
    <row r="267" spans="19:27" ht="18" customHeight="1" x14ac:dyDescent="0.45">
      <c r="S267" s="21">
        <v>1</v>
      </c>
      <c r="T267" s="21" t="s">
        <v>141</v>
      </c>
      <c r="U267" s="21" t="s">
        <v>119</v>
      </c>
      <c r="V267" s="21" t="s">
        <v>120</v>
      </c>
      <c r="W267" s="21" t="s">
        <v>134</v>
      </c>
      <c r="X267" s="26" t="str">
        <f>_xlfn.CONCAT(S267,T267,U267,V267,W267)</f>
        <v>1後期月1 2b</v>
      </c>
      <c r="Y267" s="22" t="e">
        <f>DGET($H$12:$P$205,$P$12,S266:V267)</f>
        <v>#VALUE!</v>
      </c>
      <c r="Z267" s="22" t="e">
        <f>DGET($H$12:$P$205,$I$12,S266:V267)</f>
        <v>#VALUE!</v>
      </c>
      <c r="AA267" s="22" t="e">
        <f>DGET($H$12:$P$205,$H$12,S266:V267)</f>
        <v>#VALUE!</v>
      </c>
    </row>
    <row r="268" spans="19:27" ht="18" customHeight="1" x14ac:dyDescent="0.45">
      <c r="S268" s="6" t="s">
        <v>101</v>
      </c>
      <c r="T268" s="6" t="s">
        <v>113</v>
      </c>
      <c r="U268" s="6" t="s">
        <v>102</v>
      </c>
      <c r="V268" s="6" t="s">
        <v>105</v>
      </c>
      <c r="W268" s="6"/>
      <c r="X268" s="25"/>
      <c r="Y268" s="6" t="s">
        <v>130</v>
      </c>
      <c r="Z268" s="6" t="s">
        <v>128</v>
      </c>
      <c r="AA268" s="6" t="s">
        <v>127</v>
      </c>
    </row>
    <row r="269" spans="19:27" ht="18" customHeight="1" x14ac:dyDescent="0.45">
      <c r="S269" s="21">
        <v>1</v>
      </c>
      <c r="T269" s="21" t="s">
        <v>141</v>
      </c>
      <c r="U269" s="21" t="s">
        <v>119</v>
      </c>
      <c r="V269" s="21" t="s">
        <v>120</v>
      </c>
      <c r="W269" s="21" t="s">
        <v>135</v>
      </c>
      <c r="X269" s="26" t="str">
        <f>_xlfn.CONCAT(S269,T269,U269,V269,W269)</f>
        <v>1後期月1 2c</v>
      </c>
      <c r="Y269" s="22" t="e">
        <f>DGET($H$12:$P$205,$P$12,S268:V269)</f>
        <v>#VALUE!</v>
      </c>
      <c r="Z269" s="22" t="e">
        <f>DGET($H$12:$P$205,$I$12,S268:V269)</f>
        <v>#VALUE!</v>
      </c>
      <c r="AA269" s="22" t="e">
        <f>DGET($H$12:$P$205,$H$12,S268:V269)</f>
        <v>#VALUE!</v>
      </c>
    </row>
    <row r="270" spans="19:27" ht="18" customHeight="1" x14ac:dyDescent="0.45">
      <c r="S270" s="6" t="s">
        <v>101</v>
      </c>
      <c r="T270" s="6" t="s">
        <v>113</v>
      </c>
      <c r="U270" s="6" t="s">
        <v>102</v>
      </c>
      <c r="V270" s="6" t="s">
        <v>103</v>
      </c>
      <c r="W270" s="6"/>
      <c r="X270" s="25"/>
      <c r="Y270" s="6" t="s">
        <v>130</v>
      </c>
      <c r="Z270" s="6" t="s">
        <v>128</v>
      </c>
      <c r="AA270" s="6" t="s">
        <v>127</v>
      </c>
    </row>
    <row r="271" spans="19:27" ht="18" customHeight="1" x14ac:dyDescent="0.45">
      <c r="S271" s="21">
        <v>1</v>
      </c>
      <c r="T271" s="21" t="s">
        <v>141</v>
      </c>
      <c r="U271" s="21" t="s">
        <v>119</v>
      </c>
      <c r="V271" s="21" t="s">
        <v>121</v>
      </c>
      <c r="W271" s="21" t="s">
        <v>133</v>
      </c>
      <c r="X271" s="26" t="str">
        <f>_xlfn.CONCAT(S271,T271,U271,V271,W271)</f>
        <v>1後期月3 4a</v>
      </c>
      <c r="Y271" s="22" t="e">
        <f>DGET($H$12:$P$205,$P$12,S270:V271)</f>
        <v>#VALUE!</v>
      </c>
      <c r="Z271" s="22" t="e">
        <f>DGET($H$12:$P$205,$I$12,S270:V271)</f>
        <v>#VALUE!</v>
      </c>
      <c r="AA271" s="22" t="e">
        <f>DGET($H$12:$P$205,$H$12,S270:V271)</f>
        <v>#VALUE!</v>
      </c>
    </row>
    <row r="272" spans="19:27" ht="18" customHeight="1" x14ac:dyDescent="0.45">
      <c r="S272" s="6" t="s">
        <v>101</v>
      </c>
      <c r="T272" s="6" t="s">
        <v>113</v>
      </c>
      <c r="U272" s="6" t="s">
        <v>102</v>
      </c>
      <c r="V272" s="6" t="s">
        <v>104</v>
      </c>
      <c r="W272" s="6"/>
      <c r="X272" s="25"/>
      <c r="Y272" s="6" t="s">
        <v>130</v>
      </c>
      <c r="Z272" s="6" t="s">
        <v>128</v>
      </c>
      <c r="AA272" s="6" t="s">
        <v>127</v>
      </c>
    </row>
    <row r="273" spans="19:27" ht="18" customHeight="1" x14ac:dyDescent="0.45">
      <c r="S273" s="21">
        <v>1</v>
      </c>
      <c r="T273" s="21" t="s">
        <v>141</v>
      </c>
      <c r="U273" s="21" t="s">
        <v>119</v>
      </c>
      <c r="V273" s="21" t="s">
        <v>121</v>
      </c>
      <c r="W273" s="21" t="s">
        <v>134</v>
      </c>
      <c r="X273" s="26" t="str">
        <f>_xlfn.CONCAT(S273,T273,U273,V273,W273)</f>
        <v>1後期月3 4b</v>
      </c>
      <c r="Y273" s="22" t="e">
        <f>DGET($H$12:$P$205,$P$12,S272:V273)</f>
        <v>#VALUE!</v>
      </c>
      <c r="Z273" s="22" t="e">
        <f>DGET($H$12:$P$205,$I$12,S272:V273)</f>
        <v>#VALUE!</v>
      </c>
      <c r="AA273" s="22" t="e">
        <f>DGET($H$12:$P$205,$H$12,S272:V273)</f>
        <v>#VALUE!</v>
      </c>
    </row>
    <row r="274" spans="19:27" ht="18" customHeight="1" x14ac:dyDescent="0.45">
      <c r="S274" s="6" t="s">
        <v>101</v>
      </c>
      <c r="T274" s="6" t="s">
        <v>113</v>
      </c>
      <c r="U274" s="6" t="s">
        <v>102</v>
      </c>
      <c r="V274" s="6" t="s">
        <v>105</v>
      </c>
      <c r="W274" s="6"/>
      <c r="X274" s="25"/>
      <c r="Y274" s="6" t="s">
        <v>130</v>
      </c>
      <c r="Z274" s="6" t="s">
        <v>128</v>
      </c>
      <c r="AA274" s="6" t="s">
        <v>127</v>
      </c>
    </row>
    <row r="275" spans="19:27" ht="18" customHeight="1" x14ac:dyDescent="0.45">
      <c r="S275" s="21">
        <v>1</v>
      </c>
      <c r="T275" s="21" t="s">
        <v>141</v>
      </c>
      <c r="U275" s="21" t="s">
        <v>119</v>
      </c>
      <c r="V275" s="21" t="s">
        <v>121</v>
      </c>
      <c r="W275" s="21" t="s">
        <v>135</v>
      </c>
      <c r="X275" s="26" t="str">
        <f>_xlfn.CONCAT(S275,T275,U275,V275,W275)</f>
        <v>1後期月3 4c</v>
      </c>
      <c r="Y275" s="22" t="e">
        <f>DGET($H$12:$P$205,$P$12,S274:V275)</f>
        <v>#VALUE!</v>
      </c>
      <c r="Z275" s="22" t="e">
        <f>DGET($H$12:$P$205,$I$12,S274:V275)</f>
        <v>#VALUE!</v>
      </c>
      <c r="AA275" s="22" t="e">
        <f>DGET($H$12:$P$205,$H$12,S274:V275)</f>
        <v>#VALUE!</v>
      </c>
    </row>
    <row r="276" spans="19:27" ht="18" customHeight="1" x14ac:dyDescent="0.45">
      <c r="S276" s="6" t="s">
        <v>101</v>
      </c>
      <c r="T276" s="6" t="s">
        <v>113</v>
      </c>
      <c r="U276" s="6" t="s">
        <v>102</v>
      </c>
      <c r="V276" s="6" t="s">
        <v>103</v>
      </c>
      <c r="W276" s="6"/>
      <c r="X276" s="25"/>
      <c r="Y276" s="6" t="s">
        <v>130</v>
      </c>
      <c r="Z276" s="6" t="s">
        <v>128</v>
      </c>
      <c r="AA276" s="6" t="s">
        <v>127</v>
      </c>
    </row>
    <row r="277" spans="19:27" ht="18" customHeight="1" x14ac:dyDescent="0.45">
      <c r="S277" s="21">
        <v>1</v>
      </c>
      <c r="T277" s="21" t="s">
        <v>141</v>
      </c>
      <c r="U277" s="21" t="s">
        <v>119</v>
      </c>
      <c r="V277" s="21" t="s">
        <v>123</v>
      </c>
      <c r="W277" s="21" t="s">
        <v>133</v>
      </c>
      <c r="X277" s="26" t="str">
        <f>_xlfn.CONCAT(S277,T277,U277,V277,W277)</f>
        <v>1後期月5 6a</v>
      </c>
      <c r="Y277" s="22" t="e">
        <f>DGET($H$12:$P$205,$P$12,S276:V277)</f>
        <v>#VALUE!</v>
      </c>
      <c r="Z277" s="22" t="e">
        <f>DGET($H$12:$P$205,$I$12,S276:V277)</f>
        <v>#VALUE!</v>
      </c>
      <c r="AA277" s="22" t="e">
        <f>DGET($H$12:$P$205,$H$12,S276:V277)</f>
        <v>#VALUE!</v>
      </c>
    </row>
    <row r="278" spans="19:27" ht="18" customHeight="1" x14ac:dyDescent="0.45">
      <c r="S278" s="6" t="s">
        <v>101</v>
      </c>
      <c r="T278" s="6" t="s">
        <v>113</v>
      </c>
      <c r="U278" s="6" t="s">
        <v>102</v>
      </c>
      <c r="V278" s="6" t="s">
        <v>104</v>
      </c>
      <c r="W278" s="6"/>
      <c r="X278" s="25"/>
      <c r="Y278" s="6" t="s">
        <v>130</v>
      </c>
      <c r="Z278" s="6" t="s">
        <v>128</v>
      </c>
      <c r="AA278" s="6" t="s">
        <v>127</v>
      </c>
    </row>
    <row r="279" spans="19:27" ht="18" customHeight="1" x14ac:dyDescent="0.45">
      <c r="S279" s="21">
        <v>1</v>
      </c>
      <c r="T279" s="21" t="s">
        <v>141</v>
      </c>
      <c r="U279" s="21" t="s">
        <v>119</v>
      </c>
      <c r="V279" s="21" t="s">
        <v>123</v>
      </c>
      <c r="W279" s="21" t="s">
        <v>134</v>
      </c>
      <c r="X279" s="26" t="str">
        <f>_xlfn.CONCAT(S279,T279,U279,V279,W279)</f>
        <v>1後期月5 6b</v>
      </c>
      <c r="Y279" s="22" t="e">
        <f>DGET($H$12:$P$205,$P$12,S278:V279)</f>
        <v>#VALUE!</v>
      </c>
      <c r="Z279" s="22" t="e">
        <f>DGET($H$12:$P$205,$I$12,S278:V279)</f>
        <v>#VALUE!</v>
      </c>
      <c r="AA279" s="22" t="e">
        <f>DGET($H$12:$P$205,$H$12,S278:V279)</f>
        <v>#VALUE!</v>
      </c>
    </row>
    <row r="280" spans="19:27" ht="18" customHeight="1" x14ac:dyDescent="0.45">
      <c r="S280" s="6" t="s">
        <v>101</v>
      </c>
      <c r="T280" s="6" t="s">
        <v>113</v>
      </c>
      <c r="U280" s="6" t="s">
        <v>102</v>
      </c>
      <c r="V280" s="6" t="s">
        <v>105</v>
      </c>
      <c r="W280" s="6"/>
      <c r="X280" s="25"/>
      <c r="Y280" s="6" t="s">
        <v>130</v>
      </c>
      <c r="Z280" s="6" t="s">
        <v>128</v>
      </c>
      <c r="AA280" s="6" t="s">
        <v>127</v>
      </c>
    </row>
    <row r="281" spans="19:27" ht="18" customHeight="1" x14ac:dyDescent="0.45">
      <c r="S281" s="21">
        <v>1</v>
      </c>
      <c r="T281" s="21" t="s">
        <v>141</v>
      </c>
      <c r="U281" s="21" t="s">
        <v>119</v>
      </c>
      <c r="V281" s="21" t="s">
        <v>123</v>
      </c>
      <c r="W281" s="21" t="s">
        <v>135</v>
      </c>
      <c r="X281" s="26" t="str">
        <f>_xlfn.CONCAT(S281,T281,U281,V281,W281)</f>
        <v>1後期月5 6c</v>
      </c>
      <c r="Y281" s="22" t="e">
        <f>DGET($H$12:$P$205,$P$12,S280:V281)</f>
        <v>#VALUE!</v>
      </c>
      <c r="Z281" s="22" t="e">
        <f>DGET($H$12:$P$205,$I$12,S280:V281)</f>
        <v>#VALUE!</v>
      </c>
      <c r="AA281" s="22" t="e">
        <f>DGET($H$12:$P$205,$H$12,S280:V281)</f>
        <v>#VALUE!</v>
      </c>
    </row>
    <row r="282" spans="19:27" ht="18" customHeight="1" x14ac:dyDescent="0.45">
      <c r="S282" s="6" t="s">
        <v>101</v>
      </c>
      <c r="T282" s="6" t="s">
        <v>113</v>
      </c>
      <c r="U282" s="6" t="s">
        <v>102</v>
      </c>
      <c r="V282" s="6" t="s">
        <v>103</v>
      </c>
      <c r="W282" s="6"/>
      <c r="X282" s="25"/>
      <c r="Y282" s="6" t="s">
        <v>130</v>
      </c>
      <c r="Z282" s="6" t="s">
        <v>128</v>
      </c>
      <c r="AA282" s="6" t="s">
        <v>127</v>
      </c>
    </row>
    <row r="283" spans="19:27" ht="18" customHeight="1" x14ac:dyDescent="0.45">
      <c r="S283" s="21">
        <v>1</v>
      </c>
      <c r="T283" s="21" t="s">
        <v>141</v>
      </c>
      <c r="U283" s="21" t="s">
        <v>119</v>
      </c>
      <c r="V283" s="21" t="s">
        <v>124</v>
      </c>
      <c r="W283" s="21" t="s">
        <v>133</v>
      </c>
      <c r="X283" s="26" t="str">
        <f>_xlfn.CONCAT(S283,T283,U283,V283,W283)</f>
        <v>1後期月7 8a</v>
      </c>
      <c r="Y283" s="22" t="e">
        <f>DGET($H$12:$P$205,$P$12,S282:V283)</f>
        <v>#VALUE!</v>
      </c>
      <c r="Z283" s="22" t="e">
        <f>DGET($H$12:$P$205,$I$12,S282:V283)</f>
        <v>#VALUE!</v>
      </c>
      <c r="AA283" s="22" t="e">
        <f>DGET($H$12:$P$205,$H$12,S282:V283)</f>
        <v>#VALUE!</v>
      </c>
    </row>
    <row r="284" spans="19:27" ht="18" customHeight="1" x14ac:dyDescent="0.45">
      <c r="S284" s="6" t="s">
        <v>101</v>
      </c>
      <c r="T284" s="6" t="s">
        <v>113</v>
      </c>
      <c r="U284" s="6" t="s">
        <v>102</v>
      </c>
      <c r="V284" s="6" t="s">
        <v>104</v>
      </c>
      <c r="W284" s="6"/>
      <c r="X284" s="25"/>
      <c r="Y284" s="6" t="s">
        <v>130</v>
      </c>
      <c r="Z284" s="6" t="s">
        <v>128</v>
      </c>
      <c r="AA284" s="6" t="s">
        <v>127</v>
      </c>
    </row>
    <row r="285" spans="19:27" ht="18" customHeight="1" x14ac:dyDescent="0.45">
      <c r="S285" s="21">
        <v>1</v>
      </c>
      <c r="T285" s="21" t="s">
        <v>141</v>
      </c>
      <c r="U285" s="21" t="s">
        <v>119</v>
      </c>
      <c r="V285" s="21" t="s">
        <v>124</v>
      </c>
      <c r="W285" s="21" t="s">
        <v>134</v>
      </c>
      <c r="X285" s="26" t="str">
        <f>_xlfn.CONCAT(S285,T285,U285,V285,W285)</f>
        <v>1後期月7 8b</v>
      </c>
      <c r="Y285" s="22" t="e">
        <f>DGET($H$12:$P$205,$P$12,S284:V285)</f>
        <v>#VALUE!</v>
      </c>
      <c r="Z285" s="22" t="e">
        <f>DGET($H$12:$P$205,$I$12,S284:V285)</f>
        <v>#VALUE!</v>
      </c>
      <c r="AA285" s="22" t="e">
        <f>DGET($H$12:$P$205,$H$12,S284:V285)</f>
        <v>#VALUE!</v>
      </c>
    </row>
    <row r="286" spans="19:27" ht="18" customHeight="1" x14ac:dyDescent="0.45">
      <c r="S286" s="6" t="s">
        <v>101</v>
      </c>
      <c r="T286" s="6" t="s">
        <v>113</v>
      </c>
      <c r="U286" s="6" t="s">
        <v>102</v>
      </c>
      <c r="V286" s="6" t="s">
        <v>105</v>
      </c>
      <c r="W286" s="6"/>
      <c r="X286" s="25"/>
      <c r="Y286" s="6" t="s">
        <v>130</v>
      </c>
      <c r="Z286" s="6" t="s">
        <v>128</v>
      </c>
      <c r="AA286" s="6" t="s">
        <v>127</v>
      </c>
    </row>
    <row r="287" spans="19:27" ht="18" customHeight="1" x14ac:dyDescent="0.45">
      <c r="S287" s="21">
        <v>1</v>
      </c>
      <c r="T287" s="21" t="s">
        <v>141</v>
      </c>
      <c r="U287" s="21" t="s">
        <v>119</v>
      </c>
      <c r="V287" s="21" t="s">
        <v>124</v>
      </c>
      <c r="W287" s="21" t="s">
        <v>135</v>
      </c>
      <c r="X287" s="26" t="str">
        <f>_xlfn.CONCAT(S287,T287,U287,V287,W287)</f>
        <v>1後期月7 8c</v>
      </c>
      <c r="Y287" s="22" t="e">
        <f>DGET($H$12:$P$205,$P$12,S286:V287)</f>
        <v>#VALUE!</v>
      </c>
      <c r="Z287" s="22" t="e">
        <f>DGET($H$12:$P$205,$I$12,S286:V287)</f>
        <v>#VALUE!</v>
      </c>
      <c r="AA287" s="22" t="e">
        <f>DGET($H$12:$P$205,$H$12,S286:V287)</f>
        <v>#VALUE!</v>
      </c>
    </row>
    <row r="288" spans="19:27" ht="18" customHeight="1" x14ac:dyDescent="0.45">
      <c r="S288" s="6" t="s">
        <v>101</v>
      </c>
      <c r="T288" s="6" t="s">
        <v>113</v>
      </c>
      <c r="U288" s="6" t="s">
        <v>102</v>
      </c>
      <c r="V288" s="6" t="s">
        <v>103</v>
      </c>
      <c r="W288" s="6"/>
      <c r="X288" s="25"/>
      <c r="Y288" s="6" t="s">
        <v>130</v>
      </c>
      <c r="Z288" s="6" t="s">
        <v>128</v>
      </c>
      <c r="AA288" s="6" t="s">
        <v>127</v>
      </c>
    </row>
    <row r="289" spans="19:27" ht="18" customHeight="1" x14ac:dyDescent="0.45">
      <c r="S289" s="21">
        <v>1</v>
      </c>
      <c r="T289" s="21" t="s">
        <v>141</v>
      </c>
      <c r="U289" s="21" t="s">
        <v>119</v>
      </c>
      <c r="V289" s="21" t="s">
        <v>125</v>
      </c>
      <c r="W289" s="21" t="s">
        <v>133</v>
      </c>
      <c r="X289" s="26" t="str">
        <f>_xlfn.CONCAT(S289,T289,U289,V289,W289)</f>
        <v>1後期月9 10a</v>
      </c>
      <c r="Y289" s="22" t="e">
        <f>DGET($H$12:$P$205,$P$12,S288:V289)</f>
        <v>#VALUE!</v>
      </c>
      <c r="Z289" s="22" t="e">
        <f>DGET($H$12:$P$205,$I$12,S288:V289)</f>
        <v>#VALUE!</v>
      </c>
      <c r="AA289" s="22" t="e">
        <f>DGET($H$12:$P$205,$H$12,S288:V289)</f>
        <v>#VALUE!</v>
      </c>
    </row>
    <row r="290" spans="19:27" ht="18" customHeight="1" x14ac:dyDescent="0.45">
      <c r="S290" s="6" t="s">
        <v>101</v>
      </c>
      <c r="T290" s="6" t="s">
        <v>113</v>
      </c>
      <c r="U290" s="6" t="s">
        <v>102</v>
      </c>
      <c r="V290" s="6" t="s">
        <v>104</v>
      </c>
      <c r="W290" s="6"/>
      <c r="X290" s="25"/>
      <c r="Y290" s="6" t="s">
        <v>130</v>
      </c>
      <c r="Z290" s="6" t="s">
        <v>128</v>
      </c>
      <c r="AA290" s="6" t="s">
        <v>127</v>
      </c>
    </row>
    <row r="291" spans="19:27" ht="18" customHeight="1" x14ac:dyDescent="0.45">
      <c r="S291" s="21">
        <v>1</v>
      </c>
      <c r="T291" s="21" t="s">
        <v>141</v>
      </c>
      <c r="U291" s="21" t="s">
        <v>119</v>
      </c>
      <c r="V291" s="21" t="s">
        <v>125</v>
      </c>
      <c r="W291" s="21" t="s">
        <v>134</v>
      </c>
      <c r="X291" s="26" t="str">
        <f>_xlfn.CONCAT(S291,T291,U291,V291,W291)</f>
        <v>1後期月9 10b</v>
      </c>
      <c r="Y291" s="22" t="e">
        <f>DGET($H$12:$P$205,$P$12,S290:V291)</f>
        <v>#VALUE!</v>
      </c>
      <c r="Z291" s="22" t="e">
        <f>DGET($H$12:$P$205,$I$12,S290:V291)</f>
        <v>#VALUE!</v>
      </c>
      <c r="AA291" s="22" t="e">
        <f>DGET($H$12:$P$205,$H$12,S290:V291)</f>
        <v>#VALUE!</v>
      </c>
    </row>
    <row r="292" spans="19:27" ht="18" customHeight="1" x14ac:dyDescent="0.45">
      <c r="S292" s="6" t="s">
        <v>101</v>
      </c>
      <c r="T292" s="6" t="s">
        <v>113</v>
      </c>
      <c r="U292" s="6" t="s">
        <v>102</v>
      </c>
      <c r="V292" s="6" t="s">
        <v>105</v>
      </c>
      <c r="W292" s="6"/>
      <c r="X292" s="25"/>
      <c r="Y292" s="6" t="s">
        <v>130</v>
      </c>
      <c r="Z292" s="6" t="s">
        <v>128</v>
      </c>
      <c r="AA292" s="6" t="s">
        <v>127</v>
      </c>
    </row>
    <row r="293" spans="19:27" ht="18" customHeight="1" x14ac:dyDescent="0.45">
      <c r="S293" s="21">
        <v>1</v>
      </c>
      <c r="T293" s="21" t="s">
        <v>141</v>
      </c>
      <c r="U293" s="21" t="s">
        <v>119</v>
      </c>
      <c r="V293" s="21" t="s">
        <v>125</v>
      </c>
      <c r="W293" s="21" t="s">
        <v>135</v>
      </c>
      <c r="X293" s="26" t="str">
        <f>_xlfn.CONCAT(S293,T293,U293,V293,W293)</f>
        <v>1後期月9 10c</v>
      </c>
      <c r="Y293" s="22" t="e">
        <f>DGET($H$12:$P$205,$P$12,S292:V293)</f>
        <v>#VALUE!</v>
      </c>
      <c r="Z293" s="22" t="e">
        <f>DGET($H$12:$P$205,$I$12,S292:V293)</f>
        <v>#VALUE!</v>
      </c>
      <c r="AA293" s="22" t="e">
        <f>DGET($H$12:$P$205,$H$12,S292:V293)</f>
        <v>#VALUE!</v>
      </c>
    </row>
    <row r="294" spans="19:27" ht="18" customHeight="1" x14ac:dyDescent="0.45">
      <c r="S294" s="6" t="s">
        <v>101</v>
      </c>
      <c r="T294" s="6" t="s">
        <v>113</v>
      </c>
      <c r="U294" s="6" t="s">
        <v>102</v>
      </c>
      <c r="V294" s="6" t="s">
        <v>103</v>
      </c>
      <c r="W294" s="6"/>
      <c r="X294" s="25"/>
      <c r="Y294" s="6" t="s">
        <v>130</v>
      </c>
      <c r="Z294" s="6" t="s">
        <v>128</v>
      </c>
      <c r="AA294" s="6" t="s">
        <v>127</v>
      </c>
    </row>
    <row r="295" spans="19:27" ht="18" customHeight="1" x14ac:dyDescent="0.45">
      <c r="S295" s="21">
        <v>1</v>
      </c>
      <c r="T295" s="21" t="s">
        <v>141</v>
      </c>
      <c r="U295" s="21" t="s">
        <v>119</v>
      </c>
      <c r="V295" s="21" t="s">
        <v>126</v>
      </c>
      <c r="W295" s="21" t="s">
        <v>133</v>
      </c>
      <c r="X295" s="26" t="str">
        <f>_xlfn.CONCAT(S295,T295,U295,V295,W295)</f>
        <v>1後期月他a</v>
      </c>
      <c r="Y295" s="22" t="e">
        <f>DGET($H$12:$P$205,$P$12,S294:V295)</f>
        <v>#VALUE!</v>
      </c>
      <c r="Z295" s="22" t="e">
        <f>DGET($H$12:$P$205,$I$12,S294:V295)</f>
        <v>#VALUE!</v>
      </c>
      <c r="AA295" s="22" t="e">
        <f>DGET($H$12:$P$205,$H$12,S294:V295)</f>
        <v>#VALUE!</v>
      </c>
    </row>
    <row r="296" spans="19:27" ht="18" customHeight="1" x14ac:dyDescent="0.45">
      <c r="S296" s="6" t="s">
        <v>101</v>
      </c>
      <c r="T296" s="6" t="s">
        <v>113</v>
      </c>
      <c r="U296" s="6" t="s">
        <v>102</v>
      </c>
      <c r="V296" s="6" t="s">
        <v>104</v>
      </c>
      <c r="W296" s="6"/>
      <c r="X296" s="25"/>
      <c r="Y296" s="6" t="s">
        <v>130</v>
      </c>
      <c r="Z296" s="6" t="s">
        <v>128</v>
      </c>
      <c r="AA296" s="6" t="s">
        <v>127</v>
      </c>
    </row>
    <row r="297" spans="19:27" ht="18" customHeight="1" x14ac:dyDescent="0.45">
      <c r="S297" s="21">
        <v>1</v>
      </c>
      <c r="T297" s="21" t="s">
        <v>141</v>
      </c>
      <c r="U297" s="21" t="s">
        <v>119</v>
      </c>
      <c r="V297" s="21" t="s">
        <v>126</v>
      </c>
      <c r="W297" s="21" t="s">
        <v>134</v>
      </c>
      <c r="X297" s="26" t="str">
        <f>_xlfn.CONCAT(S297,T297,U297,V297,W297)</f>
        <v>1後期月他b</v>
      </c>
      <c r="Y297" s="22" t="e">
        <f>DGET($H$12:$P$205,$P$12,S296:V297)</f>
        <v>#VALUE!</v>
      </c>
      <c r="Z297" s="22" t="e">
        <f>DGET($H$12:$P$205,$I$12,S296:V297)</f>
        <v>#VALUE!</v>
      </c>
      <c r="AA297" s="22" t="e">
        <f>DGET($H$12:$P$205,$H$12,S296:V297)</f>
        <v>#VALUE!</v>
      </c>
    </row>
    <row r="298" spans="19:27" ht="18" customHeight="1" x14ac:dyDescent="0.45">
      <c r="S298" s="6" t="s">
        <v>101</v>
      </c>
      <c r="T298" s="6" t="s">
        <v>113</v>
      </c>
      <c r="U298" s="6" t="s">
        <v>102</v>
      </c>
      <c r="V298" s="6" t="s">
        <v>105</v>
      </c>
      <c r="W298" s="6"/>
      <c r="X298" s="25"/>
      <c r="Y298" s="6" t="s">
        <v>130</v>
      </c>
      <c r="Z298" s="6" t="s">
        <v>128</v>
      </c>
      <c r="AA298" s="6" t="s">
        <v>127</v>
      </c>
    </row>
    <row r="299" spans="19:27" ht="18" customHeight="1" x14ac:dyDescent="0.45">
      <c r="S299" s="21">
        <v>1</v>
      </c>
      <c r="T299" s="21" t="s">
        <v>141</v>
      </c>
      <c r="U299" s="21" t="s">
        <v>119</v>
      </c>
      <c r="V299" s="21" t="s">
        <v>126</v>
      </c>
      <c r="W299" s="21" t="s">
        <v>135</v>
      </c>
      <c r="X299" s="26" t="str">
        <f>_xlfn.CONCAT(S299,T299,U299,V299,W299)</f>
        <v>1後期月他c</v>
      </c>
      <c r="Y299" s="22" t="e">
        <f>DGET($H$12:$P$205,$P$12,S298:V299)</f>
        <v>#VALUE!</v>
      </c>
      <c r="Z299" s="22" t="e">
        <f>DGET($H$12:$P$205,$I$12,S298:V299)</f>
        <v>#VALUE!</v>
      </c>
      <c r="AA299" s="22" t="e">
        <f>DGET($H$12:$P$205,$H$12,S298:V299)</f>
        <v>#VALUE!</v>
      </c>
    </row>
    <row r="300" spans="19:27" ht="18" customHeight="1" x14ac:dyDescent="0.45">
      <c r="S300" s="6" t="s">
        <v>101</v>
      </c>
      <c r="T300" s="6" t="s">
        <v>113</v>
      </c>
      <c r="U300" s="6" t="s">
        <v>102</v>
      </c>
      <c r="V300" s="6" t="s">
        <v>103</v>
      </c>
      <c r="W300" s="6"/>
      <c r="X300" s="25"/>
      <c r="Y300" s="6" t="s">
        <v>130</v>
      </c>
      <c r="Z300" s="6" t="s">
        <v>128</v>
      </c>
      <c r="AA300" s="6" t="s">
        <v>127</v>
      </c>
    </row>
    <row r="301" spans="19:27" ht="18" customHeight="1" x14ac:dyDescent="0.45">
      <c r="S301" s="21">
        <v>1</v>
      </c>
      <c r="T301" s="21" t="s">
        <v>141</v>
      </c>
      <c r="U301" s="21" t="s">
        <v>129</v>
      </c>
      <c r="V301" s="21" t="s">
        <v>120</v>
      </c>
      <c r="W301" s="21" t="s">
        <v>133</v>
      </c>
      <c r="X301" s="26" t="str">
        <f>_xlfn.CONCAT(S301,T301,U301,V301,W301)</f>
        <v>1後期火1 2a</v>
      </c>
      <c r="Y301" s="22" t="e">
        <f>DGET($H$12:$P$205,$P$12,S300:V301)</f>
        <v>#VALUE!</v>
      </c>
      <c r="Z301" s="22" t="e">
        <f>DGET($H$12:$P$205,$I$12,S300:V301)</f>
        <v>#VALUE!</v>
      </c>
      <c r="AA301" s="22" t="e">
        <f>DGET($H$12:$P$205,$H$12,S300:V301)</f>
        <v>#VALUE!</v>
      </c>
    </row>
    <row r="302" spans="19:27" ht="18" customHeight="1" x14ac:dyDescent="0.45">
      <c r="S302" s="6" t="s">
        <v>101</v>
      </c>
      <c r="T302" s="6" t="s">
        <v>113</v>
      </c>
      <c r="U302" s="6" t="s">
        <v>102</v>
      </c>
      <c r="V302" s="6" t="s">
        <v>104</v>
      </c>
      <c r="W302" s="6"/>
      <c r="X302" s="25"/>
      <c r="Y302" s="6" t="s">
        <v>130</v>
      </c>
      <c r="Z302" s="6" t="s">
        <v>128</v>
      </c>
      <c r="AA302" s="6" t="s">
        <v>127</v>
      </c>
    </row>
    <row r="303" spans="19:27" ht="18" customHeight="1" x14ac:dyDescent="0.45">
      <c r="S303" s="21">
        <v>1</v>
      </c>
      <c r="T303" s="21" t="s">
        <v>141</v>
      </c>
      <c r="U303" s="21" t="s">
        <v>129</v>
      </c>
      <c r="V303" s="21" t="s">
        <v>120</v>
      </c>
      <c r="W303" s="21" t="s">
        <v>134</v>
      </c>
      <c r="X303" s="26" t="str">
        <f>_xlfn.CONCAT(S303,T303,U303,V303,W303)</f>
        <v>1後期火1 2b</v>
      </c>
      <c r="Y303" s="22" t="e">
        <f>DGET($H$12:$P$205,$P$12,S302:V303)</f>
        <v>#VALUE!</v>
      </c>
      <c r="Z303" s="22" t="e">
        <f>DGET($H$12:$P$205,$I$12,S302:V303)</f>
        <v>#VALUE!</v>
      </c>
      <c r="AA303" s="22" t="e">
        <f>DGET($H$12:$P$205,$H$12,S302:V303)</f>
        <v>#VALUE!</v>
      </c>
    </row>
    <row r="304" spans="19:27" ht="18" customHeight="1" x14ac:dyDescent="0.45">
      <c r="S304" s="6" t="s">
        <v>101</v>
      </c>
      <c r="T304" s="6" t="s">
        <v>113</v>
      </c>
      <c r="U304" s="6" t="s">
        <v>102</v>
      </c>
      <c r="V304" s="6" t="s">
        <v>105</v>
      </c>
      <c r="W304" s="6"/>
      <c r="X304" s="25"/>
      <c r="Y304" s="6" t="s">
        <v>130</v>
      </c>
      <c r="Z304" s="6" t="s">
        <v>128</v>
      </c>
      <c r="AA304" s="6" t="s">
        <v>127</v>
      </c>
    </row>
    <row r="305" spans="19:27" ht="18" customHeight="1" x14ac:dyDescent="0.45">
      <c r="S305" s="21">
        <v>1</v>
      </c>
      <c r="T305" s="21" t="s">
        <v>141</v>
      </c>
      <c r="U305" s="21" t="s">
        <v>129</v>
      </c>
      <c r="V305" s="21" t="s">
        <v>120</v>
      </c>
      <c r="W305" s="21" t="s">
        <v>135</v>
      </c>
      <c r="X305" s="26" t="str">
        <f>_xlfn.CONCAT(S305,T305,U305,V305,W305)</f>
        <v>1後期火1 2c</v>
      </c>
      <c r="Y305" s="22" t="e">
        <f>DGET($H$12:$P$205,$P$12,S304:V305)</f>
        <v>#VALUE!</v>
      </c>
      <c r="Z305" s="22" t="e">
        <f>DGET($H$12:$P$205,$I$12,S304:V305)</f>
        <v>#VALUE!</v>
      </c>
      <c r="AA305" s="22" t="e">
        <f>DGET($H$12:$P$205,$H$12,S304:V305)</f>
        <v>#VALUE!</v>
      </c>
    </row>
    <row r="306" spans="19:27" ht="18" customHeight="1" x14ac:dyDescent="0.45">
      <c r="S306" s="6" t="s">
        <v>101</v>
      </c>
      <c r="T306" s="6" t="s">
        <v>113</v>
      </c>
      <c r="U306" s="6" t="s">
        <v>102</v>
      </c>
      <c r="V306" s="6" t="s">
        <v>103</v>
      </c>
      <c r="W306" s="6"/>
      <c r="X306" s="25"/>
      <c r="Y306" s="6" t="s">
        <v>130</v>
      </c>
      <c r="Z306" s="6" t="s">
        <v>128</v>
      </c>
      <c r="AA306" s="6" t="s">
        <v>127</v>
      </c>
    </row>
    <row r="307" spans="19:27" ht="18" customHeight="1" x14ac:dyDescent="0.45">
      <c r="S307" s="21">
        <v>1</v>
      </c>
      <c r="T307" s="21" t="s">
        <v>141</v>
      </c>
      <c r="U307" s="21" t="s">
        <v>129</v>
      </c>
      <c r="V307" s="21" t="s">
        <v>121</v>
      </c>
      <c r="W307" s="21" t="s">
        <v>133</v>
      </c>
      <c r="X307" s="26" t="str">
        <f>_xlfn.CONCAT(S307,T307,U307,V307,W307)</f>
        <v>1後期火3 4a</v>
      </c>
      <c r="Y307" s="22" t="e">
        <f>DGET($H$12:$P$205,$P$12,S306:V307)</f>
        <v>#VALUE!</v>
      </c>
      <c r="Z307" s="22" t="e">
        <f>DGET($H$12:$P$205,$I$12,S306:V307)</f>
        <v>#VALUE!</v>
      </c>
      <c r="AA307" s="22" t="e">
        <f>DGET($H$12:$P$205,$H$12,S306:V307)</f>
        <v>#VALUE!</v>
      </c>
    </row>
    <row r="308" spans="19:27" ht="18" customHeight="1" x14ac:dyDescent="0.45">
      <c r="S308" s="6" t="s">
        <v>101</v>
      </c>
      <c r="T308" s="6" t="s">
        <v>113</v>
      </c>
      <c r="U308" s="6" t="s">
        <v>102</v>
      </c>
      <c r="V308" s="6" t="s">
        <v>104</v>
      </c>
      <c r="W308" s="6"/>
      <c r="X308" s="25"/>
      <c r="Y308" s="6" t="s">
        <v>130</v>
      </c>
      <c r="Z308" s="6" t="s">
        <v>128</v>
      </c>
      <c r="AA308" s="6" t="s">
        <v>127</v>
      </c>
    </row>
    <row r="309" spans="19:27" ht="18" customHeight="1" x14ac:dyDescent="0.45">
      <c r="S309" s="21">
        <v>1</v>
      </c>
      <c r="T309" s="21" t="s">
        <v>141</v>
      </c>
      <c r="U309" s="21" t="s">
        <v>129</v>
      </c>
      <c r="V309" s="21" t="s">
        <v>121</v>
      </c>
      <c r="W309" s="21" t="s">
        <v>134</v>
      </c>
      <c r="X309" s="26" t="str">
        <f>_xlfn.CONCAT(S309,T309,U309,V309,W309)</f>
        <v>1後期火3 4b</v>
      </c>
      <c r="Y309" s="22" t="e">
        <f>DGET($H$12:$P$205,$P$12,S308:V309)</f>
        <v>#VALUE!</v>
      </c>
      <c r="Z309" s="22" t="e">
        <f>DGET($H$12:$P$205,$I$12,S308:V309)</f>
        <v>#VALUE!</v>
      </c>
      <c r="AA309" s="22" t="e">
        <f>DGET($H$12:$P$205,$H$12,S308:V309)</f>
        <v>#VALUE!</v>
      </c>
    </row>
    <row r="310" spans="19:27" ht="18" customHeight="1" x14ac:dyDescent="0.45">
      <c r="S310" s="6" t="s">
        <v>101</v>
      </c>
      <c r="T310" s="6" t="s">
        <v>113</v>
      </c>
      <c r="U310" s="6" t="s">
        <v>102</v>
      </c>
      <c r="V310" s="6" t="s">
        <v>105</v>
      </c>
      <c r="W310" s="6"/>
      <c r="X310" s="25"/>
      <c r="Y310" s="6" t="s">
        <v>130</v>
      </c>
      <c r="Z310" s="6" t="s">
        <v>128</v>
      </c>
      <c r="AA310" s="6" t="s">
        <v>127</v>
      </c>
    </row>
    <row r="311" spans="19:27" ht="18" customHeight="1" x14ac:dyDescent="0.45">
      <c r="S311" s="21">
        <v>1</v>
      </c>
      <c r="T311" s="21" t="s">
        <v>141</v>
      </c>
      <c r="U311" s="21" t="s">
        <v>129</v>
      </c>
      <c r="V311" s="21" t="s">
        <v>121</v>
      </c>
      <c r="W311" s="21" t="s">
        <v>135</v>
      </c>
      <c r="X311" s="26" t="str">
        <f>_xlfn.CONCAT(S311,T311,U311,V311,W311)</f>
        <v>1後期火3 4c</v>
      </c>
      <c r="Y311" s="22" t="e">
        <f>DGET($H$12:$P$205,$P$12,S310:V311)</f>
        <v>#VALUE!</v>
      </c>
      <c r="Z311" s="22" t="e">
        <f>DGET($H$12:$P$205,$I$12,S310:V311)</f>
        <v>#VALUE!</v>
      </c>
      <c r="AA311" s="22" t="e">
        <f>DGET($H$12:$P$205,$H$12,S310:V311)</f>
        <v>#VALUE!</v>
      </c>
    </row>
    <row r="312" spans="19:27" ht="18" customHeight="1" x14ac:dyDescent="0.45">
      <c r="S312" s="6" t="s">
        <v>101</v>
      </c>
      <c r="T312" s="6" t="s">
        <v>113</v>
      </c>
      <c r="U312" s="6" t="s">
        <v>102</v>
      </c>
      <c r="V312" s="6" t="s">
        <v>103</v>
      </c>
      <c r="W312" s="6"/>
      <c r="X312" s="25"/>
      <c r="Y312" s="6" t="s">
        <v>130</v>
      </c>
      <c r="Z312" s="6" t="s">
        <v>128</v>
      </c>
      <c r="AA312" s="6" t="s">
        <v>127</v>
      </c>
    </row>
    <row r="313" spans="19:27" ht="18" customHeight="1" x14ac:dyDescent="0.45">
      <c r="S313" s="21">
        <v>1</v>
      </c>
      <c r="T313" s="21" t="s">
        <v>141</v>
      </c>
      <c r="U313" s="21" t="s">
        <v>129</v>
      </c>
      <c r="V313" s="21" t="s">
        <v>123</v>
      </c>
      <c r="W313" s="21" t="s">
        <v>133</v>
      </c>
      <c r="X313" s="26" t="str">
        <f>_xlfn.CONCAT(S313,T313,U313,V313,W313)</f>
        <v>1後期火5 6a</v>
      </c>
      <c r="Y313" s="22" t="e">
        <f>DGET($H$12:$P$205,$P$12,S312:V313)</f>
        <v>#VALUE!</v>
      </c>
      <c r="Z313" s="22" t="e">
        <f>DGET($H$12:$P$205,$I$12,S312:V313)</f>
        <v>#VALUE!</v>
      </c>
      <c r="AA313" s="22" t="e">
        <f>DGET($H$12:$P$205,$H$12,S312:V313)</f>
        <v>#VALUE!</v>
      </c>
    </row>
    <row r="314" spans="19:27" ht="18" customHeight="1" x14ac:dyDescent="0.45">
      <c r="S314" s="6" t="s">
        <v>101</v>
      </c>
      <c r="T314" s="6" t="s">
        <v>113</v>
      </c>
      <c r="U314" s="6" t="s">
        <v>102</v>
      </c>
      <c r="V314" s="6" t="s">
        <v>104</v>
      </c>
      <c r="W314" s="6"/>
      <c r="X314" s="25"/>
      <c r="Y314" s="6" t="s">
        <v>130</v>
      </c>
      <c r="Z314" s="6" t="s">
        <v>128</v>
      </c>
      <c r="AA314" s="6" t="s">
        <v>127</v>
      </c>
    </row>
    <row r="315" spans="19:27" ht="18" customHeight="1" x14ac:dyDescent="0.45">
      <c r="S315" s="21">
        <v>1</v>
      </c>
      <c r="T315" s="21" t="s">
        <v>141</v>
      </c>
      <c r="U315" s="21" t="s">
        <v>129</v>
      </c>
      <c r="V315" s="21" t="s">
        <v>123</v>
      </c>
      <c r="W315" s="21" t="s">
        <v>134</v>
      </c>
      <c r="X315" s="26" t="str">
        <f>_xlfn.CONCAT(S315,T315,U315,V315,W315)</f>
        <v>1後期火5 6b</v>
      </c>
      <c r="Y315" s="22" t="e">
        <f>DGET($H$12:$P$205,$P$12,S314:V315)</f>
        <v>#VALUE!</v>
      </c>
      <c r="Z315" s="22" t="e">
        <f>DGET($H$12:$P$205,$I$12,S314:V315)</f>
        <v>#VALUE!</v>
      </c>
      <c r="AA315" s="22" t="e">
        <f>DGET($H$12:$P$205,$H$12,S314:V315)</f>
        <v>#VALUE!</v>
      </c>
    </row>
    <row r="316" spans="19:27" ht="18" customHeight="1" x14ac:dyDescent="0.45">
      <c r="S316" s="6" t="s">
        <v>101</v>
      </c>
      <c r="T316" s="6" t="s">
        <v>113</v>
      </c>
      <c r="U316" s="6" t="s">
        <v>102</v>
      </c>
      <c r="V316" s="6" t="s">
        <v>105</v>
      </c>
      <c r="W316" s="6"/>
      <c r="X316" s="25"/>
      <c r="Y316" s="6" t="s">
        <v>130</v>
      </c>
      <c r="Z316" s="6" t="s">
        <v>128</v>
      </c>
      <c r="AA316" s="6" t="s">
        <v>127</v>
      </c>
    </row>
    <row r="317" spans="19:27" ht="18" customHeight="1" x14ac:dyDescent="0.45">
      <c r="S317" s="21">
        <v>1</v>
      </c>
      <c r="T317" s="21" t="s">
        <v>141</v>
      </c>
      <c r="U317" s="21" t="s">
        <v>129</v>
      </c>
      <c r="V317" s="21" t="s">
        <v>123</v>
      </c>
      <c r="W317" s="21" t="s">
        <v>135</v>
      </c>
      <c r="X317" s="26" t="str">
        <f>_xlfn.CONCAT(S317,T317,U317,V317,W317)</f>
        <v>1後期火5 6c</v>
      </c>
      <c r="Y317" s="22" t="e">
        <f>DGET($H$12:$P$205,$P$12,S316:V317)</f>
        <v>#VALUE!</v>
      </c>
      <c r="Z317" s="22" t="e">
        <f>DGET($H$12:$P$205,$I$12,S316:V317)</f>
        <v>#VALUE!</v>
      </c>
      <c r="AA317" s="22" t="e">
        <f>DGET($H$12:$P$205,$H$12,S316:V317)</f>
        <v>#VALUE!</v>
      </c>
    </row>
    <row r="318" spans="19:27" ht="18" customHeight="1" x14ac:dyDescent="0.45">
      <c r="S318" s="6" t="s">
        <v>101</v>
      </c>
      <c r="T318" s="6" t="s">
        <v>113</v>
      </c>
      <c r="U318" s="6" t="s">
        <v>102</v>
      </c>
      <c r="V318" s="6" t="s">
        <v>103</v>
      </c>
      <c r="W318" s="6"/>
      <c r="X318" s="25"/>
      <c r="Y318" s="6" t="s">
        <v>130</v>
      </c>
      <c r="Z318" s="6" t="s">
        <v>128</v>
      </c>
      <c r="AA318" s="6" t="s">
        <v>127</v>
      </c>
    </row>
    <row r="319" spans="19:27" ht="18" customHeight="1" x14ac:dyDescent="0.45">
      <c r="S319" s="21">
        <v>1</v>
      </c>
      <c r="T319" s="21" t="s">
        <v>141</v>
      </c>
      <c r="U319" s="21" t="s">
        <v>129</v>
      </c>
      <c r="V319" s="21" t="s">
        <v>124</v>
      </c>
      <c r="W319" s="21" t="s">
        <v>133</v>
      </c>
      <c r="X319" s="26" t="str">
        <f>_xlfn.CONCAT(S319,T319,U319,V319,W319)</f>
        <v>1後期火7 8a</v>
      </c>
      <c r="Y319" s="22" t="e">
        <f>DGET($H$12:$P$205,$P$12,S318:V319)</f>
        <v>#VALUE!</v>
      </c>
      <c r="Z319" s="22" t="e">
        <f>DGET($H$12:$P$205,$I$12,S318:V319)</f>
        <v>#VALUE!</v>
      </c>
      <c r="AA319" s="22" t="e">
        <f>DGET($H$12:$P$205,$H$12,S318:V319)</f>
        <v>#VALUE!</v>
      </c>
    </row>
    <row r="320" spans="19:27" ht="18" customHeight="1" x14ac:dyDescent="0.45">
      <c r="S320" s="6" t="s">
        <v>101</v>
      </c>
      <c r="T320" s="6" t="s">
        <v>113</v>
      </c>
      <c r="U320" s="6" t="s">
        <v>102</v>
      </c>
      <c r="V320" s="6" t="s">
        <v>104</v>
      </c>
      <c r="W320" s="6"/>
      <c r="X320" s="25"/>
      <c r="Y320" s="6" t="s">
        <v>130</v>
      </c>
      <c r="Z320" s="6" t="s">
        <v>128</v>
      </c>
      <c r="AA320" s="6" t="s">
        <v>127</v>
      </c>
    </row>
    <row r="321" spans="19:27" ht="18" customHeight="1" x14ac:dyDescent="0.45">
      <c r="S321" s="21">
        <v>1</v>
      </c>
      <c r="T321" s="21" t="s">
        <v>141</v>
      </c>
      <c r="U321" s="21" t="s">
        <v>129</v>
      </c>
      <c r="V321" s="21" t="s">
        <v>124</v>
      </c>
      <c r="W321" s="21" t="s">
        <v>134</v>
      </c>
      <c r="X321" s="26" t="str">
        <f>_xlfn.CONCAT(S321,T321,U321,V321,W321)</f>
        <v>1後期火7 8b</v>
      </c>
      <c r="Y321" s="22" t="e">
        <f>DGET($H$12:$P$205,$P$12,S320:V321)</f>
        <v>#VALUE!</v>
      </c>
      <c r="Z321" s="22" t="e">
        <f>DGET($H$12:$P$205,$I$12,S320:V321)</f>
        <v>#VALUE!</v>
      </c>
      <c r="AA321" s="22" t="e">
        <f>DGET($H$12:$P$205,$H$12,S320:V321)</f>
        <v>#VALUE!</v>
      </c>
    </row>
    <row r="322" spans="19:27" ht="18" customHeight="1" x14ac:dyDescent="0.45">
      <c r="S322" s="6" t="s">
        <v>101</v>
      </c>
      <c r="T322" s="6" t="s">
        <v>113</v>
      </c>
      <c r="U322" s="6" t="s">
        <v>102</v>
      </c>
      <c r="V322" s="6" t="s">
        <v>105</v>
      </c>
      <c r="W322" s="6"/>
      <c r="X322" s="25"/>
      <c r="Y322" s="6" t="s">
        <v>130</v>
      </c>
      <c r="Z322" s="6" t="s">
        <v>128</v>
      </c>
      <c r="AA322" s="6" t="s">
        <v>127</v>
      </c>
    </row>
    <row r="323" spans="19:27" ht="18" customHeight="1" x14ac:dyDescent="0.45">
      <c r="S323" s="21">
        <v>1</v>
      </c>
      <c r="T323" s="21" t="s">
        <v>141</v>
      </c>
      <c r="U323" s="21" t="s">
        <v>129</v>
      </c>
      <c r="V323" s="21" t="s">
        <v>124</v>
      </c>
      <c r="W323" s="21" t="s">
        <v>135</v>
      </c>
      <c r="X323" s="26" t="str">
        <f>_xlfn.CONCAT(S323,T323,U323,V323,W323)</f>
        <v>1後期火7 8c</v>
      </c>
      <c r="Y323" s="22" t="e">
        <f>DGET($H$12:$P$205,$P$12,S322:V323)</f>
        <v>#VALUE!</v>
      </c>
      <c r="Z323" s="22" t="e">
        <f>DGET($H$12:$P$205,$I$12,S322:V323)</f>
        <v>#VALUE!</v>
      </c>
      <c r="AA323" s="22" t="e">
        <f>DGET($H$12:$P$205,$H$12,S322:V323)</f>
        <v>#VALUE!</v>
      </c>
    </row>
    <row r="324" spans="19:27" ht="18" customHeight="1" x14ac:dyDescent="0.45">
      <c r="S324" s="6" t="s">
        <v>101</v>
      </c>
      <c r="T324" s="6" t="s">
        <v>113</v>
      </c>
      <c r="U324" s="6" t="s">
        <v>102</v>
      </c>
      <c r="V324" s="6" t="s">
        <v>103</v>
      </c>
      <c r="W324" s="6"/>
      <c r="X324" s="25"/>
      <c r="Y324" s="6" t="s">
        <v>130</v>
      </c>
      <c r="Z324" s="6" t="s">
        <v>128</v>
      </c>
      <c r="AA324" s="6" t="s">
        <v>127</v>
      </c>
    </row>
    <row r="325" spans="19:27" ht="18" customHeight="1" x14ac:dyDescent="0.45">
      <c r="S325" s="21">
        <v>1</v>
      </c>
      <c r="T325" s="21" t="s">
        <v>141</v>
      </c>
      <c r="U325" s="21" t="s">
        <v>129</v>
      </c>
      <c r="V325" s="21" t="s">
        <v>125</v>
      </c>
      <c r="W325" s="21" t="s">
        <v>133</v>
      </c>
      <c r="X325" s="26" t="str">
        <f>_xlfn.CONCAT(S325,T325,U325,V325,W325)</f>
        <v>1後期火9 10a</v>
      </c>
      <c r="Y325" s="22" t="e">
        <f>DGET($H$12:$P$205,$P$12,S324:V325)</f>
        <v>#VALUE!</v>
      </c>
      <c r="Z325" s="22" t="e">
        <f>DGET($H$12:$P$205,$I$12,S324:V325)</f>
        <v>#VALUE!</v>
      </c>
      <c r="AA325" s="22" t="e">
        <f>DGET($H$12:$P$205,$H$12,S324:V325)</f>
        <v>#VALUE!</v>
      </c>
    </row>
    <row r="326" spans="19:27" ht="18" customHeight="1" x14ac:dyDescent="0.45">
      <c r="S326" s="6" t="s">
        <v>101</v>
      </c>
      <c r="T326" s="6" t="s">
        <v>113</v>
      </c>
      <c r="U326" s="6" t="s">
        <v>102</v>
      </c>
      <c r="V326" s="6" t="s">
        <v>104</v>
      </c>
      <c r="W326" s="6"/>
      <c r="X326" s="25"/>
      <c r="Y326" s="6" t="s">
        <v>130</v>
      </c>
      <c r="Z326" s="6" t="s">
        <v>128</v>
      </c>
      <c r="AA326" s="6" t="s">
        <v>127</v>
      </c>
    </row>
    <row r="327" spans="19:27" ht="18" customHeight="1" x14ac:dyDescent="0.45">
      <c r="S327" s="21">
        <v>1</v>
      </c>
      <c r="T327" s="21" t="s">
        <v>141</v>
      </c>
      <c r="U327" s="21" t="s">
        <v>129</v>
      </c>
      <c r="V327" s="21" t="s">
        <v>125</v>
      </c>
      <c r="W327" s="21" t="s">
        <v>134</v>
      </c>
      <c r="X327" s="26" t="str">
        <f>_xlfn.CONCAT(S327,T327,U327,V327,W327)</f>
        <v>1後期火9 10b</v>
      </c>
      <c r="Y327" s="22" t="e">
        <f>DGET($H$12:$P$205,$P$12,S326:V327)</f>
        <v>#VALUE!</v>
      </c>
      <c r="Z327" s="22" t="e">
        <f>DGET($H$12:$P$205,$I$12,S326:V327)</f>
        <v>#VALUE!</v>
      </c>
      <c r="AA327" s="22" t="e">
        <f>DGET($H$12:$P$205,$H$12,S326:V327)</f>
        <v>#VALUE!</v>
      </c>
    </row>
    <row r="328" spans="19:27" ht="18" customHeight="1" x14ac:dyDescent="0.45">
      <c r="S328" s="6" t="s">
        <v>101</v>
      </c>
      <c r="T328" s="6" t="s">
        <v>113</v>
      </c>
      <c r="U328" s="6" t="s">
        <v>102</v>
      </c>
      <c r="V328" s="6" t="s">
        <v>105</v>
      </c>
      <c r="W328" s="6"/>
      <c r="X328" s="25"/>
      <c r="Y328" s="6" t="s">
        <v>130</v>
      </c>
      <c r="Z328" s="6" t="s">
        <v>128</v>
      </c>
      <c r="AA328" s="6" t="s">
        <v>127</v>
      </c>
    </row>
    <row r="329" spans="19:27" ht="18" customHeight="1" x14ac:dyDescent="0.45">
      <c r="S329" s="21">
        <v>1</v>
      </c>
      <c r="T329" s="21" t="s">
        <v>141</v>
      </c>
      <c r="U329" s="21" t="s">
        <v>129</v>
      </c>
      <c r="V329" s="21" t="s">
        <v>125</v>
      </c>
      <c r="W329" s="21" t="s">
        <v>135</v>
      </c>
      <c r="X329" s="26" t="str">
        <f>_xlfn.CONCAT(S329,T329,U329,V329,W329)</f>
        <v>1後期火9 10c</v>
      </c>
      <c r="Y329" s="22" t="e">
        <f>DGET($H$12:$P$205,$P$12,S328:V329)</f>
        <v>#VALUE!</v>
      </c>
      <c r="Z329" s="22" t="e">
        <f>DGET($H$12:$P$205,$I$12,S328:V329)</f>
        <v>#VALUE!</v>
      </c>
      <c r="AA329" s="22" t="e">
        <f>DGET($H$12:$P$205,$H$12,S328:V329)</f>
        <v>#VALUE!</v>
      </c>
    </row>
    <row r="330" spans="19:27" ht="18" customHeight="1" x14ac:dyDescent="0.45">
      <c r="S330" s="6" t="s">
        <v>101</v>
      </c>
      <c r="T330" s="6" t="s">
        <v>113</v>
      </c>
      <c r="U330" s="6" t="s">
        <v>102</v>
      </c>
      <c r="V330" s="6" t="s">
        <v>103</v>
      </c>
      <c r="W330" s="6"/>
      <c r="X330" s="25"/>
      <c r="Y330" s="6" t="s">
        <v>130</v>
      </c>
      <c r="Z330" s="6" t="s">
        <v>128</v>
      </c>
      <c r="AA330" s="6" t="s">
        <v>127</v>
      </c>
    </row>
    <row r="331" spans="19:27" ht="18" customHeight="1" x14ac:dyDescent="0.45">
      <c r="S331" s="21">
        <v>1</v>
      </c>
      <c r="T331" s="21" t="s">
        <v>141</v>
      </c>
      <c r="U331" s="21" t="s">
        <v>129</v>
      </c>
      <c r="V331" s="21" t="s">
        <v>126</v>
      </c>
      <c r="W331" s="21" t="s">
        <v>133</v>
      </c>
      <c r="X331" s="26" t="str">
        <f>_xlfn.CONCAT(S331,T331,U331,V331,W331)</f>
        <v>1後期火他a</v>
      </c>
      <c r="Y331" s="22" t="e">
        <f>DGET($H$12:$P$205,$P$12,S330:V331)</f>
        <v>#VALUE!</v>
      </c>
      <c r="Z331" s="22" t="e">
        <f>DGET($H$12:$P$205,$I$12,S330:V331)</f>
        <v>#VALUE!</v>
      </c>
      <c r="AA331" s="22" t="e">
        <f>DGET($H$12:$P$205,$H$12,S330:V331)</f>
        <v>#VALUE!</v>
      </c>
    </row>
    <row r="332" spans="19:27" ht="18" customHeight="1" x14ac:dyDescent="0.45">
      <c r="S332" s="6" t="s">
        <v>101</v>
      </c>
      <c r="T332" s="6" t="s">
        <v>113</v>
      </c>
      <c r="U332" s="6" t="s">
        <v>102</v>
      </c>
      <c r="V332" s="6" t="s">
        <v>104</v>
      </c>
      <c r="W332" s="6"/>
      <c r="X332" s="25"/>
      <c r="Y332" s="6" t="s">
        <v>130</v>
      </c>
      <c r="Z332" s="6" t="s">
        <v>128</v>
      </c>
      <c r="AA332" s="6" t="s">
        <v>127</v>
      </c>
    </row>
    <row r="333" spans="19:27" ht="18" customHeight="1" x14ac:dyDescent="0.45">
      <c r="S333" s="21">
        <v>1</v>
      </c>
      <c r="T333" s="21" t="s">
        <v>141</v>
      </c>
      <c r="U333" s="21" t="s">
        <v>129</v>
      </c>
      <c r="V333" s="21" t="s">
        <v>126</v>
      </c>
      <c r="W333" s="21" t="s">
        <v>134</v>
      </c>
      <c r="X333" s="26" t="str">
        <f>_xlfn.CONCAT(S333,T333,U333,V333,W333)</f>
        <v>1後期火他b</v>
      </c>
      <c r="Y333" s="22" t="e">
        <f>DGET($H$12:$P$205,$P$12,S332:V333)</f>
        <v>#VALUE!</v>
      </c>
      <c r="Z333" s="22" t="e">
        <f>DGET($H$12:$P$205,$I$12,S332:V333)</f>
        <v>#VALUE!</v>
      </c>
      <c r="AA333" s="22" t="e">
        <f>DGET($H$12:$P$205,$H$12,S332:V333)</f>
        <v>#VALUE!</v>
      </c>
    </row>
    <row r="334" spans="19:27" ht="18" customHeight="1" x14ac:dyDescent="0.45">
      <c r="S334" s="6" t="s">
        <v>101</v>
      </c>
      <c r="T334" s="6" t="s">
        <v>113</v>
      </c>
      <c r="U334" s="6" t="s">
        <v>102</v>
      </c>
      <c r="V334" s="6" t="s">
        <v>105</v>
      </c>
      <c r="W334" s="6"/>
      <c r="X334" s="25"/>
      <c r="Y334" s="6" t="s">
        <v>130</v>
      </c>
      <c r="Z334" s="6" t="s">
        <v>128</v>
      </c>
      <c r="AA334" s="6" t="s">
        <v>127</v>
      </c>
    </row>
    <row r="335" spans="19:27" ht="18" customHeight="1" x14ac:dyDescent="0.45">
      <c r="S335" s="21">
        <v>1</v>
      </c>
      <c r="T335" s="21" t="s">
        <v>141</v>
      </c>
      <c r="U335" s="21" t="s">
        <v>129</v>
      </c>
      <c r="V335" s="21" t="s">
        <v>126</v>
      </c>
      <c r="W335" s="21" t="s">
        <v>135</v>
      </c>
      <c r="X335" s="26" t="str">
        <f>_xlfn.CONCAT(S335,T335,U335,V335,W335)</f>
        <v>1後期火他c</v>
      </c>
      <c r="Y335" s="22" t="e">
        <f>DGET($H$12:$P$205,$P$12,S334:V335)</f>
        <v>#VALUE!</v>
      </c>
      <c r="Z335" s="22" t="e">
        <f>DGET($H$12:$P$205,$I$12,S334:V335)</f>
        <v>#VALUE!</v>
      </c>
      <c r="AA335" s="22" t="e">
        <f>DGET($H$12:$P$205,$H$12,S334:V335)</f>
        <v>#VALUE!</v>
      </c>
    </row>
    <row r="336" spans="19:27" ht="18" customHeight="1" x14ac:dyDescent="0.45">
      <c r="S336" s="6" t="s">
        <v>101</v>
      </c>
      <c r="T336" s="6" t="s">
        <v>113</v>
      </c>
      <c r="U336" s="6" t="s">
        <v>102</v>
      </c>
      <c r="V336" s="6" t="s">
        <v>103</v>
      </c>
      <c r="W336" s="6"/>
      <c r="X336" s="25"/>
      <c r="Y336" s="6" t="s">
        <v>130</v>
      </c>
      <c r="Z336" s="6" t="s">
        <v>128</v>
      </c>
      <c r="AA336" s="6" t="s">
        <v>127</v>
      </c>
    </row>
    <row r="337" spans="19:27" ht="18" customHeight="1" x14ac:dyDescent="0.45">
      <c r="S337" s="21">
        <v>1</v>
      </c>
      <c r="T337" s="21" t="s">
        <v>141</v>
      </c>
      <c r="U337" s="21" t="s">
        <v>131</v>
      </c>
      <c r="V337" s="21" t="s">
        <v>120</v>
      </c>
      <c r="W337" s="21" t="s">
        <v>133</v>
      </c>
      <c r="X337" s="26" t="str">
        <f>_xlfn.CONCAT(S337,T337,U337,V337,W337)</f>
        <v>1後期水1 2a</v>
      </c>
      <c r="Y337" s="22" t="e">
        <f>DGET($H$12:$P$205,$P$12,S336:V337)</f>
        <v>#VALUE!</v>
      </c>
      <c r="Z337" s="22" t="e">
        <f>DGET($H$12:$P$205,$I$12,S336:V337)</f>
        <v>#VALUE!</v>
      </c>
      <c r="AA337" s="22" t="e">
        <f>DGET($H$12:$P$205,$H$12,S336:V337)</f>
        <v>#VALUE!</v>
      </c>
    </row>
    <row r="338" spans="19:27" ht="18" customHeight="1" x14ac:dyDescent="0.45">
      <c r="S338" s="6" t="s">
        <v>101</v>
      </c>
      <c r="T338" s="6" t="s">
        <v>113</v>
      </c>
      <c r="U338" s="6" t="s">
        <v>102</v>
      </c>
      <c r="V338" s="6" t="s">
        <v>104</v>
      </c>
      <c r="W338" s="6"/>
      <c r="X338" s="25"/>
      <c r="Y338" s="6" t="s">
        <v>130</v>
      </c>
      <c r="Z338" s="6" t="s">
        <v>128</v>
      </c>
      <c r="AA338" s="6" t="s">
        <v>127</v>
      </c>
    </row>
    <row r="339" spans="19:27" ht="18" customHeight="1" x14ac:dyDescent="0.45">
      <c r="S339" s="21">
        <v>1</v>
      </c>
      <c r="T339" s="21" t="s">
        <v>141</v>
      </c>
      <c r="U339" s="21" t="s">
        <v>131</v>
      </c>
      <c r="V339" s="21" t="s">
        <v>120</v>
      </c>
      <c r="W339" s="21" t="s">
        <v>134</v>
      </c>
      <c r="X339" s="26" t="str">
        <f>_xlfn.CONCAT(S339,T339,U339,V339,W339)</f>
        <v>1後期水1 2b</v>
      </c>
      <c r="Y339" s="22" t="e">
        <f>DGET($H$12:$P$205,$P$12,S338:V339)</f>
        <v>#VALUE!</v>
      </c>
      <c r="Z339" s="22" t="e">
        <f>DGET($H$12:$P$205,$I$12,S338:V339)</f>
        <v>#VALUE!</v>
      </c>
      <c r="AA339" s="22" t="e">
        <f>DGET($H$12:$P$205,$H$12,S338:V339)</f>
        <v>#VALUE!</v>
      </c>
    </row>
    <row r="340" spans="19:27" ht="18" customHeight="1" x14ac:dyDescent="0.45">
      <c r="S340" s="6" t="s">
        <v>101</v>
      </c>
      <c r="T340" s="6" t="s">
        <v>113</v>
      </c>
      <c r="U340" s="6" t="s">
        <v>102</v>
      </c>
      <c r="V340" s="6" t="s">
        <v>105</v>
      </c>
      <c r="W340" s="6"/>
      <c r="X340" s="25"/>
      <c r="Y340" s="6" t="s">
        <v>130</v>
      </c>
      <c r="Z340" s="6" t="s">
        <v>128</v>
      </c>
      <c r="AA340" s="6" t="s">
        <v>127</v>
      </c>
    </row>
    <row r="341" spans="19:27" ht="18" customHeight="1" x14ac:dyDescent="0.45">
      <c r="S341" s="21">
        <v>1</v>
      </c>
      <c r="T341" s="21" t="s">
        <v>141</v>
      </c>
      <c r="U341" s="21" t="s">
        <v>131</v>
      </c>
      <c r="V341" s="21" t="s">
        <v>120</v>
      </c>
      <c r="W341" s="21" t="s">
        <v>135</v>
      </c>
      <c r="X341" s="26" t="str">
        <f>_xlfn.CONCAT(S341,T341,U341,V341,W341)</f>
        <v>1後期水1 2c</v>
      </c>
      <c r="Y341" s="22" t="e">
        <f>DGET($H$12:$P$205,$P$12,S340:V341)</f>
        <v>#VALUE!</v>
      </c>
      <c r="Z341" s="22" t="e">
        <f>DGET($H$12:$P$205,$I$12,S340:V341)</f>
        <v>#VALUE!</v>
      </c>
      <c r="AA341" s="22" t="e">
        <f>DGET($H$12:$P$205,$H$12,S340:V341)</f>
        <v>#VALUE!</v>
      </c>
    </row>
    <row r="342" spans="19:27" ht="18" customHeight="1" x14ac:dyDescent="0.45">
      <c r="S342" s="6" t="s">
        <v>101</v>
      </c>
      <c r="T342" s="6" t="s">
        <v>113</v>
      </c>
      <c r="U342" s="6" t="s">
        <v>102</v>
      </c>
      <c r="V342" s="6" t="s">
        <v>103</v>
      </c>
      <c r="W342" s="6"/>
      <c r="X342" s="25"/>
      <c r="Y342" s="6" t="s">
        <v>130</v>
      </c>
      <c r="Z342" s="6" t="s">
        <v>128</v>
      </c>
      <c r="AA342" s="6" t="s">
        <v>127</v>
      </c>
    </row>
    <row r="343" spans="19:27" ht="18" customHeight="1" x14ac:dyDescent="0.45">
      <c r="S343" s="21">
        <v>1</v>
      </c>
      <c r="T343" s="21" t="s">
        <v>141</v>
      </c>
      <c r="U343" s="21" t="s">
        <v>131</v>
      </c>
      <c r="V343" s="21" t="s">
        <v>121</v>
      </c>
      <c r="W343" s="21" t="s">
        <v>133</v>
      </c>
      <c r="X343" s="26" t="str">
        <f>_xlfn.CONCAT(S343,T343,U343,V343,W343)</f>
        <v>1後期水3 4a</v>
      </c>
      <c r="Y343" s="22" t="e">
        <f>DGET($H$12:$P$205,$P$12,S342:V343)</f>
        <v>#VALUE!</v>
      </c>
      <c r="Z343" s="22" t="e">
        <f>DGET($H$12:$P$205,$I$12,S342:V343)</f>
        <v>#VALUE!</v>
      </c>
      <c r="AA343" s="22" t="e">
        <f>DGET($H$12:$P$205,$H$12,S342:V343)</f>
        <v>#VALUE!</v>
      </c>
    </row>
    <row r="344" spans="19:27" ht="18" customHeight="1" x14ac:dyDescent="0.45">
      <c r="S344" s="6" t="s">
        <v>101</v>
      </c>
      <c r="T344" s="6" t="s">
        <v>113</v>
      </c>
      <c r="U344" s="6" t="s">
        <v>102</v>
      </c>
      <c r="V344" s="6" t="s">
        <v>104</v>
      </c>
      <c r="W344" s="6"/>
      <c r="X344" s="25"/>
      <c r="Y344" s="6" t="s">
        <v>130</v>
      </c>
      <c r="Z344" s="6" t="s">
        <v>128</v>
      </c>
      <c r="AA344" s="6" t="s">
        <v>127</v>
      </c>
    </row>
    <row r="345" spans="19:27" ht="18" customHeight="1" x14ac:dyDescent="0.45">
      <c r="S345" s="21">
        <v>1</v>
      </c>
      <c r="T345" s="21" t="s">
        <v>141</v>
      </c>
      <c r="U345" s="21" t="s">
        <v>131</v>
      </c>
      <c r="V345" s="21" t="s">
        <v>121</v>
      </c>
      <c r="W345" s="21" t="s">
        <v>134</v>
      </c>
      <c r="X345" s="26" t="str">
        <f>_xlfn.CONCAT(S345,T345,U345,V345,W345)</f>
        <v>1後期水3 4b</v>
      </c>
      <c r="Y345" s="22" t="e">
        <f>DGET($H$12:$P$205,$P$12,S344:V345)</f>
        <v>#VALUE!</v>
      </c>
      <c r="Z345" s="22" t="e">
        <f>DGET($H$12:$P$205,$I$12,S344:V345)</f>
        <v>#VALUE!</v>
      </c>
      <c r="AA345" s="22" t="e">
        <f>DGET($H$12:$P$205,$H$12,S344:V345)</f>
        <v>#VALUE!</v>
      </c>
    </row>
    <row r="346" spans="19:27" ht="18" customHeight="1" x14ac:dyDescent="0.45">
      <c r="S346" s="6" t="s">
        <v>101</v>
      </c>
      <c r="T346" s="6" t="s">
        <v>113</v>
      </c>
      <c r="U346" s="6" t="s">
        <v>102</v>
      </c>
      <c r="V346" s="6" t="s">
        <v>105</v>
      </c>
      <c r="W346" s="6"/>
      <c r="X346" s="25"/>
      <c r="Y346" s="6" t="s">
        <v>130</v>
      </c>
      <c r="Z346" s="6" t="s">
        <v>128</v>
      </c>
      <c r="AA346" s="6" t="s">
        <v>127</v>
      </c>
    </row>
    <row r="347" spans="19:27" ht="18" customHeight="1" x14ac:dyDescent="0.45">
      <c r="S347" s="21">
        <v>1</v>
      </c>
      <c r="T347" s="21" t="s">
        <v>141</v>
      </c>
      <c r="U347" s="21" t="s">
        <v>131</v>
      </c>
      <c r="V347" s="21" t="s">
        <v>121</v>
      </c>
      <c r="W347" s="21" t="s">
        <v>135</v>
      </c>
      <c r="X347" s="26" t="str">
        <f>_xlfn.CONCAT(S347,T347,U347,V347,W347)</f>
        <v>1後期水3 4c</v>
      </c>
      <c r="Y347" s="22" t="e">
        <f>DGET($H$12:$P$205,$P$12,S346:V347)</f>
        <v>#VALUE!</v>
      </c>
      <c r="Z347" s="22" t="e">
        <f>DGET($H$12:$P$205,$I$12,S346:V347)</f>
        <v>#VALUE!</v>
      </c>
      <c r="AA347" s="22" t="e">
        <f>DGET($H$12:$P$205,$H$12,S346:V347)</f>
        <v>#VALUE!</v>
      </c>
    </row>
    <row r="348" spans="19:27" ht="18" customHeight="1" x14ac:dyDescent="0.45">
      <c r="S348" s="6" t="s">
        <v>101</v>
      </c>
      <c r="T348" s="6" t="s">
        <v>113</v>
      </c>
      <c r="U348" s="6" t="s">
        <v>102</v>
      </c>
      <c r="V348" s="6" t="s">
        <v>103</v>
      </c>
      <c r="W348" s="6"/>
      <c r="X348" s="25"/>
      <c r="Y348" s="6" t="s">
        <v>130</v>
      </c>
      <c r="Z348" s="6" t="s">
        <v>128</v>
      </c>
      <c r="AA348" s="6" t="s">
        <v>127</v>
      </c>
    </row>
    <row r="349" spans="19:27" ht="18" customHeight="1" x14ac:dyDescent="0.45">
      <c r="S349" s="21">
        <v>1</v>
      </c>
      <c r="T349" s="21" t="s">
        <v>141</v>
      </c>
      <c r="U349" s="21" t="s">
        <v>131</v>
      </c>
      <c r="V349" s="21" t="s">
        <v>123</v>
      </c>
      <c r="W349" s="21" t="s">
        <v>133</v>
      </c>
      <c r="X349" s="26" t="str">
        <f>_xlfn.CONCAT(S349,T349,U349,V349,W349)</f>
        <v>1後期水5 6a</v>
      </c>
      <c r="Y349" s="22" t="e">
        <f>DGET($H$12:$P$205,$P$12,S348:V349)</f>
        <v>#VALUE!</v>
      </c>
      <c r="Z349" s="22" t="e">
        <f>DGET($H$12:$P$205,$I$12,S348:V349)</f>
        <v>#VALUE!</v>
      </c>
      <c r="AA349" s="22" t="e">
        <f>DGET($H$12:$P$205,$H$12,S348:V349)</f>
        <v>#VALUE!</v>
      </c>
    </row>
    <row r="350" spans="19:27" ht="18" customHeight="1" x14ac:dyDescent="0.45">
      <c r="S350" s="6" t="s">
        <v>101</v>
      </c>
      <c r="T350" s="6" t="s">
        <v>113</v>
      </c>
      <c r="U350" s="6" t="s">
        <v>102</v>
      </c>
      <c r="V350" s="6" t="s">
        <v>104</v>
      </c>
      <c r="W350" s="6"/>
      <c r="X350" s="25"/>
      <c r="Y350" s="6" t="s">
        <v>130</v>
      </c>
      <c r="Z350" s="6" t="s">
        <v>128</v>
      </c>
      <c r="AA350" s="6" t="s">
        <v>127</v>
      </c>
    </row>
    <row r="351" spans="19:27" ht="18" customHeight="1" x14ac:dyDescent="0.45">
      <c r="S351" s="21">
        <v>1</v>
      </c>
      <c r="T351" s="21" t="s">
        <v>141</v>
      </c>
      <c r="U351" s="21" t="s">
        <v>131</v>
      </c>
      <c r="V351" s="21" t="s">
        <v>123</v>
      </c>
      <c r="W351" s="21" t="s">
        <v>134</v>
      </c>
      <c r="X351" s="26" t="str">
        <f>_xlfn.CONCAT(S351,T351,U351,V351,W351)</f>
        <v>1後期水5 6b</v>
      </c>
      <c r="Y351" s="22" t="e">
        <f>DGET($H$12:$P$205,$P$12,S350:V351)</f>
        <v>#VALUE!</v>
      </c>
      <c r="Z351" s="22" t="e">
        <f>DGET($H$12:$P$205,$I$12,S350:V351)</f>
        <v>#VALUE!</v>
      </c>
      <c r="AA351" s="22" t="e">
        <f>DGET($H$12:$P$205,$H$12,S350:V351)</f>
        <v>#VALUE!</v>
      </c>
    </row>
    <row r="352" spans="19:27" ht="18" customHeight="1" x14ac:dyDescent="0.45">
      <c r="S352" s="6" t="s">
        <v>101</v>
      </c>
      <c r="T352" s="6" t="s">
        <v>113</v>
      </c>
      <c r="U352" s="6" t="s">
        <v>102</v>
      </c>
      <c r="V352" s="6" t="s">
        <v>105</v>
      </c>
      <c r="W352" s="6"/>
      <c r="X352" s="25"/>
      <c r="Y352" s="6" t="s">
        <v>130</v>
      </c>
      <c r="Z352" s="6" t="s">
        <v>128</v>
      </c>
      <c r="AA352" s="6" t="s">
        <v>127</v>
      </c>
    </row>
    <row r="353" spans="19:27" ht="18" customHeight="1" x14ac:dyDescent="0.45">
      <c r="S353" s="21">
        <v>1</v>
      </c>
      <c r="T353" s="21" t="s">
        <v>141</v>
      </c>
      <c r="U353" s="21" t="s">
        <v>131</v>
      </c>
      <c r="V353" s="21" t="s">
        <v>123</v>
      </c>
      <c r="W353" s="21" t="s">
        <v>135</v>
      </c>
      <c r="X353" s="26" t="str">
        <f>_xlfn.CONCAT(S353,T353,U353,V353,W353)</f>
        <v>1後期水5 6c</v>
      </c>
      <c r="Y353" s="22" t="e">
        <f>DGET($H$12:$P$205,$P$12,S352:V353)</f>
        <v>#VALUE!</v>
      </c>
      <c r="Z353" s="22" t="e">
        <f>DGET($H$12:$P$205,$I$12,S352:V353)</f>
        <v>#VALUE!</v>
      </c>
      <c r="AA353" s="22" t="e">
        <f>DGET($H$12:$P$205,$H$12,S352:V353)</f>
        <v>#VALUE!</v>
      </c>
    </row>
    <row r="354" spans="19:27" ht="18" customHeight="1" x14ac:dyDescent="0.45">
      <c r="S354" s="6" t="s">
        <v>101</v>
      </c>
      <c r="T354" s="6" t="s">
        <v>113</v>
      </c>
      <c r="U354" s="6" t="s">
        <v>102</v>
      </c>
      <c r="V354" s="6" t="s">
        <v>103</v>
      </c>
      <c r="W354" s="6"/>
      <c r="X354" s="25"/>
      <c r="Y354" s="6" t="s">
        <v>130</v>
      </c>
      <c r="Z354" s="6" t="s">
        <v>128</v>
      </c>
      <c r="AA354" s="6" t="s">
        <v>127</v>
      </c>
    </row>
    <row r="355" spans="19:27" ht="18" customHeight="1" x14ac:dyDescent="0.45">
      <c r="S355" s="21">
        <v>1</v>
      </c>
      <c r="T355" s="21" t="s">
        <v>141</v>
      </c>
      <c r="U355" s="21" t="s">
        <v>131</v>
      </c>
      <c r="V355" s="21" t="s">
        <v>124</v>
      </c>
      <c r="W355" s="21" t="s">
        <v>133</v>
      </c>
      <c r="X355" s="26" t="str">
        <f>_xlfn.CONCAT(S355,T355,U355,V355,W355)</f>
        <v>1後期水7 8a</v>
      </c>
      <c r="Y355" s="22" t="e">
        <f>DGET($H$12:$P$205,$P$12,S354:V355)</f>
        <v>#VALUE!</v>
      </c>
      <c r="Z355" s="22" t="e">
        <f>DGET($H$12:$P$205,$I$12,S354:V355)</f>
        <v>#VALUE!</v>
      </c>
      <c r="AA355" s="22" t="e">
        <f>DGET($H$12:$P$205,$H$12,S354:V355)</f>
        <v>#VALUE!</v>
      </c>
    </row>
    <row r="356" spans="19:27" ht="18" customHeight="1" x14ac:dyDescent="0.45">
      <c r="S356" s="6" t="s">
        <v>101</v>
      </c>
      <c r="T356" s="6" t="s">
        <v>113</v>
      </c>
      <c r="U356" s="6" t="s">
        <v>102</v>
      </c>
      <c r="V356" s="6" t="s">
        <v>104</v>
      </c>
      <c r="W356" s="6"/>
      <c r="X356" s="25"/>
      <c r="Y356" s="6" t="s">
        <v>130</v>
      </c>
      <c r="Z356" s="6" t="s">
        <v>128</v>
      </c>
      <c r="AA356" s="6" t="s">
        <v>127</v>
      </c>
    </row>
    <row r="357" spans="19:27" ht="18" customHeight="1" x14ac:dyDescent="0.45">
      <c r="S357" s="21">
        <v>1</v>
      </c>
      <c r="T357" s="21" t="s">
        <v>141</v>
      </c>
      <c r="U357" s="21" t="s">
        <v>131</v>
      </c>
      <c r="V357" s="21" t="s">
        <v>124</v>
      </c>
      <c r="W357" s="21" t="s">
        <v>134</v>
      </c>
      <c r="X357" s="26" t="str">
        <f>_xlfn.CONCAT(S357,T357,U357,V357,W357)</f>
        <v>1後期水7 8b</v>
      </c>
      <c r="Y357" s="22" t="e">
        <f>DGET($H$12:$P$205,$P$12,S356:V357)</f>
        <v>#VALUE!</v>
      </c>
      <c r="Z357" s="22" t="e">
        <f>DGET($H$12:$P$205,$I$12,S356:V357)</f>
        <v>#VALUE!</v>
      </c>
      <c r="AA357" s="22" t="e">
        <f>DGET($H$12:$P$205,$H$12,S356:V357)</f>
        <v>#VALUE!</v>
      </c>
    </row>
    <row r="358" spans="19:27" ht="18" customHeight="1" x14ac:dyDescent="0.45">
      <c r="S358" s="6" t="s">
        <v>101</v>
      </c>
      <c r="T358" s="6" t="s">
        <v>113</v>
      </c>
      <c r="U358" s="6" t="s">
        <v>102</v>
      </c>
      <c r="V358" s="6" t="s">
        <v>105</v>
      </c>
      <c r="W358" s="6"/>
      <c r="X358" s="25"/>
      <c r="Y358" s="6" t="s">
        <v>130</v>
      </c>
      <c r="Z358" s="6" t="s">
        <v>128</v>
      </c>
      <c r="AA358" s="6" t="s">
        <v>127</v>
      </c>
    </row>
    <row r="359" spans="19:27" ht="18" customHeight="1" x14ac:dyDescent="0.45">
      <c r="S359" s="21">
        <v>1</v>
      </c>
      <c r="T359" s="21" t="s">
        <v>141</v>
      </c>
      <c r="U359" s="21" t="s">
        <v>131</v>
      </c>
      <c r="V359" s="21" t="s">
        <v>124</v>
      </c>
      <c r="W359" s="21" t="s">
        <v>135</v>
      </c>
      <c r="X359" s="26" t="str">
        <f>_xlfn.CONCAT(S359,T359,U359,V359,W359)</f>
        <v>1後期水7 8c</v>
      </c>
      <c r="Y359" s="22" t="e">
        <f>DGET($H$12:$P$205,$P$12,S358:V359)</f>
        <v>#VALUE!</v>
      </c>
      <c r="Z359" s="22" t="e">
        <f>DGET($H$12:$P$205,$I$12,S358:V359)</f>
        <v>#VALUE!</v>
      </c>
      <c r="AA359" s="22" t="e">
        <f>DGET($H$12:$P$205,$H$12,S358:V359)</f>
        <v>#VALUE!</v>
      </c>
    </row>
    <row r="360" spans="19:27" ht="18" customHeight="1" x14ac:dyDescent="0.45">
      <c r="S360" s="6" t="s">
        <v>101</v>
      </c>
      <c r="T360" s="6" t="s">
        <v>113</v>
      </c>
      <c r="U360" s="6" t="s">
        <v>102</v>
      </c>
      <c r="V360" s="6" t="s">
        <v>103</v>
      </c>
      <c r="W360" s="6"/>
      <c r="X360" s="25"/>
      <c r="Y360" s="6" t="s">
        <v>130</v>
      </c>
      <c r="Z360" s="6" t="s">
        <v>128</v>
      </c>
      <c r="AA360" s="6" t="s">
        <v>127</v>
      </c>
    </row>
    <row r="361" spans="19:27" ht="18" customHeight="1" x14ac:dyDescent="0.45">
      <c r="S361" s="21">
        <v>1</v>
      </c>
      <c r="T361" s="21" t="s">
        <v>141</v>
      </c>
      <c r="U361" s="21" t="s">
        <v>131</v>
      </c>
      <c r="V361" s="21" t="s">
        <v>125</v>
      </c>
      <c r="W361" s="21" t="s">
        <v>133</v>
      </c>
      <c r="X361" s="26" t="str">
        <f>_xlfn.CONCAT(S361,T361,U361,V361,W361)</f>
        <v>1後期水9 10a</v>
      </c>
      <c r="Y361" s="22" t="e">
        <f>DGET($H$12:$P$205,$P$12,S360:V361)</f>
        <v>#VALUE!</v>
      </c>
      <c r="Z361" s="22" t="e">
        <f>DGET($H$12:$P$205,$I$12,S360:V361)</f>
        <v>#VALUE!</v>
      </c>
      <c r="AA361" s="22" t="e">
        <f>DGET($H$12:$P$205,$H$12,S360:V361)</f>
        <v>#VALUE!</v>
      </c>
    </row>
    <row r="362" spans="19:27" ht="18" customHeight="1" x14ac:dyDescent="0.45">
      <c r="S362" s="6" t="s">
        <v>101</v>
      </c>
      <c r="T362" s="6" t="s">
        <v>113</v>
      </c>
      <c r="U362" s="6" t="s">
        <v>102</v>
      </c>
      <c r="V362" s="6" t="s">
        <v>104</v>
      </c>
      <c r="W362" s="6"/>
      <c r="X362" s="25"/>
      <c r="Y362" s="6" t="s">
        <v>130</v>
      </c>
      <c r="Z362" s="6" t="s">
        <v>128</v>
      </c>
      <c r="AA362" s="6" t="s">
        <v>127</v>
      </c>
    </row>
    <row r="363" spans="19:27" ht="18" customHeight="1" x14ac:dyDescent="0.45">
      <c r="S363" s="21">
        <v>1</v>
      </c>
      <c r="T363" s="21" t="s">
        <v>141</v>
      </c>
      <c r="U363" s="21" t="s">
        <v>131</v>
      </c>
      <c r="V363" s="21" t="s">
        <v>125</v>
      </c>
      <c r="W363" s="21" t="s">
        <v>134</v>
      </c>
      <c r="X363" s="26" t="str">
        <f>_xlfn.CONCAT(S363,T363,U363,V363,W363)</f>
        <v>1後期水9 10b</v>
      </c>
      <c r="Y363" s="22" t="e">
        <f>DGET($H$12:$P$205,$P$12,S362:V363)</f>
        <v>#VALUE!</v>
      </c>
      <c r="Z363" s="22" t="e">
        <f>DGET($H$12:$P$205,$I$12,S362:V363)</f>
        <v>#VALUE!</v>
      </c>
      <c r="AA363" s="22" t="e">
        <f>DGET($H$12:$P$205,$H$12,S362:V363)</f>
        <v>#VALUE!</v>
      </c>
    </row>
    <row r="364" spans="19:27" ht="18" customHeight="1" x14ac:dyDescent="0.45">
      <c r="S364" s="6" t="s">
        <v>101</v>
      </c>
      <c r="T364" s="6" t="s">
        <v>113</v>
      </c>
      <c r="U364" s="6" t="s">
        <v>102</v>
      </c>
      <c r="V364" s="6" t="s">
        <v>105</v>
      </c>
      <c r="W364" s="6"/>
      <c r="X364" s="25"/>
      <c r="Y364" s="6" t="s">
        <v>130</v>
      </c>
      <c r="Z364" s="6" t="s">
        <v>128</v>
      </c>
      <c r="AA364" s="6" t="s">
        <v>127</v>
      </c>
    </row>
    <row r="365" spans="19:27" ht="18" customHeight="1" x14ac:dyDescent="0.45">
      <c r="S365" s="21">
        <v>1</v>
      </c>
      <c r="T365" s="21" t="s">
        <v>141</v>
      </c>
      <c r="U365" s="21" t="s">
        <v>131</v>
      </c>
      <c r="V365" s="21" t="s">
        <v>125</v>
      </c>
      <c r="W365" s="21" t="s">
        <v>135</v>
      </c>
      <c r="X365" s="26" t="str">
        <f>_xlfn.CONCAT(S365,T365,U365,V365,W365)</f>
        <v>1後期水9 10c</v>
      </c>
      <c r="Y365" s="22" t="e">
        <f>DGET($H$12:$P$205,$P$12,S364:V365)</f>
        <v>#VALUE!</v>
      </c>
      <c r="Z365" s="22" t="e">
        <f>DGET($H$12:$P$205,$I$12,S364:V365)</f>
        <v>#VALUE!</v>
      </c>
      <c r="AA365" s="22" t="e">
        <f>DGET($H$12:$P$205,$H$12,S364:V365)</f>
        <v>#VALUE!</v>
      </c>
    </row>
    <row r="366" spans="19:27" ht="18" customHeight="1" x14ac:dyDescent="0.45">
      <c r="S366" s="6" t="s">
        <v>101</v>
      </c>
      <c r="T366" s="6" t="s">
        <v>113</v>
      </c>
      <c r="U366" s="6" t="s">
        <v>102</v>
      </c>
      <c r="V366" s="6" t="s">
        <v>103</v>
      </c>
      <c r="W366" s="6"/>
      <c r="X366" s="25"/>
      <c r="Y366" s="6" t="s">
        <v>130</v>
      </c>
      <c r="Z366" s="6" t="s">
        <v>128</v>
      </c>
      <c r="AA366" s="6" t="s">
        <v>127</v>
      </c>
    </row>
    <row r="367" spans="19:27" ht="18" customHeight="1" x14ac:dyDescent="0.45">
      <c r="S367" s="21">
        <v>1</v>
      </c>
      <c r="T367" s="21" t="s">
        <v>141</v>
      </c>
      <c r="U367" s="21" t="s">
        <v>131</v>
      </c>
      <c r="V367" s="21" t="s">
        <v>126</v>
      </c>
      <c r="W367" s="21" t="s">
        <v>133</v>
      </c>
      <c r="X367" s="26" t="str">
        <f>_xlfn.CONCAT(S367,T367,U367,V367,W367)</f>
        <v>1後期水他a</v>
      </c>
      <c r="Y367" s="22" t="e">
        <f>DGET($H$12:$P$205,$P$12,S366:V367)</f>
        <v>#VALUE!</v>
      </c>
      <c r="Z367" s="22" t="e">
        <f>DGET($H$12:$P$205,$I$12,S366:V367)</f>
        <v>#VALUE!</v>
      </c>
      <c r="AA367" s="22" t="e">
        <f>DGET($H$12:$P$205,$H$12,S366:V367)</f>
        <v>#VALUE!</v>
      </c>
    </row>
    <row r="368" spans="19:27" ht="18" customHeight="1" x14ac:dyDescent="0.45">
      <c r="S368" s="6" t="s">
        <v>101</v>
      </c>
      <c r="T368" s="6" t="s">
        <v>113</v>
      </c>
      <c r="U368" s="6" t="s">
        <v>102</v>
      </c>
      <c r="V368" s="6" t="s">
        <v>104</v>
      </c>
      <c r="W368" s="6"/>
      <c r="X368" s="25"/>
      <c r="Y368" s="6" t="s">
        <v>130</v>
      </c>
      <c r="Z368" s="6" t="s">
        <v>128</v>
      </c>
      <c r="AA368" s="6" t="s">
        <v>127</v>
      </c>
    </row>
    <row r="369" spans="19:27" ht="18" customHeight="1" x14ac:dyDescent="0.45">
      <c r="S369" s="21">
        <v>1</v>
      </c>
      <c r="T369" s="21" t="s">
        <v>141</v>
      </c>
      <c r="U369" s="21" t="s">
        <v>131</v>
      </c>
      <c r="V369" s="21" t="s">
        <v>126</v>
      </c>
      <c r="W369" s="21" t="s">
        <v>134</v>
      </c>
      <c r="X369" s="26" t="str">
        <f>_xlfn.CONCAT(S369,T369,U369,V369,W369)</f>
        <v>1後期水他b</v>
      </c>
      <c r="Y369" s="22" t="e">
        <f>DGET($H$12:$P$205,$P$12,S368:V369)</f>
        <v>#VALUE!</v>
      </c>
      <c r="Z369" s="22" t="e">
        <f>DGET($H$12:$P$205,$I$12,S368:V369)</f>
        <v>#VALUE!</v>
      </c>
      <c r="AA369" s="22" t="e">
        <f>DGET($H$12:$P$205,$H$12,S368:V369)</f>
        <v>#VALUE!</v>
      </c>
    </row>
    <row r="370" spans="19:27" ht="18" customHeight="1" x14ac:dyDescent="0.45">
      <c r="S370" s="6" t="s">
        <v>101</v>
      </c>
      <c r="T370" s="6" t="s">
        <v>113</v>
      </c>
      <c r="U370" s="6" t="s">
        <v>102</v>
      </c>
      <c r="V370" s="6" t="s">
        <v>105</v>
      </c>
      <c r="W370" s="6"/>
      <c r="X370" s="25"/>
      <c r="Y370" s="6" t="s">
        <v>130</v>
      </c>
      <c r="Z370" s="6" t="s">
        <v>128</v>
      </c>
      <c r="AA370" s="6" t="s">
        <v>127</v>
      </c>
    </row>
    <row r="371" spans="19:27" ht="18" customHeight="1" x14ac:dyDescent="0.45">
      <c r="S371" s="21">
        <v>1</v>
      </c>
      <c r="T371" s="21" t="s">
        <v>141</v>
      </c>
      <c r="U371" s="21" t="s">
        <v>131</v>
      </c>
      <c r="V371" s="21" t="s">
        <v>126</v>
      </c>
      <c r="W371" s="21" t="s">
        <v>135</v>
      </c>
      <c r="X371" s="26" t="str">
        <f>_xlfn.CONCAT(S371,T371,U371,V371,W371)</f>
        <v>1後期水他c</v>
      </c>
      <c r="Y371" s="22" t="e">
        <f>DGET($H$12:$P$205,$P$12,S370:V371)</f>
        <v>#VALUE!</v>
      </c>
      <c r="Z371" s="22" t="e">
        <f>DGET($H$12:$P$205,$I$12,S370:V371)</f>
        <v>#VALUE!</v>
      </c>
      <c r="AA371" s="22" t="e">
        <f>DGET($H$12:$P$205,$H$12,S370:V371)</f>
        <v>#VALUE!</v>
      </c>
    </row>
    <row r="372" spans="19:27" ht="18" customHeight="1" x14ac:dyDescent="0.45">
      <c r="S372" s="6" t="s">
        <v>101</v>
      </c>
      <c r="T372" s="6" t="s">
        <v>113</v>
      </c>
      <c r="U372" s="6" t="s">
        <v>102</v>
      </c>
      <c r="V372" s="6" t="s">
        <v>103</v>
      </c>
      <c r="W372" s="6"/>
      <c r="X372" s="25"/>
      <c r="Y372" s="6" t="s">
        <v>130</v>
      </c>
      <c r="Z372" s="6" t="s">
        <v>128</v>
      </c>
      <c r="AA372" s="6" t="s">
        <v>127</v>
      </c>
    </row>
    <row r="373" spans="19:27" ht="18" customHeight="1" x14ac:dyDescent="0.45">
      <c r="S373" s="21">
        <v>1</v>
      </c>
      <c r="T373" s="21" t="s">
        <v>141</v>
      </c>
      <c r="U373" s="21" t="s">
        <v>132</v>
      </c>
      <c r="V373" s="21" t="s">
        <v>120</v>
      </c>
      <c r="W373" s="21" t="s">
        <v>133</v>
      </c>
      <c r="X373" s="26" t="str">
        <f>_xlfn.CONCAT(S373,T373,U373,V373,W373)</f>
        <v>1後期木1 2a</v>
      </c>
      <c r="Y373" s="22" t="e">
        <f>DGET($H$12:$P$205,$P$12,S372:V373)</f>
        <v>#VALUE!</v>
      </c>
      <c r="Z373" s="22" t="e">
        <f>DGET($H$12:$P$205,$I$12,S372:V373)</f>
        <v>#VALUE!</v>
      </c>
      <c r="AA373" s="22" t="e">
        <f>DGET($H$12:$P$205,$H$12,S372:V373)</f>
        <v>#VALUE!</v>
      </c>
    </row>
    <row r="374" spans="19:27" ht="18" customHeight="1" x14ac:dyDescent="0.45">
      <c r="S374" s="6" t="s">
        <v>101</v>
      </c>
      <c r="T374" s="6" t="s">
        <v>113</v>
      </c>
      <c r="U374" s="6" t="s">
        <v>102</v>
      </c>
      <c r="V374" s="6" t="s">
        <v>104</v>
      </c>
      <c r="W374" s="6"/>
      <c r="X374" s="25"/>
      <c r="Y374" s="6" t="s">
        <v>130</v>
      </c>
      <c r="Z374" s="6" t="s">
        <v>128</v>
      </c>
      <c r="AA374" s="6" t="s">
        <v>127</v>
      </c>
    </row>
    <row r="375" spans="19:27" ht="18" customHeight="1" x14ac:dyDescent="0.45">
      <c r="S375" s="21">
        <v>1</v>
      </c>
      <c r="T375" s="21" t="s">
        <v>141</v>
      </c>
      <c r="U375" s="21" t="s">
        <v>132</v>
      </c>
      <c r="V375" s="21" t="s">
        <v>120</v>
      </c>
      <c r="W375" s="21" t="s">
        <v>134</v>
      </c>
      <c r="X375" s="26" t="str">
        <f>_xlfn.CONCAT(S375,T375,U375,V375,W375)</f>
        <v>1後期木1 2b</v>
      </c>
      <c r="Y375" s="22" t="e">
        <f>DGET($H$12:$P$205,$P$12,S374:V375)</f>
        <v>#VALUE!</v>
      </c>
      <c r="Z375" s="22" t="e">
        <f>DGET($H$12:$P$205,$I$12,S374:V375)</f>
        <v>#VALUE!</v>
      </c>
      <c r="AA375" s="22" t="e">
        <f>DGET($H$12:$P$205,$H$12,S374:V375)</f>
        <v>#VALUE!</v>
      </c>
    </row>
    <row r="376" spans="19:27" ht="18" customHeight="1" x14ac:dyDescent="0.45">
      <c r="S376" s="6" t="s">
        <v>101</v>
      </c>
      <c r="T376" s="6" t="s">
        <v>113</v>
      </c>
      <c r="U376" s="6" t="s">
        <v>102</v>
      </c>
      <c r="V376" s="6" t="s">
        <v>105</v>
      </c>
      <c r="W376" s="6"/>
      <c r="X376" s="25"/>
      <c r="Y376" s="6" t="s">
        <v>130</v>
      </c>
      <c r="Z376" s="6" t="s">
        <v>128</v>
      </c>
      <c r="AA376" s="6" t="s">
        <v>127</v>
      </c>
    </row>
    <row r="377" spans="19:27" ht="18" customHeight="1" x14ac:dyDescent="0.45">
      <c r="S377" s="21">
        <v>1</v>
      </c>
      <c r="T377" s="21" t="s">
        <v>141</v>
      </c>
      <c r="U377" s="21" t="s">
        <v>132</v>
      </c>
      <c r="V377" s="21" t="s">
        <v>120</v>
      </c>
      <c r="W377" s="21" t="s">
        <v>135</v>
      </c>
      <c r="X377" s="26" t="str">
        <f>_xlfn.CONCAT(S377,T377,U377,V377,W377)</f>
        <v>1後期木1 2c</v>
      </c>
      <c r="Y377" s="22" t="e">
        <f>DGET($H$12:$P$205,$P$12,S376:V377)</f>
        <v>#VALUE!</v>
      </c>
      <c r="Z377" s="22" t="e">
        <f>DGET($H$12:$P$205,$I$12,S376:V377)</f>
        <v>#VALUE!</v>
      </c>
      <c r="AA377" s="22" t="e">
        <f>DGET($H$12:$P$205,$H$12,S376:V377)</f>
        <v>#VALUE!</v>
      </c>
    </row>
    <row r="378" spans="19:27" ht="18" customHeight="1" x14ac:dyDescent="0.45">
      <c r="S378" s="6" t="s">
        <v>101</v>
      </c>
      <c r="T378" s="6" t="s">
        <v>113</v>
      </c>
      <c r="U378" s="6" t="s">
        <v>102</v>
      </c>
      <c r="V378" s="6" t="s">
        <v>103</v>
      </c>
      <c r="W378" s="6"/>
      <c r="X378" s="25"/>
      <c r="Y378" s="6" t="s">
        <v>130</v>
      </c>
      <c r="Z378" s="6" t="s">
        <v>128</v>
      </c>
      <c r="AA378" s="6" t="s">
        <v>127</v>
      </c>
    </row>
    <row r="379" spans="19:27" ht="18" customHeight="1" x14ac:dyDescent="0.45">
      <c r="S379" s="21">
        <v>1</v>
      </c>
      <c r="T379" s="21" t="s">
        <v>141</v>
      </c>
      <c r="U379" s="21" t="s">
        <v>132</v>
      </c>
      <c r="V379" s="21" t="s">
        <v>121</v>
      </c>
      <c r="W379" s="21" t="s">
        <v>133</v>
      </c>
      <c r="X379" s="26" t="str">
        <f>_xlfn.CONCAT(S379,T379,U379,V379,W379)</f>
        <v>1後期木3 4a</v>
      </c>
      <c r="Y379" s="22" t="e">
        <f>DGET($H$12:$P$205,$P$12,S378:V379)</f>
        <v>#VALUE!</v>
      </c>
      <c r="Z379" s="22" t="e">
        <f>DGET($H$12:$P$205,$I$12,S378:V379)</f>
        <v>#VALUE!</v>
      </c>
      <c r="AA379" s="22" t="e">
        <f>DGET($H$12:$P$205,$H$12,S378:V379)</f>
        <v>#VALUE!</v>
      </c>
    </row>
    <row r="380" spans="19:27" ht="18" customHeight="1" x14ac:dyDescent="0.45">
      <c r="S380" s="6" t="s">
        <v>101</v>
      </c>
      <c r="T380" s="6" t="s">
        <v>113</v>
      </c>
      <c r="U380" s="6" t="s">
        <v>102</v>
      </c>
      <c r="V380" s="6" t="s">
        <v>104</v>
      </c>
      <c r="W380" s="6"/>
      <c r="X380" s="25"/>
      <c r="Y380" s="6" t="s">
        <v>130</v>
      </c>
      <c r="Z380" s="6" t="s">
        <v>128</v>
      </c>
      <c r="AA380" s="6" t="s">
        <v>127</v>
      </c>
    </row>
    <row r="381" spans="19:27" ht="18" customHeight="1" x14ac:dyDescent="0.45">
      <c r="S381" s="21">
        <v>1</v>
      </c>
      <c r="T381" s="21" t="s">
        <v>141</v>
      </c>
      <c r="U381" s="21" t="s">
        <v>132</v>
      </c>
      <c r="V381" s="21" t="s">
        <v>121</v>
      </c>
      <c r="W381" s="21" t="s">
        <v>134</v>
      </c>
      <c r="X381" s="26" t="str">
        <f>_xlfn.CONCAT(S381,T381,U381,V381,W381)</f>
        <v>1後期木3 4b</v>
      </c>
      <c r="Y381" s="22" t="e">
        <f>DGET($H$12:$P$205,$P$12,S380:V381)</f>
        <v>#VALUE!</v>
      </c>
      <c r="Z381" s="22" t="e">
        <f>DGET($H$12:$P$205,$I$12,S380:V381)</f>
        <v>#VALUE!</v>
      </c>
      <c r="AA381" s="22" t="e">
        <f>DGET($H$12:$P$205,$H$12,S380:V381)</f>
        <v>#VALUE!</v>
      </c>
    </row>
    <row r="382" spans="19:27" ht="18" customHeight="1" x14ac:dyDescent="0.45">
      <c r="S382" s="6" t="s">
        <v>101</v>
      </c>
      <c r="T382" s="6" t="s">
        <v>113</v>
      </c>
      <c r="U382" s="6" t="s">
        <v>102</v>
      </c>
      <c r="V382" s="6" t="s">
        <v>105</v>
      </c>
      <c r="W382" s="6"/>
      <c r="X382" s="25"/>
      <c r="Y382" s="6" t="s">
        <v>130</v>
      </c>
      <c r="Z382" s="6" t="s">
        <v>128</v>
      </c>
      <c r="AA382" s="6" t="s">
        <v>127</v>
      </c>
    </row>
    <row r="383" spans="19:27" ht="18" customHeight="1" x14ac:dyDescent="0.45">
      <c r="S383" s="21">
        <v>1</v>
      </c>
      <c r="T383" s="21" t="s">
        <v>141</v>
      </c>
      <c r="U383" s="21" t="s">
        <v>132</v>
      </c>
      <c r="V383" s="21" t="s">
        <v>121</v>
      </c>
      <c r="W383" s="21" t="s">
        <v>135</v>
      </c>
      <c r="X383" s="26" t="str">
        <f>_xlfn.CONCAT(S383,T383,U383,V383,W383)</f>
        <v>1後期木3 4c</v>
      </c>
      <c r="Y383" s="22" t="e">
        <f>DGET($H$12:$P$205,$P$12,S382:V383)</f>
        <v>#VALUE!</v>
      </c>
      <c r="Z383" s="22" t="e">
        <f>DGET($H$12:$P$205,$I$12,S382:V383)</f>
        <v>#VALUE!</v>
      </c>
      <c r="AA383" s="22" t="e">
        <f>DGET($H$12:$P$205,$H$12,S382:V383)</f>
        <v>#VALUE!</v>
      </c>
    </row>
    <row r="384" spans="19:27" ht="18" customHeight="1" x14ac:dyDescent="0.45">
      <c r="S384" s="6" t="s">
        <v>101</v>
      </c>
      <c r="T384" s="6" t="s">
        <v>113</v>
      </c>
      <c r="U384" s="6" t="s">
        <v>102</v>
      </c>
      <c r="V384" s="6" t="s">
        <v>103</v>
      </c>
      <c r="W384" s="6"/>
      <c r="X384" s="25"/>
      <c r="Y384" s="6" t="s">
        <v>130</v>
      </c>
      <c r="Z384" s="6" t="s">
        <v>128</v>
      </c>
      <c r="AA384" s="6" t="s">
        <v>127</v>
      </c>
    </row>
    <row r="385" spans="19:27" ht="18" customHeight="1" x14ac:dyDescent="0.45">
      <c r="S385" s="21">
        <v>1</v>
      </c>
      <c r="T385" s="21" t="s">
        <v>141</v>
      </c>
      <c r="U385" s="21" t="s">
        <v>132</v>
      </c>
      <c r="V385" s="21" t="s">
        <v>123</v>
      </c>
      <c r="W385" s="21" t="s">
        <v>133</v>
      </c>
      <c r="X385" s="26" t="str">
        <f>_xlfn.CONCAT(S385,T385,U385,V385,W385)</f>
        <v>1後期木5 6a</v>
      </c>
      <c r="Y385" s="22" t="e">
        <f>DGET($H$12:$P$205,$P$12,S384:V385)</f>
        <v>#VALUE!</v>
      </c>
      <c r="Z385" s="22" t="e">
        <f>DGET($H$12:$P$205,$I$12,S384:V385)</f>
        <v>#VALUE!</v>
      </c>
      <c r="AA385" s="22" t="e">
        <f>DGET($H$12:$P$205,$H$12,S384:V385)</f>
        <v>#VALUE!</v>
      </c>
    </row>
    <row r="386" spans="19:27" ht="18" customHeight="1" x14ac:dyDescent="0.45">
      <c r="S386" s="6" t="s">
        <v>101</v>
      </c>
      <c r="T386" s="6" t="s">
        <v>113</v>
      </c>
      <c r="U386" s="6" t="s">
        <v>102</v>
      </c>
      <c r="V386" s="6" t="s">
        <v>104</v>
      </c>
      <c r="W386" s="6"/>
      <c r="X386" s="25"/>
      <c r="Y386" s="6" t="s">
        <v>130</v>
      </c>
      <c r="Z386" s="6" t="s">
        <v>128</v>
      </c>
      <c r="AA386" s="6" t="s">
        <v>127</v>
      </c>
    </row>
    <row r="387" spans="19:27" ht="18" customHeight="1" x14ac:dyDescent="0.45">
      <c r="S387" s="21">
        <v>1</v>
      </c>
      <c r="T387" s="21" t="s">
        <v>141</v>
      </c>
      <c r="U387" s="21" t="s">
        <v>132</v>
      </c>
      <c r="V387" s="21" t="s">
        <v>123</v>
      </c>
      <c r="W387" s="21" t="s">
        <v>134</v>
      </c>
      <c r="X387" s="26" t="str">
        <f>_xlfn.CONCAT(S387,T387,U387,V387,W387)</f>
        <v>1後期木5 6b</v>
      </c>
      <c r="Y387" s="22" t="e">
        <f>DGET($H$12:$P$205,$P$12,S386:V387)</f>
        <v>#VALUE!</v>
      </c>
      <c r="Z387" s="22" t="e">
        <f>DGET($H$12:$P$205,$I$12,S386:V387)</f>
        <v>#VALUE!</v>
      </c>
      <c r="AA387" s="22" t="e">
        <f>DGET($H$12:$P$205,$H$12,S386:V387)</f>
        <v>#VALUE!</v>
      </c>
    </row>
    <row r="388" spans="19:27" ht="18" customHeight="1" x14ac:dyDescent="0.45">
      <c r="S388" s="6" t="s">
        <v>101</v>
      </c>
      <c r="T388" s="6" t="s">
        <v>113</v>
      </c>
      <c r="U388" s="6" t="s">
        <v>102</v>
      </c>
      <c r="V388" s="6" t="s">
        <v>105</v>
      </c>
      <c r="W388" s="6"/>
      <c r="X388" s="25"/>
      <c r="Y388" s="6" t="s">
        <v>130</v>
      </c>
      <c r="Z388" s="6" t="s">
        <v>128</v>
      </c>
      <c r="AA388" s="6" t="s">
        <v>127</v>
      </c>
    </row>
    <row r="389" spans="19:27" ht="18" customHeight="1" x14ac:dyDescent="0.45">
      <c r="S389" s="21">
        <v>1</v>
      </c>
      <c r="T389" s="21" t="s">
        <v>141</v>
      </c>
      <c r="U389" s="21" t="s">
        <v>132</v>
      </c>
      <c r="V389" s="21" t="s">
        <v>123</v>
      </c>
      <c r="W389" s="21" t="s">
        <v>135</v>
      </c>
      <c r="X389" s="26" t="str">
        <f>_xlfn.CONCAT(S389,T389,U389,V389,W389)</f>
        <v>1後期木5 6c</v>
      </c>
      <c r="Y389" s="22" t="e">
        <f>DGET($H$12:$P$205,$P$12,S388:V389)</f>
        <v>#VALUE!</v>
      </c>
      <c r="Z389" s="22" t="e">
        <f>DGET($H$12:$P$205,$I$12,S388:V389)</f>
        <v>#VALUE!</v>
      </c>
      <c r="AA389" s="22" t="e">
        <f>DGET($H$12:$P$205,$H$12,S388:V389)</f>
        <v>#VALUE!</v>
      </c>
    </row>
    <row r="390" spans="19:27" ht="18" customHeight="1" x14ac:dyDescent="0.45">
      <c r="S390" s="6" t="s">
        <v>101</v>
      </c>
      <c r="T390" s="6" t="s">
        <v>113</v>
      </c>
      <c r="U390" s="6" t="s">
        <v>102</v>
      </c>
      <c r="V390" s="6" t="s">
        <v>103</v>
      </c>
      <c r="W390" s="6"/>
      <c r="X390" s="25"/>
      <c r="Y390" s="6" t="s">
        <v>130</v>
      </c>
      <c r="Z390" s="6" t="s">
        <v>128</v>
      </c>
      <c r="AA390" s="6" t="s">
        <v>127</v>
      </c>
    </row>
    <row r="391" spans="19:27" ht="18" customHeight="1" x14ac:dyDescent="0.45">
      <c r="S391" s="21">
        <v>1</v>
      </c>
      <c r="T391" s="21" t="s">
        <v>141</v>
      </c>
      <c r="U391" s="21" t="s">
        <v>132</v>
      </c>
      <c r="V391" s="21" t="s">
        <v>124</v>
      </c>
      <c r="W391" s="21" t="s">
        <v>133</v>
      </c>
      <c r="X391" s="26" t="str">
        <f>_xlfn.CONCAT(S391,T391,U391,V391,W391)</f>
        <v>1後期木7 8a</v>
      </c>
      <c r="Y391" s="22" t="e">
        <f>DGET($H$12:$P$205,$P$12,S390:V391)</f>
        <v>#VALUE!</v>
      </c>
      <c r="Z391" s="22" t="e">
        <f>DGET($H$12:$P$205,$I$12,S390:V391)</f>
        <v>#VALUE!</v>
      </c>
      <c r="AA391" s="22" t="e">
        <f>DGET($H$12:$P$205,$H$12,S390:V391)</f>
        <v>#VALUE!</v>
      </c>
    </row>
    <row r="392" spans="19:27" ht="18" customHeight="1" x14ac:dyDescent="0.45">
      <c r="S392" s="6" t="s">
        <v>101</v>
      </c>
      <c r="T392" s="6" t="s">
        <v>113</v>
      </c>
      <c r="U392" s="6" t="s">
        <v>102</v>
      </c>
      <c r="V392" s="6" t="s">
        <v>104</v>
      </c>
      <c r="W392" s="6"/>
      <c r="X392" s="25"/>
      <c r="Y392" s="6" t="s">
        <v>130</v>
      </c>
      <c r="Z392" s="6" t="s">
        <v>128</v>
      </c>
      <c r="AA392" s="6" t="s">
        <v>127</v>
      </c>
    </row>
    <row r="393" spans="19:27" ht="18" customHeight="1" x14ac:dyDescent="0.45">
      <c r="S393" s="21">
        <v>1</v>
      </c>
      <c r="T393" s="21" t="s">
        <v>141</v>
      </c>
      <c r="U393" s="21" t="s">
        <v>132</v>
      </c>
      <c r="V393" s="21" t="s">
        <v>124</v>
      </c>
      <c r="W393" s="21" t="s">
        <v>134</v>
      </c>
      <c r="X393" s="26" t="str">
        <f>_xlfn.CONCAT(S393,T393,U393,V393,W393)</f>
        <v>1後期木7 8b</v>
      </c>
      <c r="Y393" s="22" t="e">
        <f>DGET($H$12:$P$205,$P$12,S392:V393)</f>
        <v>#VALUE!</v>
      </c>
      <c r="Z393" s="22" t="e">
        <f>DGET($H$12:$P$205,$I$12,S392:V393)</f>
        <v>#VALUE!</v>
      </c>
      <c r="AA393" s="22" t="e">
        <f>DGET($H$12:$P$205,$H$12,S392:V393)</f>
        <v>#VALUE!</v>
      </c>
    </row>
    <row r="394" spans="19:27" ht="18" customHeight="1" x14ac:dyDescent="0.45">
      <c r="S394" s="6" t="s">
        <v>101</v>
      </c>
      <c r="T394" s="6" t="s">
        <v>113</v>
      </c>
      <c r="U394" s="6" t="s">
        <v>102</v>
      </c>
      <c r="V394" s="6" t="s">
        <v>105</v>
      </c>
      <c r="W394" s="6"/>
      <c r="X394" s="25"/>
      <c r="Y394" s="6" t="s">
        <v>130</v>
      </c>
      <c r="Z394" s="6" t="s">
        <v>128</v>
      </c>
      <c r="AA394" s="6" t="s">
        <v>127</v>
      </c>
    </row>
    <row r="395" spans="19:27" ht="18" customHeight="1" x14ac:dyDescent="0.45">
      <c r="S395" s="21">
        <v>1</v>
      </c>
      <c r="T395" s="21" t="s">
        <v>141</v>
      </c>
      <c r="U395" s="21" t="s">
        <v>132</v>
      </c>
      <c r="V395" s="21" t="s">
        <v>124</v>
      </c>
      <c r="W395" s="21" t="s">
        <v>135</v>
      </c>
      <c r="X395" s="26" t="str">
        <f>_xlfn.CONCAT(S395,T395,U395,V395,W395)</f>
        <v>1後期木7 8c</v>
      </c>
      <c r="Y395" s="22" t="e">
        <f>DGET($H$12:$P$205,$P$12,S394:V395)</f>
        <v>#VALUE!</v>
      </c>
      <c r="Z395" s="22" t="e">
        <f>DGET($H$12:$P$205,$I$12,S394:V395)</f>
        <v>#VALUE!</v>
      </c>
      <c r="AA395" s="22" t="e">
        <f>DGET($H$12:$P$205,$H$12,S394:V395)</f>
        <v>#VALUE!</v>
      </c>
    </row>
    <row r="396" spans="19:27" ht="18" customHeight="1" x14ac:dyDescent="0.45">
      <c r="S396" s="6" t="s">
        <v>101</v>
      </c>
      <c r="T396" s="6" t="s">
        <v>113</v>
      </c>
      <c r="U396" s="6" t="s">
        <v>102</v>
      </c>
      <c r="V396" s="6" t="s">
        <v>103</v>
      </c>
      <c r="W396" s="6"/>
      <c r="X396" s="25"/>
      <c r="Y396" s="6" t="s">
        <v>130</v>
      </c>
      <c r="Z396" s="6" t="s">
        <v>128</v>
      </c>
      <c r="AA396" s="6" t="s">
        <v>127</v>
      </c>
    </row>
    <row r="397" spans="19:27" ht="18" customHeight="1" x14ac:dyDescent="0.45">
      <c r="S397" s="21">
        <v>1</v>
      </c>
      <c r="T397" s="21" t="s">
        <v>141</v>
      </c>
      <c r="U397" s="21" t="s">
        <v>132</v>
      </c>
      <c r="V397" s="21" t="s">
        <v>125</v>
      </c>
      <c r="W397" s="21" t="s">
        <v>133</v>
      </c>
      <c r="X397" s="26" t="str">
        <f>_xlfn.CONCAT(S397,T397,U397,V397,W397)</f>
        <v>1後期木9 10a</v>
      </c>
      <c r="Y397" s="22" t="e">
        <f>DGET($H$12:$P$205,$P$12,S396:V397)</f>
        <v>#VALUE!</v>
      </c>
      <c r="Z397" s="22" t="e">
        <f>DGET($H$12:$P$205,$I$12,S396:V397)</f>
        <v>#VALUE!</v>
      </c>
      <c r="AA397" s="22" t="e">
        <f>DGET($H$12:$P$205,$H$12,S396:V397)</f>
        <v>#VALUE!</v>
      </c>
    </row>
    <row r="398" spans="19:27" ht="18" customHeight="1" x14ac:dyDescent="0.45">
      <c r="S398" s="6" t="s">
        <v>101</v>
      </c>
      <c r="T398" s="6" t="s">
        <v>113</v>
      </c>
      <c r="U398" s="6" t="s">
        <v>102</v>
      </c>
      <c r="V398" s="6" t="s">
        <v>104</v>
      </c>
      <c r="W398" s="6"/>
      <c r="X398" s="25"/>
      <c r="Y398" s="6" t="s">
        <v>130</v>
      </c>
      <c r="Z398" s="6" t="s">
        <v>128</v>
      </c>
      <c r="AA398" s="6" t="s">
        <v>127</v>
      </c>
    </row>
    <row r="399" spans="19:27" ht="18" customHeight="1" x14ac:dyDescent="0.45">
      <c r="S399" s="21">
        <v>1</v>
      </c>
      <c r="T399" s="21" t="s">
        <v>141</v>
      </c>
      <c r="U399" s="21" t="s">
        <v>132</v>
      </c>
      <c r="V399" s="21" t="s">
        <v>125</v>
      </c>
      <c r="W399" s="21" t="s">
        <v>134</v>
      </c>
      <c r="X399" s="26" t="str">
        <f>_xlfn.CONCAT(S399,T399,U399,V399,W399)</f>
        <v>1後期木9 10b</v>
      </c>
      <c r="Y399" s="22" t="e">
        <f>DGET($H$12:$P$205,$P$12,S398:V399)</f>
        <v>#VALUE!</v>
      </c>
      <c r="Z399" s="22" t="e">
        <f>DGET($H$12:$P$205,$I$12,S398:V399)</f>
        <v>#VALUE!</v>
      </c>
      <c r="AA399" s="22" t="e">
        <f>DGET($H$12:$P$205,$H$12,S398:V399)</f>
        <v>#VALUE!</v>
      </c>
    </row>
    <row r="400" spans="19:27" ht="18" customHeight="1" x14ac:dyDescent="0.45">
      <c r="S400" s="6" t="s">
        <v>101</v>
      </c>
      <c r="T400" s="6" t="s">
        <v>113</v>
      </c>
      <c r="U400" s="6" t="s">
        <v>102</v>
      </c>
      <c r="V400" s="6" t="s">
        <v>105</v>
      </c>
      <c r="W400" s="6"/>
      <c r="X400" s="25"/>
      <c r="Y400" s="6" t="s">
        <v>130</v>
      </c>
      <c r="Z400" s="6" t="s">
        <v>128</v>
      </c>
      <c r="AA400" s="6" t="s">
        <v>127</v>
      </c>
    </row>
    <row r="401" spans="19:27" ht="18" customHeight="1" x14ac:dyDescent="0.45">
      <c r="S401" s="21">
        <v>1</v>
      </c>
      <c r="T401" s="21" t="s">
        <v>141</v>
      </c>
      <c r="U401" s="21" t="s">
        <v>132</v>
      </c>
      <c r="V401" s="21" t="s">
        <v>125</v>
      </c>
      <c r="W401" s="21" t="s">
        <v>135</v>
      </c>
      <c r="X401" s="26" t="str">
        <f>_xlfn.CONCAT(S401,T401,U401,V401,W401)</f>
        <v>1後期木9 10c</v>
      </c>
      <c r="Y401" s="22" t="e">
        <f>DGET($H$12:$P$205,$P$12,S400:V401)</f>
        <v>#VALUE!</v>
      </c>
      <c r="Z401" s="22" t="e">
        <f>DGET($H$12:$P$205,$I$12,S400:V401)</f>
        <v>#VALUE!</v>
      </c>
      <c r="AA401" s="22" t="e">
        <f>DGET($H$12:$P$205,$H$12,S400:V401)</f>
        <v>#VALUE!</v>
      </c>
    </row>
    <row r="402" spans="19:27" ht="18" customHeight="1" x14ac:dyDescent="0.45">
      <c r="S402" s="6" t="s">
        <v>101</v>
      </c>
      <c r="T402" s="6" t="s">
        <v>113</v>
      </c>
      <c r="U402" s="6" t="s">
        <v>102</v>
      </c>
      <c r="V402" s="6" t="s">
        <v>103</v>
      </c>
      <c r="W402" s="6"/>
      <c r="X402" s="25"/>
      <c r="Y402" s="6" t="s">
        <v>130</v>
      </c>
      <c r="Z402" s="6" t="s">
        <v>128</v>
      </c>
      <c r="AA402" s="6" t="s">
        <v>127</v>
      </c>
    </row>
    <row r="403" spans="19:27" ht="18" customHeight="1" x14ac:dyDescent="0.45">
      <c r="S403" s="21">
        <v>1</v>
      </c>
      <c r="T403" s="21" t="s">
        <v>141</v>
      </c>
      <c r="U403" s="21" t="s">
        <v>132</v>
      </c>
      <c r="V403" s="21" t="s">
        <v>126</v>
      </c>
      <c r="W403" s="21" t="s">
        <v>133</v>
      </c>
      <c r="X403" s="26" t="str">
        <f>_xlfn.CONCAT(S403,T403,U403,V403,W403)</f>
        <v>1後期木他a</v>
      </c>
      <c r="Y403" s="22" t="e">
        <f>DGET($H$12:$P$205,$P$12,S402:V403)</f>
        <v>#VALUE!</v>
      </c>
      <c r="Z403" s="22" t="e">
        <f>DGET($H$12:$P$205,$I$12,S402:V403)</f>
        <v>#VALUE!</v>
      </c>
      <c r="AA403" s="22" t="e">
        <f>DGET($H$12:$P$205,$H$12,S402:V403)</f>
        <v>#VALUE!</v>
      </c>
    </row>
    <row r="404" spans="19:27" ht="18" customHeight="1" x14ac:dyDescent="0.45">
      <c r="S404" s="6" t="s">
        <v>101</v>
      </c>
      <c r="T404" s="6" t="s">
        <v>113</v>
      </c>
      <c r="U404" s="6" t="s">
        <v>102</v>
      </c>
      <c r="V404" s="6" t="s">
        <v>104</v>
      </c>
      <c r="W404" s="6"/>
      <c r="X404" s="25"/>
      <c r="Y404" s="6" t="s">
        <v>130</v>
      </c>
      <c r="Z404" s="6" t="s">
        <v>128</v>
      </c>
      <c r="AA404" s="6" t="s">
        <v>127</v>
      </c>
    </row>
    <row r="405" spans="19:27" ht="18" customHeight="1" x14ac:dyDescent="0.45">
      <c r="S405" s="21">
        <v>1</v>
      </c>
      <c r="T405" s="21" t="s">
        <v>141</v>
      </c>
      <c r="U405" s="21" t="s">
        <v>132</v>
      </c>
      <c r="V405" s="21" t="s">
        <v>126</v>
      </c>
      <c r="W405" s="21" t="s">
        <v>134</v>
      </c>
      <c r="X405" s="26" t="str">
        <f>_xlfn.CONCAT(S405,T405,U405,V405,W405)</f>
        <v>1後期木他b</v>
      </c>
      <c r="Y405" s="22" t="e">
        <f>DGET($H$12:$P$205,$P$12,S404:V405)</f>
        <v>#VALUE!</v>
      </c>
      <c r="Z405" s="22" t="e">
        <f>DGET($H$12:$P$205,$I$12,S404:V405)</f>
        <v>#VALUE!</v>
      </c>
      <c r="AA405" s="22" t="e">
        <f>DGET($H$12:$P$205,$H$12,S404:V405)</f>
        <v>#VALUE!</v>
      </c>
    </row>
    <row r="406" spans="19:27" ht="18" customHeight="1" x14ac:dyDescent="0.45">
      <c r="S406" s="6" t="s">
        <v>101</v>
      </c>
      <c r="T406" s="6" t="s">
        <v>113</v>
      </c>
      <c r="U406" s="6" t="s">
        <v>102</v>
      </c>
      <c r="V406" s="6" t="s">
        <v>105</v>
      </c>
      <c r="W406" s="6"/>
      <c r="X406" s="25"/>
      <c r="Y406" s="6" t="s">
        <v>130</v>
      </c>
      <c r="Z406" s="6" t="s">
        <v>128</v>
      </c>
      <c r="AA406" s="6" t="s">
        <v>127</v>
      </c>
    </row>
    <row r="407" spans="19:27" ht="18" customHeight="1" x14ac:dyDescent="0.45">
      <c r="S407" s="21">
        <v>1</v>
      </c>
      <c r="T407" s="21" t="s">
        <v>141</v>
      </c>
      <c r="U407" s="21" t="s">
        <v>132</v>
      </c>
      <c r="V407" s="21" t="s">
        <v>126</v>
      </c>
      <c r="W407" s="21" t="s">
        <v>135</v>
      </c>
      <c r="X407" s="26" t="str">
        <f>_xlfn.CONCAT(S407,T407,U407,V407,W407)</f>
        <v>1後期木他c</v>
      </c>
      <c r="Y407" s="22" t="e">
        <f>DGET($H$12:$P$205,$P$12,S406:V407)</f>
        <v>#VALUE!</v>
      </c>
      <c r="Z407" s="22" t="e">
        <f>DGET($H$12:$P$205,$I$12,S406:V407)</f>
        <v>#VALUE!</v>
      </c>
      <c r="AA407" s="22" t="e">
        <f>DGET($H$12:$P$205,$H$12,S406:V407)</f>
        <v>#VALUE!</v>
      </c>
    </row>
    <row r="408" spans="19:27" ht="18" customHeight="1" x14ac:dyDescent="0.45">
      <c r="S408" s="6" t="s">
        <v>101</v>
      </c>
      <c r="T408" s="6" t="s">
        <v>113</v>
      </c>
      <c r="U408" s="6" t="s">
        <v>102</v>
      </c>
      <c r="V408" s="6" t="s">
        <v>103</v>
      </c>
      <c r="W408" s="6"/>
      <c r="X408" s="25"/>
      <c r="Y408" s="6" t="s">
        <v>130</v>
      </c>
      <c r="Z408" s="6" t="s">
        <v>128</v>
      </c>
      <c r="AA408" s="6" t="s">
        <v>127</v>
      </c>
    </row>
    <row r="409" spans="19:27" ht="18" customHeight="1" x14ac:dyDescent="0.45">
      <c r="S409" s="21">
        <v>1</v>
      </c>
      <c r="T409" s="21" t="s">
        <v>141</v>
      </c>
      <c r="U409" s="21" t="s">
        <v>136</v>
      </c>
      <c r="V409" s="21" t="s">
        <v>120</v>
      </c>
      <c r="W409" s="21" t="s">
        <v>133</v>
      </c>
      <c r="X409" s="26" t="str">
        <f>_xlfn.CONCAT(S409,T409,U409,V409,W409)</f>
        <v>1後期金1 2a</v>
      </c>
      <c r="Y409" s="22" t="e">
        <f>DGET($H$12:$P$205,$P$12,S408:V409)</f>
        <v>#VALUE!</v>
      </c>
      <c r="Z409" s="22" t="e">
        <f>DGET($H$12:$P$205,$I$12,S408:V409)</f>
        <v>#VALUE!</v>
      </c>
      <c r="AA409" s="22" t="e">
        <f>DGET($H$12:$P$205,$H$12,S408:V409)</f>
        <v>#VALUE!</v>
      </c>
    </row>
    <row r="410" spans="19:27" ht="18" customHeight="1" x14ac:dyDescent="0.45">
      <c r="S410" s="6" t="s">
        <v>101</v>
      </c>
      <c r="T410" s="6" t="s">
        <v>113</v>
      </c>
      <c r="U410" s="6" t="s">
        <v>102</v>
      </c>
      <c r="V410" s="6" t="s">
        <v>104</v>
      </c>
      <c r="W410" s="6"/>
      <c r="X410" s="25"/>
      <c r="Y410" s="6" t="s">
        <v>130</v>
      </c>
      <c r="Z410" s="6" t="s">
        <v>128</v>
      </c>
      <c r="AA410" s="6" t="s">
        <v>127</v>
      </c>
    </row>
    <row r="411" spans="19:27" ht="18" customHeight="1" x14ac:dyDescent="0.45">
      <c r="S411" s="21">
        <v>1</v>
      </c>
      <c r="T411" s="21" t="s">
        <v>141</v>
      </c>
      <c r="U411" s="21" t="s">
        <v>136</v>
      </c>
      <c r="V411" s="21" t="s">
        <v>120</v>
      </c>
      <c r="W411" s="21" t="s">
        <v>134</v>
      </c>
      <c r="X411" s="26" t="str">
        <f>_xlfn.CONCAT(S411,T411,U411,V411,W411)</f>
        <v>1後期金1 2b</v>
      </c>
      <c r="Y411" s="22" t="e">
        <f>DGET($H$12:$P$205,$P$12,S410:V411)</f>
        <v>#VALUE!</v>
      </c>
      <c r="Z411" s="22" t="e">
        <f>DGET($H$12:$P$205,$I$12,S410:V411)</f>
        <v>#VALUE!</v>
      </c>
      <c r="AA411" s="22" t="e">
        <f>DGET($H$12:$P$205,$H$12,S410:V411)</f>
        <v>#VALUE!</v>
      </c>
    </row>
    <row r="412" spans="19:27" ht="18" customHeight="1" x14ac:dyDescent="0.45">
      <c r="S412" s="6" t="s">
        <v>101</v>
      </c>
      <c r="T412" s="6" t="s">
        <v>113</v>
      </c>
      <c r="U412" s="6" t="s">
        <v>102</v>
      </c>
      <c r="V412" s="6" t="s">
        <v>105</v>
      </c>
      <c r="W412" s="6"/>
      <c r="X412" s="25"/>
      <c r="Y412" s="6" t="s">
        <v>130</v>
      </c>
      <c r="Z412" s="6" t="s">
        <v>128</v>
      </c>
      <c r="AA412" s="6" t="s">
        <v>127</v>
      </c>
    </row>
    <row r="413" spans="19:27" ht="18" customHeight="1" x14ac:dyDescent="0.45">
      <c r="S413" s="21">
        <v>1</v>
      </c>
      <c r="T413" s="21" t="s">
        <v>141</v>
      </c>
      <c r="U413" s="21" t="s">
        <v>136</v>
      </c>
      <c r="V413" s="21" t="s">
        <v>120</v>
      </c>
      <c r="W413" s="21" t="s">
        <v>135</v>
      </c>
      <c r="X413" s="26" t="str">
        <f>_xlfn.CONCAT(S413,T413,U413,V413,W413)</f>
        <v>1後期金1 2c</v>
      </c>
      <c r="Y413" s="22" t="e">
        <f>DGET($H$12:$P$205,$P$12,S412:V413)</f>
        <v>#VALUE!</v>
      </c>
      <c r="Z413" s="22" t="e">
        <f>DGET($H$12:$P$205,$I$12,S412:V413)</f>
        <v>#VALUE!</v>
      </c>
      <c r="AA413" s="22" t="e">
        <f>DGET($H$12:$P$205,$H$12,S412:V413)</f>
        <v>#VALUE!</v>
      </c>
    </row>
    <row r="414" spans="19:27" ht="18" customHeight="1" x14ac:dyDescent="0.45">
      <c r="S414" s="6" t="s">
        <v>101</v>
      </c>
      <c r="T414" s="6" t="s">
        <v>113</v>
      </c>
      <c r="U414" s="6" t="s">
        <v>102</v>
      </c>
      <c r="V414" s="6" t="s">
        <v>103</v>
      </c>
      <c r="W414" s="6"/>
      <c r="X414" s="25"/>
      <c r="Y414" s="6" t="s">
        <v>130</v>
      </c>
      <c r="Z414" s="6" t="s">
        <v>128</v>
      </c>
      <c r="AA414" s="6" t="s">
        <v>127</v>
      </c>
    </row>
    <row r="415" spans="19:27" ht="18" customHeight="1" x14ac:dyDescent="0.45">
      <c r="S415" s="21">
        <v>1</v>
      </c>
      <c r="T415" s="21" t="s">
        <v>141</v>
      </c>
      <c r="U415" s="21" t="s">
        <v>136</v>
      </c>
      <c r="V415" s="21" t="s">
        <v>121</v>
      </c>
      <c r="W415" s="21" t="s">
        <v>133</v>
      </c>
      <c r="X415" s="26" t="str">
        <f>_xlfn.CONCAT(S415,T415,U415,V415,W415)</f>
        <v>1後期金3 4a</v>
      </c>
      <c r="Y415" s="22" t="e">
        <f>DGET($H$12:$P$205,$P$12,S414:V415)</f>
        <v>#VALUE!</v>
      </c>
      <c r="Z415" s="22" t="e">
        <f>DGET($H$12:$P$205,$I$12,S414:V415)</f>
        <v>#VALUE!</v>
      </c>
      <c r="AA415" s="22" t="e">
        <f>DGET($H$12:$P$205,$H$12,S414:V415)</f>
        <v>#VALUE!</v>
      </c>
    </row>
    <row r="416" spans="19:27" ht="18" customHeight="1" x14ac:dyDescent="0.45">
      <c r="S416" s="6" t="s">
        <v>101</v>
      </c>
      <c r="T416" s="6" t="s">
        <v>113</v>
      </c>
      <c r="U416" s="6" t="s">
        <v>102</v>
      </c>
      <c r="V416" s="6" t="s">
        <v>104</v>
      </c>
      <c r="W416" s="6"/>
      <c r="X416" s="25"/>
      <c r="Y416" s="6" t="s">
        <v>130</v>
      </c>
      <c r="Z416" s="6" t="s">
        <v>128</v>
      </c>
      <c r="AA416" s="6" t="s">
        <v>127</v>
      </c>
    </row>
    <row r="417" spans="19:27" ht="18" customHeight="1" x14ac:dyDescent="0.45">
      <c r="S417" s="21">
        <v>1</v>
      </c>
      <c r="T417" s="21" t="s">
        <v>141</v>
      </c>
      <c r="U417" s="21" t="s">
        <v>136</v>
      </c>
      <c r="V417" s="21" t="s">
        <v>121</v>
      </c>
      <c r="W417" s="21" t="s">
        <v>134</v>
      </c>
      <c r="X417" s="26" t="str">
        <f>_xlfn.CONCAT(S417,T417,U417,V417,W417)</f>
        <v>1後期金3 4b</v>
      </c>
      <c r="Y417" s="22" t="e">
        <f>DGET($H$12:$P$205,$P$12,S416:V417)</f>
        <v>#VALUE!</v>
      </c>
      <c r="Z417" s="22" t="e">
        <f>DGET($H$12:$P$205,$I$12,S416:V417)</f>
        <v>#VALUE!</v>
      </c>
      <c r="AA417" s="22" t="e">
        <f>DGET($H$12:$P$205,$H$12,S416:V417)</f>
        <v>#VALUE!</v>
      </c>
    </row>
    <row r="418" spans="19:27" ht="18" customHeight="1" x14ac:dyDescent="0.45">
      <c r="S418" s="6" t="s">
        <v>101</v>
      </c>
      <c r="T418" s="6" t="s">
        <v>113</v>
      </c>
      <c r="U418" s="6" t="s">
        <v>102</v>
      </c>
      <c r="V418" s="6" t="s">
        <v>105</v>
      </c>
      <c r="W418" s="6"/>
      <c r="X418" s="25"/>
      <c r="Y418" s="6" t="s">
        <v>130</v>
      </c>
      <c r="Z418" s="6" t="s">
        <v>128</v>
      </c>
      <c r="AA418" s="6" t="s">
        <v>127</v>
      </c>
    </row>
    <row r="419" spans="19:27" ht="18" customHeight="1" x14ac:dyDescent="0.45">
      <c r="S419" s="21">
        <v>1</v>
      </c>
      <c r="T419" s="21" t="s">
        <v>141</v>
      </c>
      <c r="U419" s="21" t="s">
        <v>136</v>
      </c>
      <c r="V419" s="21" t="s">
        <v>121</v>
      </c>
      <c r="W419" s="21" t="s">
        <v>135</v>
      </c>
      <c r="X419" s="26" t="str">
        <f>_xlfn.CONCAT(S419,T419,U419,V419,W419)</f>
        <v>1後期金3 4c</v>
      </c>
      <c r="Y419" s="22" t="e">
        <f>DGET($H$12:$P$205,$P$12,S418:V419)</f>
        <v>#VALUE!</v>
      </c>
      <c r="Z419" s="22" t="e">
        <f>DGET($H$12:$P$205,$I$12,S418:V419)</f>
        <v>#VALUE!</v>
      </c>
      <c r="AA419" s="22" t="e">
        <f>DGET($H$12:$P$205,$H$12,S418:V419)</f>
        <v>#VALUE!</v>
      </c>
    </row>
    <row r="420" spans="19:27" ht="18" customHeight="1" x14ac:dyDescent="0.45">
      <c r="S420" s="6" t="s">
        <v>101</v>
      </c>
      <c r="T420" s="6" t="s">
        <v>113</v>
      </c>
      <c r="U420" s="6" t="s">
        <v>102</v>
      </c>
      <c r="V420" s="6" t="s">
        <v>103</v>
      </c>
      <c r="W420" s="6"/>
      <c r="X420" s="25"/>
      <c r="Y420" s="6" t="s">
        <v>130</v>
      </c>
      <c r="Z420" s="6" t="s">
        <v>128</v>
      </c>
      <c r="AA420" s="6" t="s">
        <v>127</v>
      </c>
    </row>
    <row r="421" spans="19:27" ht="18" customHeight="1" x14ac:dyDescent="0.45">
      <c r="S421" s="21">
        <v>1</v>
      </c>
      <c r="T421" s="21" t="s">
        <v>141</v>
      </c>
      <c r="U421" s="21" t="s">
        <v>136</v>
      </c>
      <c r="V421" s="21" t="s">
        <v>123</v>
      </c>
      <c r="W421" s="21" t="s">
        <v>133</v>
      </c>
      <c r="X421" s="26" t="str">
        <f>_xlfn.CONCAT(S421,T421,U421,V421,W421)</f>
        <v>1後期金5 6a</v>
      </c>
      <c r="Y421" s="22" t="e">
        <f>DGET($H$12:$P$205,$P$12,S420:V421)</f>
        <v>#VALUE!</v>
      </c>
      <c r="Z421" s="22" t="e">
        <f>DGET($H$12:$P$205,$I$12,S420:V421)</f>
        <v>#VALUE!</v>
      </c>
      <c r="AA421" s="22" t="e">
        <f>DGET($H$12:$P$205,$H$12,S420:V421)</f>
        <v>#VALUE!</v>
      </c>
    </row>
    <row r="422" spans="19:27" ht="18" customHeight="1" x14ac:dyDescent="0.45">
      <c r="S422" s="6" t="s">
        <v>101</v>
      </c>
      <c r="T422" s="6" t="s">
        <v>113</v>
      </c>
      <c r="U422" s="6" t="s">
        <v>102</v>
      </c>
      <c r="V422" s="6" t="s">
        <v>104</v>
      </c>
      <c r="W422" s="6"/>
      <c r="X422" s="25"/>
      <c r="Y422" s="6" t="s">
        <v>130</v>
      </c>
      <c r="Z422" s="6" t="s">
        <v>128</v>
      </c>
      <c r="AA422" s="6" t="s">
        <v>127</v>
      </c>
    </row>
    <row r="423" spans="19:27" ht="18" customHeight="1" x14ac:dyDescent="0.45">
      <c r="S423" s="21">
        <v>1</v>
      </c>
      <c r="T423" s="21" t="s">
        <v>141</v>
      </c>
      <c r="U423" s="21" t="s">
        <v>136</v>
      </c>
      <c r="V423" s="21" t="s">
        <v>123</v>
      </c>
      <c r="W423" s="21" t="s">
        <v>134</v>
      </c>
      <c r="X423" s="26" t="str">
        <f>_xlfn.CONCAT(S423,T423,U423,V423,W423)</f>
        <v>1後期金5 6b</v>
      </c>
      <c r="Y423" s="22" t="e">
        <f>DGET($H$12:$P$205,$P$12,S422:V423)</f>
        <v>#VALUE!</v>
      </c>
      <c r="Z423" s="22" t="e">
        <f>DGET($H$12:$P$205,$I$12,S422:V423)</f>
        <v>#VALUE!</v>
      </c>
      <c r="AA423" s="22" t="e">
        <f>DGET($H$12:$P$205,$H$12,S422:V423)</f>
        <v>#VALUE!</v>
      </c>
    </row>
    <row r="424" spans="19:27" ht="18" customHeight="1" x14ac:dyDescent="0.45">
      <c r="S424" s="6" t="s">
        <v>101</v>
      </c>
      <c r="T424" s="6" t="s">
        <v>113</v>
      </c>
      <c r="U424" s="6" t="s">
        <v>102</v>
      </c>
      <c r="V424" s="6" t="s">
        <v>105</v>
      </c>
      <c r="W424" s="6"/>
      <c r="X424" s="25"/>
      <c r="Y424" s="6" t="s">
        <v>130</v>
      </c>
      <c r="Z424" s="6" t="s">
        <v>128</v>
      </c>
      <c r="AA424" s="6" t="s">
        <v>127</v>
      </c>
    </row>
    <row r="425" spans="19:27" ht="18" customHeight="1" x14ac:dyDescent="0.45">
      <c r="S425" s="21">
        <v>1</v>
      </c>
      <c r="T425" s="21" t="s">
        <v>141</v>
      </c>
      <c r="U425" s="21" t="s">
        <v>136</v>
      </c>
      <c r="V425" s="21" t="s">
        <v>123</v>
      </c>
      <c r="W425" s="21" t="s">
        <v>135</v>
      </c>
      <c r="X425" s="26" t="str">
        <f>_xlfn.CONCAT(S425,T425,U425,V425,W425)</f>
        <v>1後期金5 6c</v>
      </c>
      <c r="Y425" s="22" t="e">
        <f>DGET($H$12:$P$205,$P$12,S424:V425)</f>
        <v>#VALUE!</v>
      </c>
      <c r="Z425" s="22" t="e">
        <f>DGET($H$12:$P$205,$I$12,S424:V425)</f>
        <v>#VALUE!</v>
      </c>
      <c r="AA425" s="22" t="e">
        <f>DGET($H$12:$P$205,$H$12,S424:V425)</f>
        <v>#VALUE!</v>
      </c>
    </row>
    <row r="426" spans="19:27" ht="18" customHeight="1" x14ac:dyDescent="0.45">
      <c r="S426" s="6" t="s">
        <v>101</v>
      </c>
      <c r="T426" s="6" t="s">
        <v>113</v>
      </c>
      <c r="U426" s="6" t="s">
        <v>102</v>
      </c>
      <c r="V426" s="6" t="s">
        <v>103</v>
      </c>
      <c r="W426" s="6"/>
      <c r="X426" s="25"/>
      <c r="Y426" s="6" t="s">
        <v>130</v>
      </c>
      <c r="Z426" s="6" t="s">
        <v>128</v>
      </c>
      <c r="AA426" s="6" t="s">
        <v>127</v>
      </c>
    </row>
    <row r="427" spans="19:27" ht="18" customHeight="1" x14ac:dyDescent="0.45">
      <c r="S427" s="21">
        <v>1</v>
      </c>
      <c r="T427" s="21" t="s">
        <v>141</v>
      </c>
      <c r="U427" s="21" t="s">
        <v>136</v>
      </c>
      <c r="V427" s="21" t="s">
        <v>124</v>
      </c>
      <c r="W427" s="21" t="s">
        <v>133</v>
      </c>
      <c r="X427" s="26" t="str">
        <f>_xlfn.CONCAT(S427,T427,U427,V427,W427)</f>
        <v>1後期金7 8a</v>
      </c>
      <c r="Y427" s="22" t="e">
        <f>DGET($H$12:$P$205,$P$12,S426:V427)</f>
        <v>#VALUE!</v>
      </c>
      <c r="Z427" s="22" t="e">
        <f>DGET($H$12:$P$205,$I$12,S426:V427)</f>
        <v>#VALUE!</v>
      </c>
      <c r="AA427" s="22" t="e">
        <f>DGET($H$12:$P$205,$H$12,S426:V427)</f>
        <v>#VALUE!</v>
      </c>
    </row>
    <row r="428" spans="19:27" ht="18" customHeight="1" x14ac:dyDescent="0.45">
      <c r="S428" s="6" t="s">
        <v>101</v>
      </c>
      <c r="T428" s="6" t="s">
        <v>113</v>
      </c>
      <c r="U428" s="6" t="s">
        <v>102</v>
      </c>
      <c r="V428" s="6" t="s">
        <v>104</v>
      </c>
      <c r="W428" s="6"/>
      <c r="X428" s="25"/>
      <c r="Y428" s="6" t="s">
        <v>130</v>
      </c>
      <c r="Z428" s="6" t="s">
        <v>128</v>
      </c>
      <c r="AA428" s="6" t="s">
        <v>127</v>
      </c>
    </row>
    <row r="429" spans="19:27" ht="18" customHeight="1" x14ac:dyDescent="0.45">
      <c r="S429" s="21">
        <v>1</v>
      </c>
      <c r="T429" s="21" t="s">
        <v>141</v>
      </c>
      <c r="U429" s="21" t="s">
        <v>136</v>
      </c>
      <c r="V429" s="21" t="s">
        <v>124</v>
      </c>
      <c r="W429" s="21" t="s">
        <v>134</v>
      </c>
      <c r="X429" s="26" t="str">
        <f>_xlfn.CONCAT(S429,T429,U429,V429,W429)</f>
        <v>1後期金7 8b</v>
      </c>
      <c r="Y429" s="22" t="e">
        <f>DGET($H$12:$P$205,$P$12,S428:V429)</f>
        <v>#VALUE!</v>
      </c>
      <c r="Z429" s="22" t="e">
        <f>DGET($H$12:$P$205,$I$12,S428:V429)</f>
        <v>#VALUE!</v>
      </c>
      <c r="AA429" s="22" t="e">
        <f>DGET($H$12:$P$205,$H$12,S428:V429)</f>
        <v>#VALUE!</v>
      </c>
    </row>
    <row r="430" spans="19:27" ht="18" customHeight="1" x14ac:dyDescent="0.45">
      <c r="S430" s="6" t="s">
        <v>101</v>
      </c>
      <c r="T430" s="6" t="s">
        <v>113</v>
      </c>
      <c r="U430" s="6" t="s">
        <v>102</v>
      </c>
      <c r="V430" s="6" t="s">
        <v>105</v>
      </c>
      <c r="W430" s="6"/>
      <c r="X430" s="25"/>
      <c r="Y430" s="6" t="s">
        <v>130</v>
      </c>
      <c r="Z430" s="6" t="s">
        <v>128</v>
      </c>
      <c r="AA430" s="6" t="s">
        <v>127</v>
      </c>
    </row>
    <row r="431" spans="19:27" ht="18" customHeight="1" x14ac:dyDescent="0.45">
      <c r="S431" s="21">
        <v>1</v>
      </c>
      <c r="T431" s="21" t="s">
        <v>141</v>
      </c>
      <c r="U431" s="21" t="s">
        <v>136</v>
      </c>
      <c r="V431" s="21" t="s">
        <v>124</v>
      </c>
      <c r="W431" s="21" t="s">
        <v>135</v>
      </c>
      <c r="X431" s="26" t="str">
        <f>_xlfn.CONCAT(S431,T431,U431,V431,W431)</f>
        <v>1後期金7 8c</v>
      </c>
      <c r="Y431" s="22" t="e">
        <f>DGET($H$12:$P$205,$P$12,S430:V431)</f>
        <v>#VALUE!</v>
      </c>
      <c r="Z431" s="22" t="e">
        <f>DGET($H$12:$P$205,$I$12,S430:V431)</f>
        <v>#VALUE!</v>
      </c>
      <c r="AA431" s="22" t="e">
        <f>DGET($H$12:$P$205,$H$12,S430:V431)</f>
        <v>#VALUE!</v>
      </c>
    </row>
    <row r="432" spans="19:27" ht="18" customHeight="1" x14ac:dyDescent="0.45">
      <c r="S432" s="6" t="s">
        <v>101</v>
      </c>
      <c r="T432" s="6" t="s">
        <v>113</v>
      </c>
      <c r="U432" s="6" t="s">
        <v>102</v>
      </c>
      <c r="V432" s="6" t="s">
        <v>103</v>
      </c>
      <c r="W432" s="6"/>
      <c r="X432" s="25"/>
      <c r="Y432" s="6" t="s">
        <v>130</v>
      </c>
      <c r="Z432" s="6" t="s">
        <v>128</v>
      </c>
      <c r="AA432" s="6" t="s">
        <v>127</v>
      </c>
    </row>
    <row r="433" spans="19:27" ht="18" customHeight="1" x14ac:dyDescent="0.45">
      <c r="S433" s="21">
        <v>1</v>
      </c>
      <c r="T433" s="21" t="s">
        <v>141</v>
      </c>
      <c r="U433" s="21" t="s">
        <v>136</v>
      </c>
      <c r="V433" s="21" t="s">
        <v>125</v>
      </c>
      <c r="W433" s="21" t="s">
        <v>133</v>
      </c>
      <c r="X433" s="26" t="str">
        <f>_xlfn.CONCAT(S433,T433,U433,V433,W433)</f>
        <v>1後期金9 10a</v>
      </c>
      <c r="Y433" s="22" t="e">
        <f>DGET($H$12:$P$205,$P$12,S432:V433)</f>
        <v>#VALUE!</v>
      </c>
      <c r="Z433" s="22" t="e">
        <f>DGET($H$12:$P$205,$I$12,S432:V433)</f>
        <v>#VALUE!</v>
      </c>
      <c r="AA433" s="22" t="e">
        <f>DGET($H$12:$P$205,$H$12,S432:V433)</f>
        <v>#VALUE!</v>
      </c>
    </row>
    <row r="434" spans="19:27" ht="18" customHeight="1" x14ac:dyDescent="0.45">
      <c r="S434" s="6" t="s">
        <v>101</v>
      </c>
      <c r="T434" s="6" t="s">
        <v>113</v>
      </c>
      <c r="U434" s="6" t="s">
        <v>102</v>
      </c>
      <c r="V434" s="6" t="s">
        <v>104</v>
      </c>
      <c r="W434" s="6"/>
      <c r="X434" s="25"/>
      <c r="Y434" s="6" t="s">
        <v>130</v>
      </c>
      <c r="Z434" s="6" t="s">
        <v>128</v>
      </c>
      <c r="AA434" s="6" t="s">
        <v>127</v>
      </c>
    </row>
    <row r="435" spans="19:27" ht="18" customHeight="1" x14ac:dyDescent="0.45">
      <c r="S435" s="21">
        <v>1</v>
      </c>
      <c r="T435" s="21" t="s">
        <v>141</v>
      </c>
      <c r="U435" s="21" t="s">
        <v>136</v>
      </c>
      <c r="V435" s="21" t="s">
        <v>125</v>
      </c>
      <c r="W435" s="21" t="s">
        <v>134</v>
      </c>
      <c r="X435" s="26" t="str">
        <f>_xlfn.CONCAT(S435,T435,U435,V435,W435)</f>
        <v>1後期金9 10b</v>
      </c>
      <c r="Y435" s="22" t="e">
        <f>DGET($H$12:$P$205,$P$12,S434:V435)</f>
        <v>#VALUE!</v>
      </c>
      <c r="Z435" s="22" t="e">
        <f>DGET($H$12:$P$205,$I$12,S434:V435)</f>
        <v>#VALUE!</v>
      </c>
      <c r="AA435" s="22" t="e">
        <f>DGET($H$12:$P$205,$H$12,S434:V435)</f>
        <v>#VALUE!</v>
      </c>
    </row>
    <row r="436" spans="19:27" ht="18" customHeight="1" x14ac:dyDescent="0.45">
      <c r="S436" s="6" t="s">
        <v>101</v>
      </c>
      <c r="T436" s="6" t="s">
        <v>113</v>
      </c>
      <c r="U436" s="6" t="s">
        <v>102</v>
      </c>
      <c r="V436" s="6" t="s">
        <v>105</v>
      </c>
      <c r="W436" s="6"/>
      <c r="X436" s="25"/>
      <c r="Y436" s="6" t="s">
        <v>130</v>
      </c>
      <c r="Z436" s="6" t="s">
        <v>128</v>
      </c>
      <c r="AA436" s="6" t="s">
        <v>127</v>
      </c>
    </row>
    <row r="437" spans="19:27" ht="18" customHeight="1" x14ac:dyDescent="0.45">
      <c r="S437" s="21">
        <v>1</v>
      </c>
      <c r="T437" s="21" t="s">
        <v>141</v>
      </c>
      <c r="U437" s="21" t="s">
        <v>136</v>
      </c>
      <c r="V437" s="21" t="s">
        <v>125</v>
      </c>
      <c r="W437" s="21" t="s">
        <v>135</v>
      </c>
      <c r="X437" s="26" t="str">
        <f>_xlfn.CONCAT(S437,T437,U437,V437,W437)</f>
        <v>1後期金9 10c</v>
      </c>
      <c r="Y437" s="22" t="e">
        <f>DGET($H$12:$P$205,$P$12,S436:V437)</f>
        <v>#VALUE!</v>
      </c>
      <c r="Z437" s="22" t="e">
        <f>DGET($H$12:$P$205,$I$12,S436:V437)</f>
        <v>#VALUE!</v>
      </c>
      <c r="AA437" s="22" t="e">
        <f>DGET($H$12:$P$205,$H$12,S436:V437)</f>
        <v>#VALUE!</v>
      </c>
    </row>
    <row r="438" spans="19:27" ht="18" customHeight="1" x14ac:dyDescent="0.45">
      <c r="S438" s="6" t="s">
        <v>101</v>
      </c>
      <c r="T438" s="6" t="s">
        <v>113</v>
      </c>
      <c r="U438" s="6" t="s">
        <v>102</v>
      </c>
      <c r="V438" s="6" t="s">
        <v>103</v>
      </c>
      <c r="W438" s="6"/>
      <c r="X438" s="25"/>
      <c r="Y438" s="6" t="s">
        <v>130</v>
      </c>
      <c r="Z438" s="6" t="s">
        <v>128</v>
      </c>
      <c r="AA438" s="6" t="s">
        <v>127</v>
      </c>
    </row>
    <row r="439" spans="19:27" ht="18" customHeight="1" x14ac:dyDescent="0.45">
      <c r="S439" s="21">
        <v>1</v>
      </c>
      <c r="T439" s="21" t="s">
        <v>141</v>
      </c>
      <c r="U439" s="21" t="s">
        <v>136</v>
      </c>
      <c r="V439" s="21" t="s">
        <v>126</v>
      </c>
      <c r="W439" s="21" t="s">
        <v>133</v>
      </c>
      <c r="X439" s="26" t="str">
        <f>_xlfn.CONCAT(S439,T439,U439,V439,W439)</f>
        <v>1後期金他a</v>
      </c>
      <c r="Y439" s="22" t="e">
        <f>DGET($H$12:$P$205,$P$12,S438:V439)</f>
        <v>#VALUE!</v>
      </c>
      <c r="Z439" s="22" t="e">
        <f>DGET($H$12:$P$205,$I$12,S438:V439)</f>
        <v>#VALUE!</v>
      </c>
      <c r="AA439" s="22" t="e">
        <f>DGET($H$12:$P$205,$H$12,S438:V439)</f>
        <v>#VALUE!</v>
      </c>
    </row>
    <row r="440" spans="19:27" ht="18" customHeight="1" x14ac:dyDescent="0.45">
      <c r="S440" s="6" t="s">
        <v>101</v>
      </c>
      <c r="T440" s="6" t="s">
        <v>113</v>
      </c>
      <c r="U440" s="6" t="s">
        <v>102</v>
      </c>
      <c r="V440" s="6" t="s">
        <v>104</v>
      </c>
      <c r="W440" s="6"/>
      <c r="X440" s="25"/>
      <c r="Y440" s="6" t="s">
        <v>130</v>
      </c>
      <c r="Z440" s="6" t="s">
        <v>128</v>
      </c>
      <c r="AA440" s="6" t="s">
        <v>127</v>
      </c>
    </row>
    <row r="441" spans="19:27" ht="18" customHeight="1" x14ac:dyDescent="0.45">
      <c r="S441" s="21">
        <v>1</v>
      </c>
      <c r="T441" s="21" t="s">
        <v>141</v>
      </c>
      <c r="U441" s="21" t="s">
        <v>136</v>
      </c>
      <c r="V441" s="21" t="s">
        <v>126</v>
      </c>
      <c r="W441" s="21" t="s">
        <v>134</v>
      </c>
      <c r="X441" s="26" t="str">
        <f>_xlfn.CONCAT(S441,T441,U441,V441,W441)</f>
        <v>1後期金他b</v>
      </c>
      <c r="Y441" s="22" t="e">
        <f>DGET($H$12:$P$205,$P$12,S440:V441)</f>
        <v>#VALUE!</v>
      </c>
      <c r="Z441" s="22" t="e">
        <f>DGET($H$12:$P$205,$I$12,S440:V441)</f>
        <v>#VALUE!</v>
      </c>
      <c r="AA441" s="22" t="e">
        <f>DGET($H$12:$P$205,$H$12,S440:V441)</f>
        <v>#VALUE!</v>
      </c>
    </row>
    <row r="442" spans="19:27" ht="18" customHeight="1" x14ac:dyDescent="0.45">
      <c r="S442" s="6" t="s">
        <v>101</v>
      </c>
      <c r="T442" s="6" t="s">
        <v>113</v>
      </c>
      <c r="U442" s="6" t="s">
        <v>102</v>
      </c>
      <c r="V442" s="6" t="s">
        <v>105</v>
      </c>
      <c r="W442" s="6"/>
      <c r="X442" s="25"/>
      <c r="Y442" s="6" t="s">
        <v>130</v>
      </c>
      <c r="Z442" s="6" t="s">
        <v>128</v>
      </c>
      <c r="AA442" s="6" t="s">
        <v>127</v>
      </c>
    </row>
    <row r="443" spans="19:27" ht="18" customHeight="1" x14ac:dyDescent="0.45">
      <c r="S443" s="21">
        <v>1</v>
      </c>
      <c r="T443" s="21" t="s">
        <v>141</v>
      </c>
      <c r="U443" s="21" t="s">
        <v>136</v>
      </c>
      <c r="V443" s="21" t="s">
        <v>126</v>
      </c>
      <c r="W443" s="21" t="s">
        <v>135</v>
      </c>
      <c r="X443" s="26" t="str">
        <f>_xlfn.CONCAT(S443,T443,U443,V443,W443)</f>
        <v>1後期金他c</v>
      </c>
      <c r="Y443" s="22" t="e">
        <f>DGET($H$12:$P$205,$P$12,S442:V443)</f>
        <v>#VALUE!</v>
      </c>
      <c r="Z443" s="22" t="e">
        <f>DGET($H$12:$P$205,$I$12,S442:V443)</f>
        <v>#VALUE!</v>
      </c>
      <c r="AA443" s="22" t="e">
        <f>DGET($H$12:$P$205,$H$12,S442:V443)</f>
        <v>#VALUE!</v>
      </c>
    </row>
    <row r="444" spans="19:27" ht="18" customHeight="1" x14ac:dyDescent="0.45">
      <c r="S444" s="6" t="s">
        <v>101</v>
      </c>
      <c r="T444" s="6" t="s">
        <v>113</v>
      </c>
      <c r="U444" s="6" t="s">
        <v>102</v>
      </c>
      <c r="V444" s="6" t="s">
        <v>103</v>
      </c>
      <c r="W444" s="6"/>
      <c r="X444" s="25"/>
      <c r="Y444" s="6" t="s">
        <v>130</v>
      </c>
      <c r="Z444" s="6" t="s">
        <v>128</v>
      </c>
      <c r="AA444" s="6" t="s">
        <v>127</v>
      </c>
    </row>
    <row r="445" spans="19:27" ht="18" customHeight="1" x14ac:dyDescent="0.45">
      <c r="S445" s="21">
        <v>1</v>
      </c>
      <c r="T445" s="21" t="s">
        <v>141</v>
      </c>
      <c r="U445" s="21" t="s">
        <v>137</v>
      </c>
      <c r="V445" s="21" t="s">
        <v>120</v>
      </c>
      <c r="W445" s="21" t="s">
        <v>133</v>
      </c>
      <c r="X445" s="26" t="str">
        <f>_xlfn.CONCAT(S445,T445,U445,V445,W445)</f>
        <v>1後期土1 2a</v>
      </c>
      <c r="Y445" s="22" t="e">
        <f>DGET($H$12:$P$205,$P$12,S444:V445)</f>
        <v>#VALUE!</v>
      </c>
      <c r="Z445" s="22" t="e">
        <f>DGET($H$12:$P$205,$I$12,S444:V445)</f>
        <v>#VALUE!</v>
      </c>
      <c r="AA445" s="22" t="e">
        <f>DGET($H$12:$P$205,$H$12,S444:V445)</f>
        <v>#VALUE!</v>
      </c>
    </row>
    <row r="446" spans="19:27" ht="18" customHeight="1" x14ac:dyDescent="0.45">
      <c r="S446" s="6" t="s">
        <v>101</v>
      </c>
      <c r="T446" s="6" t="s">
        <v>113</v>
      </c>
      <c r="U446" s="6" t="s">
        <v>102</v>
      </c>
      <c r="V446" s="6" t="s">
        <v>104</v>
      </c>
      <c r="W446" s="6"/>
      <c r="X446" s="25"/>
      <c r="Y446" s="6" t="s">
        <v>130</v>
      </c>
      <c r="Z446" s="6" t="s">
        <v>128</v>
      </c>
      <c r="AA446" s="6" t="s">
        <v>127</v>
      </c>
    </row>
    <row r="447" spans="19:27" ht="18" customHeight="1" x14ac:dyDescent="0.45">
      <c r="S447" s="21">
        <v>1</v>
      </c>
      <c r="T447" s="21" t="s">
        <v>141</v>
      </c>
      <c r="U447" s="21" t="s">
        <v>137</v>
      </c>
      <c r="V447" s="21" t="s">
        <v>120</v>
      </c>
      <c r="W447" s="21" t="s">
        <v>134</v>
      </c>
      <c r="X447" s="26" t="str">
        <f>_xlfn.CONCAT(S447,T447,U447,V447,W447)</f>
        <v>1後期土1 2b</v>
      </c>
      <c r="Y447" s="22" t="e">
        <f>DGET($H$12:$P$205,$P$12,S446:V447)</f>
        <v>#VALUE!</v>
      </c>
      <c r="Z447" s="22" t="e">
        <f>DGET($H$12:$P$205,$I$12,S446:V447)</f>
        <v>#VALUE!</v>
      </c>
      <c r="AA447" s="22" t="e">
        <f>DGET($H$12:$P$205,$H$12,S446:V447)</f>
        <v>#VALUE!</v>
      </c>
    </row>
    <row r="448" spans="19:27" ht="18" customHeight="1" x14ac:dyDescent="0.45">
      <c r="S448" s="6" t="s">
        <v>101</v>
      </c>
      <c r="T448" s="6" t="s">
        <v>113</v>
      </c>
      <c r="U448" s="6" t="s">
        <v>102</v>
      </c>
      <c r="V448" s="6" t="s">
        <v>105</v>
      </c>
      <c r="W448" s="6"/>
      <c r="X448" s="25"/>
      <c r="Y448" s="6" t="s">
        <v>130</v>
      </c>
      <c r="Z448" s="6" t="s">
        <v>128</v>
      </c>
      <c r="AA448" s="6" t="s">
        <v>127</v>
      </c>
    </row>
    <row r="449" spans="19:27" ht="18" customHeight="1" x14ac:dyDescent="0.45">
      <c r="S449" s="21">
        <v>1</v>
      </c>
      <c r="T449" s="21" t="s">
        <v>141</v>
      </c>
      <c r="U449" s="21" t="s">
        <v>137</v>
      </c>
      <c r="V449" s="21" t="s">
        <v>120</v>
      </c>
      <c r="W449" s="21" t="s">
        <v>135</v>
      </c>
      <c r="X449" s="26" t="str">
        <f>_xlfn.CONCAT(S449,T449,U449,V449,W449)</f>
        <v>1後期土1 2c</v>
      </c>
      <c r="Y449" s="22" t="e">
        <f>DGET($H$12:$P$205,$P$12,S448:V449)</f>
        <v>#VALUE!</v>
      </c>
      <c r="Z449" s="22" t="e">
        <f>DGET($H$12:$P$205,$I$12,S448:V449)</f>
        <v>#VALUE!</v>
      </c>
      <c r="AA449" s="22" t="e">
        <f>DGET($H$12:$P$205,$H$12,S448:V449)</f>
        <v>#VALUE!</v>
      </c>
    </row>
    <row r="450" spans="19:27" ht="18" customHeight="1" x14ac:dyDescent="0.45">
      <c r="S450" s="6" t="s">
        <v>101</v>
      </c>
      <c r="T450" s="6" t="s">
        <v>113</v>
      </c>
      <c r="U450" s="6" t="s">
        <v>138</v>
      </c>
      <c r="V450" s="6" t="s">
        <v>103</v>
      </c>
      <c r="W450" s="6"/>
      <c r="X450" s="25"/>
      <c r="Y450" s="6" t="s">
        <v>130</v>
      </c>
      <c r="Z450" s="6" t="s">
        <v>128</v>
      </c>
      <c r="AA450" s="6" t="s">
        <v>127</v>
      </c>
    </row>
    <row r="451" spans="19:27" ht="18" customHeight="1" x14ac:dyDescent="0.45">
      <c r="S451" s="21">
        <v>1</v>
      </c>
      <c r="T451" s="21" t="s">
        <v>141</v>
      </c>
      <c r="U451" s="21" t="s">
        <v>137</v>
      </c>
      <c r="V451" s="21" t="s">
        <v>121</v>
      </c>
      <c r="W451" s="21" t="s">
        <v>133</v>
      </c>
      <c r="X451" s="26" t="str">
        <f>_xlfn.CONCAT(S451,T451,U451,V451,W451)</f>
        <v>1後期土3 4a</v>
      </c>
      <c r="Y451" s="22" t="e">
        <f>DGET($H$12:$P$205,$P$12,S450:V451)</f>
        <v>#VALUE!</v>
      </c>
      <c r="Z451" s="22" t="e">
        <f>DGET($H$12:$P$205,$I$12,S450:V451)</f>
        <v>#VALUE!</v>
      </c>
      <c r="AA451" s="22" t="e">
        <f>DGET($H$12:$P$205,$H$12,S450:V451)</f>
        <v>#VALUE!</v>
      </c>
    </row>
    <row r="452" spans="19:27" ht="18" customHeight="1" x14ac:dyDescent="0.45">
      <c r="S452" s="6" t="s">
        <v>101</v>
      </c>
      <c r="T452" s="6" t="s">
        <v>113</v>
      </c>
      <c r="U452" s="6" t="s">
        <v>102</v>
      </c>
      <c r="V452" s="6" t="s">
        <v>104</v>
      </c>
      <c r="W452" s="6"/>
      <c r="X452" s="25"/>
      <c r="Y452" s="6" t="s">
        <v>130</v>
      </c>
      <c r="Z452" s="6" t="s">
        <v>128</v>
      </c>
      <c r="AA452" s="6" t="s">
        <v>127</v>
      </c>
    </row>
    <row r="453" spans="19:27" ht="18" customHeight="1" x14ac:dyDescent="0.45">
      <c r="S453" s="21">
        <v>1</v>
      </c>
      <c r="T453" s="21" t="s">
        <v>141</v>
      </c>
      <c r="U453" s="21" t="s">
        <v>137</v>
      </c>
      <c r="V453" s="21" t="s">
        <v>121</v>
      </c>
      <c r="W453" s="21" t="s">
        <v>134</v>
      </c>
      <c r="X453" s="26" t="str">
        <f>_xlfn.CONCAT(S453,T453,U453,V453,W453)</f>
        <v>1後期土3 4b</v>
      </c>
      <c r="Y453" s="22" t="e">
        <f>DGET($H$12:$P$205,$P$12,S452:V453)</f>
        <v>#VALUE!</v>
      </c>
      <c r="Z453" s="22" t="e">
        <f>DGET($H$12:$P$205,$I$12,S452:V453)</f>
        <v>#VALUE!</v>
      </c>
      <c r="AA453" s="22" t="e">
        <f>DGET($H$12:$P$205,$H$12,S452:V453)</f>
        <v>#VALUE!</v>
      </c>
    </row>
    <row r="454" spans="19:27" ht="18" customHeight="1" x14ac:dyDescent="0.45">
      <c r="S454" s="6" t="s">
        <v>101</v>
      </c>
      <c r="T454" s="6" t="s">
        <v>113</v>
      </c>
      <c r="U454" s="6" t="s">
        <v>102</v>
      </c>
      <c r="V454" s="6" t="s">
        <v>105</v>
      </c>
      <c r="W454" s="6"/>
      <c r="X454" s="25"/>
      <c r="Y454" s="6" t="s">
        <v>130</v>
      </c>
      <c r="Z454" s="6" t="s">
        <v>128</v>
      </c>
      <c r="AA454" s="6" t="s">
        <v>127</v>
      </c>
    </row>
    <row r="455" spans="19:27" ht="18" customHeight="1" x14ac:dyDescent="0.45">
      <c r="S455" s="21">
        <v>1</v>
      </c>
      <c r="T455" s="21" t="s">
        <v>141</v>
      </c>
      <c r="U455" s="21" t="s">
        <v>137</v>
      </c>
      <c r="V455" s="21" t="s">
        <v>121</v>
      </c>
      <c r="W455" s="21" t="s">
        <v>135</v>
      </c>
      <c r="X455" s="26" t="str">
        <f>_xlfn.CONCAT(S455,T455,U455,V455,W455)</f>
        <v>1後期土3 4c</v>
      </c>
      <c r="Y455" s="22" t="e">
        <f>DGET($H$12:$P$205,$P$12,S454:V455)</f>
        <v>#VALUE!</v>
      </c>
      <c r="Z455" s="22" t="e">
        <f>DGET($H$12:$P$205,$I$12,S454:V455)</f>
        <v>#VALUE!</v>
      </c>
      <c r="AA455" s="22" t="e">
        <f>DGET($H$12:$P$205,$H$12,S454:V455)</f>
        <v>#VALUE!</v>
      </c>
    </row>
    <row r="456" spans="19:27" ht="18" customHeight="1" x14ac:dyDescent="0.45">
      <c r="S456" s="6" t="s">
        <v>101</v>
      </c>
      <c r="T456" s="6" t="s">
        <v>113</v>
      </c>
      <c r="U456" s="6" t="s">
        <v>102</v>
      </c>
      <c r="V456" s="6" t="s">
        <v>103</v>
      </c>
      <c r="W456" s="6"/>
      <c r="X456" s="25"/>
      <c r="Y456" s="6" t="s">
        <v>130</v>
      </c>
      <c r="Z456" s="6" t="s">
        <v>128</v>
      </c>
      <c r="AA456" s="6" t="s">
        <v>127</v>
      </c>
    </row>
    <row r="457" spans="19:27" ht="18" customHeight="1" x14ac:dyDescent="0.45">
      <c r="S457" s="21">
        <v>1</v>
      </c>
      <c r="T457" s="21" t="s">
        <v>141</v>
      </c>
      <c r="U457" s="21" t="s">
        <v>137</v>
      </c>
      <c r="V457" s="21" t="s">
        <v>123</v>
      </c>
      <c r="W457" s="21" t="s">
        <v>133</v>
      </c>
      <c r="X457" s="26" t="str">
        <f>_xlfn.CONCAT(S457,T457,U457,V457,W457)</f>
        <v>1後期土5 6a</v>
      </c>
      <c r="Y457" s="22" t="e">
        <f>DGET($H$12:$P$205,$P$12,S456:V457)</f>
        <v>#VALUE!</v>
      </c>
      <c r="Z457" s="22" t="e">
        <f>DGET($H$12:$P$205,$I$12,S456:V457)</f>
        <v>#VALUE!</v>
      </c>
      <c r="AA457" s="22" t="e">
        <f>DGET($H$12:$P$205,$H$12,S456:V457)</f>
        <v>#VALUE!</v>
      </c>
    </row>
    <row r="458" spans="19:27" ht="18" customHeight="1" x14ac:dyDescent="0.45">
      <c r="S458" s="6" t="s">
        <v>101</v>
      </c>
      <c r="T458" s="6" t="s">
        <v>113</v>
      </c>
      <c r="U458" s="6" t="s">
        <v>138</v>
      </c>
      <c r="V458" s="6" t="s">
        <v>104</v>
      </c>
      <c r="W458" s="6"/>
      <c r="X458" s="25"/>
      <c r="Y458" s="6" t="s">
        <v>130</v>
      </c>
      <c r="Z458" s="6" t="s">
        <v>128</v>
      </c>
      <c r="AA458" s="6" t="s">
        <v>127</v>
      </c>
    </row>
    <row r="459" spans="19:27" ht="18" customHeight="1" x14ac:dyDescent="0.45">
      <c r="S459" s="21">
        <v>1</v>
      </c>
      <c r="T459" s="21" t="s">
        <v>141</v>
      </c>
      <c r="U459" s="21" t="s">
        <v>137</v>
      </c>
      <c r="V459" s="21" t="s">
        <v>123</v>
      </c>
      <c r="W459" s="21" t="s">
        <v>134</v>
      </c>
      <c r="X459" s="26" t="str">
        <f>_xlfn.CONCAT(S459,T459,U459,V459,W459)</f>
        <v>1後期土5 6b</v>
      </c>
      <c r="Y459" s="22" t="e">
        <f>DGET($H$12:$P$205,$P$12,S458:V459)</f>
        <v>#VALUE!</v>
      </c>
      <c r="Z459" s="22" t="e">
        <f>DGET($H$12:$P$205,$I$12,S458:V459)</f>
        <v>#VALUE!</v>
      </c>
      <c r="AA459" s="22" t="e">
        <f>DGET($H$12:$P$205,$H$12,S458:V459)</f>
        <v>#VALUE!</v>
      </c>
    </row>
    <row r="460" spans="19:27" ht="18" customHeight="1" x14ac:dyDescent="0.45">
      <c r="S460" s="6" t="s">
        <v>101</v>
      </c>
      <c r="T460" s="6" t="s">
        <v>113</v>
      </c>
      <c r="U460" s="6" t="s">
        <v>102</v>
      </c>
      <c r="V460" s="6" t="s">
        <v>105</v>
      </c>
      <c r="W460" s="6"/>
      <c r="X460" s="25"/>
      <c r="Y460" s="6" t="s">
        <v>130</v>
      </c>
      <c r="Z460" s="6" t="s">
        <v>128</v>
      </c>
      <c r="AA460" s="6" t="s">
        <v>127</v>
      </c>
    </row>
    <row r="461" spans="19:27" ht="18" customHeight="1" x14ac:dyDescent="0.45">
      <c r="S461" s="21">
        <v>1</v>
      </c>
      <c r="T461" s="21" t="s">
        <v>141</v>
      </c>
      <c r="U461" s="21" t="s">
        <v>137</v>
      </c>
      <c r="V461" s="21" t="s">
        <v>123</v>
      </c>
      <c r="W461" s="21" t="s">
        <v>135</v>
      </c>
      <c r="X461" s="26" t="str">
        <f>_xlfn.CONCAT(S461,T461,U461,V461,W461)</f>
        <v>1後期土5 6c</v>
      </c>
      <c r="Y461" s="22" t="e">
        <f>DGET($H$12:$P$205,$P$12,S460:V461)</f>
        <v>#VALUE!</v>
      </c>
      <c r="Z461" s="22" t="e">
        <f>DGET($H$12:$P$205,$I$12,S460:V461)</f>
        <v>#VALUE!</v>
      </c>
      <c r="AA461" s="22" t="e">
        <f>DGET($H$12:$P$205,$H$12,S460:V461)</f>
        <v>#VALUE!</v>
      </c>
    </row>
    <row r="462" spans="19:27" ht="18" customHeight="1" x14ac:dyDescent="0.45">
      <c r="S462" s="6" t="s">
        <v>101</v>
      </c>
      <c r="T462" s="6" t="s">
        <v>113</v>
      </c>
      <c r="U462" s="6" t="s">
        <v>102</v>
      </c>
      <c r="V462" s="6" t="s">
        <v>103</v>
      </c>
      <c r="W462" s="6"/>
      <c r="X462" s="25"/>
      <c r="Y462" s="6" t="s">
        <v>130</v>
      </c>
      <c r="Z462" s="6" t="s">
        <v>128</v>
      </c>
      <c r="AA462" s="6" t="s">
        <v>127</v>
      </c>
    </row>
    <row r="463" spans="19:27" ht="18" customHeight="1" x14ac:dyDescent="0.45">
      <c r="S463" s="21">
        <v>1</v>
      </c>
      <c r="T463" s="21" t="s">
        <v>141</v>
      </c>
      <c r="U463" s="21" t="s">
        <v>137</v>
      </c>
      <c r="V463" s="21" t="s">
        <v>124</v>
      </c>
      <c r="W463" s="21" t="s">
        <v>133</v>
      </c>
      <c r="X463" s="26" t="str">
        <f>_xlfn.CONCAT(S463,T463,U463,V463,W463)</f>
        <v>1後期土7 8a</v>
      </c>
      <c r="Y463" s="22" t="e">
        <f>DGET($H$12:$P$205,$P$12,S462:V463)</f>
        <v>#VALUE!</v>
      </c>
      <c r="Z463" s="22" t="e">
        <f>DGET($H$12:$P$205,$I$12,S462:V463)</f>
        <v>#VALUE!</v>
      </c>
      <c r="AA463" s="22" t="e">
        <f>DGET($H$12:$P$205,$H$12,S462:V463)</f>
        <v>#VALUE!</v>
      </c>
    </row>
    <row r="464" spans="19:27" ht="18" customHeight="1" x14ac:dyDescent="0.45">
      <c r="S464" s="6" t="s">
        <v>101</v>
      </c>
      <c r="T464" s="6" t="s">
        <v>113</v>
      </c>
      <c r="U464" s="6" t="s">
        <v>102</v>
      </c>
      <c r="V464" s="6" t="s">
        <v>104</v>
      </c>
      <c r="W464" s="6"/>
      <c r="X464" s="25"/>
      <c r="Y464" s="6" t="s">
        <v>130</v>
      </c>
      <c r="Z464" s="6" t="s">
        <v>128</v>
      </c>
      <c r="AA464" s="6" t="s">
        <v>127</v>
      </c>
    </row>
    <row r="465" spans="19:27" ht="18" customHeight="1" x14ac:dyDescent="0.45">
      <c r="S465" s="21">
        <v>1</v>
      </c>
      <c r="T465" s="21" t="s">
        <v>141</v>
      </c>
      <c r="U465" s="21" t="s">
        <v>137</v>
      </c>
      <c r="V465" s="21" t="s">
        <v>124</v>
      </c>
      <c r="W465" s="21" t="s">
        <v>134</v>
      </c>
      <c r="X465" s="26" t="str">
        <f>_xlfn.CONCAT(S465,T465,U465,V465,W465)</f>
        <v>1後期土7 8b</v>
      </c>
      <c r="Y465" s="22" t="e">
        <f>DGET($H$12:$P$205,$P$12,S464:V465)</f>
        <v>#VALUE!</v>
      </c>
      <c r="Z465" s="22" t="e">
        <f>DGET($H$12:$P$205,$I$12,S464:V465)</f>
        <v>#VALUE!</v>
      </c>
      <c r="AA465" s="22" t="e">
        <f>DGET($H$12:$P$205,$H$12,S464:V465)</f>
        <v>#VALUE!</v>
      </c>
    </row>
    <row r="466" spans="19:27" ht="18" customHeight="1" x14ac:dyDescent="0.45">
      <c r="S466" s="6" t="s">
        <v>101</v>
      </c>
      <c r="T466" s="6" t="s">
        <v>113</v>
      </c>
      <c r="U466" s="6" t="s">
        <v>138</v>
      </c>
      <c r="V466" s="6" t="s">
        <v>105</v>
      </c>
      <c r="W466" s="6"/>
      <c r="X466" s="25"/>
      <c r="Y466" s="6" t="s">
        <v>130</v>
      </c>
      <c r="Z466" s="6" t="s">
        <v>128</v>
      </c>
      <c r="AA466" s="6" t="s">
        <v>127</v>
      </c>
    </row>
    <row r="467" spans="19:27" ht="18" customHeight="1" x14ac:dyDescent="0.45">
      <c r="S467" s="21">
        <v>1</v>
      </c>
      <c r="T467" s="21" t="s">
        <v>141</v>
      </c>
      <c r="U467" s="21" t="s">
        <v>137</v>
      </c>
      <c r="V467" s="21" t="s">
        <v>124</v>
      </c>
      <c r="W467" s="21" t="s">
        <v>135</v>
      </c>
      <c r="X467" s="26" t="str">
        <f>_xlfn.CONCAT(S467,T467,U467,V467,W467)</f>
        <v>1後期土7 8c</v>
      </c>
      <c r="Y467" s="22" t="e">
        <f>DGET($H$12:$P$205,$P$12,S466:V467)</f>
        <v>#VALUE!</v>
      </c>
      <c r="Z467" s="22" t="e">
        <f>DGET($H$12:$P$205,$I$12,S466:V467)</f>
        <v>#VALUE!</v>
      </c>
      <c r="AA467" s="22" t="e">
        <f>DGET($H$12:$P$205,$H$12,S466:V467)</f>
        <v>#VALUE!</v>
      </c>
    </row>
    <row r="468" spans="19:27" ht="18" customHeight="1" x14ac:dyDescent="0.45">
      <c r="S468" s="6" t="s">
        <v>101</v>
      </c>
      <c r="T468" s="6" t="s">
        <v>113</v>
      </c>
      <c r="U468" s="6" t="s">
        <v>102</v>
      </c>
      <c r="V468" s="6" t="s">
        <v>103</v>
      </c>
      <c r="W468" s="6"/>
      <c r="X468" s="25"/>
      <c r="Y468" s="6" t="s">
        <v>130</v>
      </c>
      <c r="Z468" s="6" t="s">
        <v>128</v>
      </c>
      <c r="AA468" s="6" t="s">
        <v>127</v>
      </c>
    </row>
    <row r="469" spans="19:27" ht="18" customHeight="1" x14ac:dyDescent="0.45">
      <c r="S469" s="21">
        <v>1</v>
      </c>
      <c r="T469" s="21" t="s">
        <v>141</v>
      </c>
      <c r="U469" s="21" t="s">
        <v>137</v>
      </c>
      <c r="V469" s="21" t="s">
        <v>125</v>
      </c>
      <c r="W469" s="21" t="s">
        <v>133</v>
      </c>
      <c r="X469" s="26" t="str">
        <f>_xlfn.CONCAT(S469,T469,U469,V469,W469)</f>
        <v>1後期土9 10a</v>
      </c>
      <c r="Y469" s="22" t="e">
        <f>DGET($H$12:$P$205,$P$12,S468:V469)</f>
        <v>#VALUE!</v>
      </c>
      <c r="Z469" s="22" t="e">
        <f>DGET($H$12:$P$205,$I$12,S468:V469)</f>
        <v>#VALUE!</v>
      </c>
      <c r="AA469" s="22" t="e">
        <f>DGET($H$12:$P$205,$H$12,S468:V469)</f>
        <v>#VALUE!</v>
      </c>
    </row>
    <row r="470" spans="19:27" ht="18" customHeight="1" x14ac:dyDescent="0.45">
      <c r="S470" s="6" t="s">
        <v>101</v>
      </c>
      <c r="T470" s="6" t="s">
        <v>113</v>
      </c>
      <c r="U470" s="6" t="s">
        <v>102</v>
      </c>
      <c r="V470" s="6" t="s">
        <v>104</v>
      </c>
      <c r="W470" s="6"/>
      <c r="X470" s="25"/>
      <c r="Y470" s="6" t="s">
        <v>130</v>
      </c>
      <c r="Z470" s="6" t="s">
        <v>128</v>
      </c>
      <c r="AA470" s="6" t="s">
        <v>127</v>
      </c>
    </row>
    <row r="471" spans="19:27" ht="18" customHeight="1" x14ac:dyDescent="0.45">
      <c r="S471" s="21">
        <v>1</v>
      </c>
      <c r="T471" s="21" t="s">
        <v>141</v>
      </c>
      <c r="U471" s="21" t="s">
        <v>137</v>
      </c>
      <c r="V471" s="21" t="s">
        <v>125</v>
      </c>
      <c r="W471" s="21" t="s">
        <v>134</v>
      </c>
      <c r="X471" s="26" t="str">
        <f>_xlfn.CONCAT(S471,T471,U471,V471,W471)</f>
        <v>1後期土9 10b</v>
      </c>
      <c r="Y471" s="22" t="e">
        <f>DGET($H$12:$P$205,$P$12,S470:V471)</f>
        <v>#VALUE!</v>
      </c>
      <c r="Z471" s="22" t="e">
        <f>DGET($H$12:$P$205,$I$12,S470:V471)</f>
        <v>#VALUE!</v>
      </c>
      <c r="AA471" s="22" t="e">
        <f>DGET($H$12:$P$205,$H$12,S470:V471)</f>
        <v>#VALUE!</v>
      </c>
    </row>
    <row r="472" spans="19:27" ht="18" customHeight="1" x14ac:dyDescent="0.45">
      <c r="S472" s="6" t="s">
        <v>101</v>
      </c>
      <c r="T472" s="6" t="s">
        <v>113</v>
      </c>
      <c r="U472" s="6" t="s">
        <v>102</v>
      </c>
      <c r="V472" s="6" t="s">
        <v>105</v>
      </c>
      <c r="W472" s="6"/>
      <c r="X472" s="25"/>
      <c r="Y472" s="6" t="s">
        <v>130</v>
      </c>
      <c r="Z472" s="6" t="s">
        <v>128</v>
      </c>
      <c r="AA472" s="6" t="s">
        <v>127</v>
      </c>
    </row>
    <row r="473" spans="19:27" ht="18" customHeight="1" x14ac:dyDescent="0.45">
      <c r="S473" s="21">
        <v>1</v>
      </c>
      <c r="T473" s="21" t="s">
        <v>141</v>
      </c>
      <c r="U473" s="21" t="s">
        <v>137</v>
      </c>
      <c r="V473" s="21" t="s">
        <v>125</v>
      </c>
      <c r="W473" s="21" t="s">
        <v>135</v>
      </c>
      <c r="X473" s="26" t="str">
        <f>_xlfn.CONCAT(S473,T473,U473,V473,W473)</f>
        <v>1後期土9 10c</v>
      </c>
      <c r="Y473" s="22" t="e">
        <f>DGET($H$12:$P$205,$P$12,S472:V473)</f>
        <v>#VALUE!</v>
      </c>
      <c r="Z473" s="22" t="e">
        <f>DGET($H$12:$P$205,$I$12,S472:V473)</f>
        <v>#VALUE!</v>
      </c>
      <c r="AA473" s="22" t="e">
        <f>DGET($H$12:$P$205,$H$12,S472:V473)</f>
        <v>#VALUE!</v>
      </c>
    </row>
    <row r="474" spans="19:27" ht="18" customHeight="1" x14ac:dyDescent="0.45">
      <c r="S474" s="6" t="s">
        <v>101</v>
      </c>
      <c r="T474" s="6" t="s">
        <v>113</v>
      </c>
      <c r="U474" s="6" t="s">
        <v>102</v>
      </c>
      <c r="V474" s="6" t="s">
        <v>103</v>
      </c>
      <c r="W474" s="6"/>
      <c r="X474" s="25"/>
      <c r="Y474" s="6" t="s">
        <v>130</v>
      </c>
      <c r="Z474" s="6" t="s">
        <v>128</v>
      </c>
      <c r="AA474" s="6" t="s">
        <v>127</v>
      </c>
    </row>
    <row r="475" spans="19:27" ht="18" customHeight="1" x14ac:dyDescent="0.45">
      <c r="S475" s="21">
        <v>1</v>
      </c>
      <c r="T475" s="21" t="s">
        <v>141</v>
      </c>
      <c r="U475" s="21" t="s">
        <v>137</v>
      </c>
      <c r="V475" s="21" t="s">
        <v>126</v>
      </c>
      <c r="W475" s="21" t="s">
        <v>133</v>
      </c>
      <c r="X475" s="26" t="str">
        <f>_xlfn.CONCAT(S475,T475,U475,V475,W475)</f>
        <v>1後期土他a</v>
      </c>
      <c r="Y475" s="22" t="e">
        <f>DGET($H$12:$P$205,$P$12,S474:V475)</f>
        <v>#VALUE!</v>
      </c>
      <c r="Z475" s="22" t="e">
        <f>DGET($H$12:$P$205,$I$12,S474:V475)</f>
        <v>#VALUE!</v>
      </c>
      <c r="AA475" s="22" t="e">
        <f>DGET($H$12:$P$205,$H$12,S474:V475)</f>
        <v>#VALUE!</v>
      </c>
    </row>
    <row r="476" spans="19:27" ht="18" customHeight="1" x14ac:dyDescent="0.45">
      <c r="S476" s="6" t="s">
        <v>101</v>
      </c>
      <c r="T476" s="6" t="s">
        <v>113</v>
      </c>
      <c r="U476" s="6" t="s">
        <v>102</v>
      </c>
      <c r="V476" s="6" t="s">
        <v>104</v>
      </c>
      <c r="W476" s="6"/>
      <c r="X476" s="25"/>
      <c r="Y476" s="6" t="s">
        <v>130</v>
      </c>
      <c r="Z476" s="6" t="s">
        <v>128</v>
      </c>
      <c r="AA476" s="6" t="s">
        <v>127</v>
      </c>
    </row>
    <row r="477" spans="19:27" ht="18" customHeight="1" x14ac:dyDescent="0.45">
      <c r="S477" s="21">
        <v>1</v>
      </c>
      <c r="T477" s="21" t="s">
        <v>141</v>
      </c>
      <c r="U477" s="21" t="s">
        <v>137</v>
      </c>
      <c r="V477" s="21" t="s">
        <v>126</v>
      </c>
      <c r="W477" s="21" t="s">
        <v>134</v>
      </c>
      <c r="X477" s="26" t="str">
        <f>_xlfn.CONCAT(S477,T477,U477,V477,W477)</f>
        <v>1後期土他b</v>
      </c>
      <c r="Y477" s="22" t="e">
        <f>DGET($H$12:$P$205,$P$12,S476:V477)</f>
        <v>#VALUE!</v>
      </c>
      <c r="Z477" s="22" t="e">
        <f>DGET($H$12:$P$205,$I$12,S476:V477)</f>
        <v>#VALUE!</v>
      </c>
      <c r="AA477" s="22" t="e">
        <f>DGET($H$12:$P$205,$H$12,S476:V477)</f>
        <v>#VALUE!</v>
      </c>
    </row>
    <row r="478" spans="19:27" ht="18" customHeight="1" x14ac:dyDescent="0.45">
      <c r="S478" s="6" t="s">
        <v>101</v>
      </c>
      <c r="T478" s="6" t="s">
        <v>113</v>
      </c>
      <c r="U478" s="6" t="s">
        <v>138</v>
      </c>
      <c r="V478" s="6" t="s">
        <v>105</v>
      </c>
      <c r="W478" s="6"/>
      <c r="X478" s="25"/>
      <c r="Y478" s="6" t="s">
        <v>130</v>
      </c>
      <c r="Z478" s="6" t="s">
        <v>128</v>
      </c>
      <c r="AA478" s="6" t="s">
        <v>127</v>
      </c>
    </row>
    <row r="479" spans="19:27" ht="18" customHeight="1" x14ac:dyDescent="0.45">
      <c r="S479" s="21">
        <v>1</v>
      </c>
      <c r="T479" s="21" t="s">
        <v>141</v>
      </c>
      <c r="U479" s="21" t="s">
        <v>137</v>
      </c>
      <c r="V479" s="21" t="s">
        <v>126</v>
      </c>
      <c r="W479" s="21" t="s">
        <v>135</v>
      </c>
      <c r="X479" s="26" t="str">
        <f>_xlfn.CONCAT(S479,T479,U479,V479,W479)</f>
        <v>1後期土他c</v>
      </c>
      <c r="Y479" s="22" t="e">
        <f>DGET($H$12:$P$205,$P$12,S478:V479)</f>
        <v>#VALUE!</v>
      </c>
      <c r="Z479" s="22" t="e">
        <f>DGET($H$12:$P$205,$I$12,S478:V479)</f>
        <v>#VALUE!</v>
      </c>
      <c r="AA479" s="22" t="e">
        <f>DGET($H$12:$P$205,$H$12,S478:V479)</f>
        <v>#VALUE!</v>
      </c>
    </row>
    <row r="480" spans="19:27" ht="18" customHeight="1" x14ac:dyDescent="0.45">
      <c r="S480" s="6" t="s">
        <v>101</v>
      </c>
      <c r="T480" s="6" t="s">
        <v>113</v>
      </c>
      <c r="U480" s="6" t="s">
        <v>102</v>
      </c>
      <c r="V480" s="6" t="s">
        <v>103</v>
      </c>
      <c r="W480" s="6"/>
      <c r="X480" s="25"/>
      <c r="Y480" s="6" t="s">
        <v>130</v>
      </c>
      <c r="Z480" s="6" t="s">
        <v>128</v>
      </c>
      <c r="AA480" s="6" t="s">
        <v>127</v>
      </c>
    </row>
    <row r="481" spans="19:27" ht="18" customHeight="1" x14ac:dyDescent="0.45">
      <c r="S481" s="21">
        <v>1</v>
      </c>
      <c r="T481" s="21" t="s">
        <v>141</v>
      </c>
      <c r="U481" s="21" t="s">
        <v>139</v>
      </c>
      <c r="V481" s="21" t="s">
        <v>120</v>
      </c>
      <c r="W481" s="21" t="s">
        <v>133</v>
      </c>
      <c r="X481" s="26" t="str">
        <f>_xlfn.CONCAT(S481,T481,U481,V481,W481)</f>
        <v>1後期日1 2a</v>
      </c>
      <c r="Y481" s="22" t="e">
        <f>DGET($H$12:$P$205,$P$12,S480:V481)</f>
        <v>#VALUE!</v>
      </c>
      <c r="Z481" s="22" t="e">
        <f>DGET($H$12:$P$205,$I$12,S480:V481)</f>
        <v>#VALUE!</v>
      </c>
      <c r="AA481" s="22" t="e">
        <f>DGET($H$12:$P$205,$H$12,S480:V481)</f>
        <v>#VALUE!</v>
      </c>
    </row>
    <row r="482" spans="19:27" ht="18" customHeight="1" x14ac:dyDescent="0.45">
      <c r="S482" s="6" t="s">
        <v>101</v>
      </c>
      <c r="T482" s="6" t="s">
        <v>113</v>
      </c>
      <c r="U482" s="6" t="s">
        <v>102</v>
      </c>
      <c r="V482" s="6" t="s">
        <v>104</v>
      </c>
      <c r="W482" s="6"/>
      <c r="X482" s="25"/>
      <c r="Y482" s="6" t="s">
        <v>130</v>
      </c>
      <c r="Z482" s="6" t="s">
        <v>128</v>
      </c>
      <c r="AA482" s="6" t="s">
        <v>127</v>
      </c>
    </row>
    <row r="483" spans="19:27" ht="18" customHeight="1" x14ac:dyDescent="0.45">
      <c r="S483" s="21">
        <v>1</v>
      </c>
      <c r="T483" s="21" t="s">
        <v>141</v>
      </c>
      <c r="U483" s="21" t="s">
        <v>139</v>
      </c>
      <c r="V483" s="21" t="s">
        <v>120</v>
      </c>
      <c r="W483" s="21" t="s">
        <v>134</v>
      </c>
      <c r="X483" s="26" t="str">
        <f>_xlfn.CONCAT(S483,T483,U483,V483,W483)</f>
        <v>1後期日1 2b</v>
      </c>
      <c r="Y483" s="22" t="e">
        <f>DGET($H$12:$P$205,$P$12,S482:V483)</f>
        <v>#VALUE!</v>
      </c>
      <c r="Z483" s="22" t="e">
        <f>DGET($H$12:$P$205,$I$12,S482:V483)</f>
        <v>#VALUE!</v>
      </c>
      <c r="AA483" s="22" t="e">
        <f>DGET($H$12:$P$205,$H$12,S482:V483)</f>
        <v>#VALUE!</v>
      </c>
    </row>
    <row r="484" spans="19:27" ht="18" customHeight="1" x14ac:dyDescent="0.45">
      <c r="S484" s="6" t="s">
        <v>101</v>
      </c>
      <c r="T484" s="6" t="s">
        <v>113</v>
      </c>
      <c r="U484" s="6" t="s">
        <v>102</v>
      </c>
      <c r="V484" s="6" t="s">
        <v>105</v>
      </c>
      <c r="W484" s="6"/>
      <c r="X484" s="25"/>
      <c r="Y484" s="6" t="s">
        <v>130</v>
      </c>
      <c r="Z484" s="6" t="s">
        <v>128</v>
      </c>
      <c r="AA484" s="6" t="s">
        <v>127</v>
      </c>
    </row>
    <row r="485" spans="19:27" ht="18" customHeight="1" x14ac:dyDescent="0.45">
      <c r="S485" s="21">
        <v>1</v>
      </c>
      <c r="T485" s="21" t="s">
        <v>141</v>
      </c>
      <c r="U485" s="21" t="s">
        <v>139</v>
      </c>
      <c r="V485" s="21" t="s">
        <v>120</v>
      </c>
      <c r="W485" s="21" t="s">
        <v>135</v>
      </c>
      <c r="X485" s="26" t="str">
        <f>_xlfn.CONCAT(S485,T485,U485,V485,W485)</f>
        <v>1後期日1 2c</v>
      </c>
      <c r="Y485" s="22" t="e">
        <f>DGET($H$12:$P$205,$P$12,S484:V485)</f>
        <v>#VALUE!</v>
      </c>
      <c r="Z485" s="22" t="e">
        <f>DGET($H$12:$P$205,$I$12,S484:V485)</f>
        <v>#VALUE!</v>
      </c>
      <c r="AA485" s="22" t="e">
        <f>DGET($H$12:$P$205,$H$12,S484:V485)</f>
        <v>#VALUE!</v>
      </c>
    </row>
    <row r="486" spans="19:27" ht="18" customHeight="1" x14ac:dyDescent="0.45">
      <c r="S486" s="6" t="s">
        <v>101</v>
      </c>
      <c r="T486" s="6" t="s">
        <v>113</v>
      </c>
      <c r="U486" s="6" t="s">
        <v>102</v>
      </c>
      <c r="V486" s="6" t="s">
        <v>103</v>
      </c>
      <c r="W486" s="6"/>
      <c r="X486" s="25"/>
      <c r="Y486" s="6" t="s">
        <v>130</v>
      </c>
      <c r="Z486" s="6" t="s">
        <v>128</v>
      </c>
      <c r="AA486" s="6" t="s">
        <v>127</v>
      </c>
    </row>
    <row r="487" spans="19:27" ht="18" customHeight="1" x14ac:dyDescent="0.45">
      <c r="S487" s="21">
        <v>1</v>
      </c>
      <c r="T487" s="21" t="s">
        <v>141</v>
      </c>
      <c r="U487" s="21" t="s">
        <v>139</v>
      </c>
      <c r="V487" s="21" t="s">
        <v>121</v>
      </c>
      <c r="W487" s="21" t="s">
        <v>133</v>
      </c>
      <c r="X487" s="26" t="str">
        <f>_xlfn.CONCAT(S487,T487,U487,V487,W487)</f>
        <v>1後期日3 4a</v>
      </c>
      <c r="Y487" s="22" t="e">
        <f>DGET($H$12:$P$205,$P$12,S486:V487)</f>
        <v>#VALUE!</v>
      </c>
      <c r="Z487" s="22" t="e">
        <f>DGET($H$12:$P$205,$I$12,S486:V487)</f>
        <v>#VALUE!</v>
      </c>
      <c r="AA487" s="22" t="e">
        <f>DGET($H$12:$P$205,$H$12,S486:V487)</f>
        <v>#VALUE!</v>
      </c>
    </row>
    <row r="488" spans="19:27" ht="18" customHeight="1" x14ac:dyDescent="0.45">
      <c r="S488" s="6" t="s">
        <v>101</v>
      </c>
      <c r="T488" s="6" t="s">
        <v>113</v>
      </c>
      <c r="U488" s="6" t="s">
        <v>102</v>
      </c>
      <c r="V488" s="6" t="s">
        <v>104</v>
      </c>
      <c r="W488" s="6"/>
      <c r="X488" s="25"/>
      <c r="Y488" s="6" t="s">
        <v>130</v>
      </c>
      <c r="Z488" s="6" t="s">
        <v>128</v>
      </c>
      <c r="AA488" s="6" t="s">
        <v>127</v>
      </c>
    </row>
    <row r="489" spans="19:27" ht="18" customHeight="1" x14ac:dyDescent="0.45">
      <c r="S489" s="21">
        <v>1</v>
      </c>
      <c r="T489" s="21" t="s">
        <v>141</v>
      </c>
      <c r="U489" s="21" t="s">
        <v>139</v>
      </c>
      <c r="V489" s="21" t="s">
        <v>121</v>
      </c>
      <c r="W489" s="21" t="s">
        <v>134</v>
      </c>
      <c r="X489" s="26" t="str">
        <f>_xlfn.CONCAT(S489,T489,U489,V489,W489)</f>
        <v>1後期日3 4b</v>
      </c>
      <c r="Y489" s="22" t="e">
        <f>DGET($H$12:$P$205,$P$12,S488:V489)</f>
        <v>#VALUE!</v>
      </c>
      <c r="Z489" s="22" t="e">
        <f>DGET($H$12:$P$205,$I$12,S488:V489)</f>
        <v>#VALUE!</v>
      </c>
      <c r="AA489" s="22" t="e">
        <f>DGET($H$12:$P$205,$H$12,S488:V489)</f>
        <v>#VALUE!</v>
      </c>
    </row>
    <row r="490" spans="19:27" ht="18" customHeight="1" x14ac:dyDescent="0.45">
      <c r="S490" s="6" t="s">
        <v>101</v>
      </c>
      <c r="T490" s="6" t="s">
        <v>113</v>
      </c>
      <c r="U490" s="6" t="s">
        <v>102</v>
      </c>
      <c r="V490" s="6" t="s">
        <v>105</v>
      </c>
      <c r="W490" s="6"/>
      <c r="X490" s="25"/>
      <c r="Y490" s="6" t="s">
        <v>130</v>
      </c>
      <c r="Z490" s="6" t="s">
        <v>128</v>
      </c>
      <c r="AA490" s="6" t="s">
        <v>127</v>
      </c>
    </row>
    <row r="491" spans="19:27" ht="18" customHeight="1" x14ac:dyDescent="0.45">
      <c r="S491" s="21">
        <v>1</v>
      </c>
      <c r="T491" s="21" t="s">
        <v>141</v>
      </c>
      <c r="U491" s="21" t="s">
        <v>139</v>
      </c>
      <c r="V491" s="21" t="s">
        <v>121</v>
      </c>
      <c r="W491" s="21" t="s">
        <v>135</v>
      </c>
      <c r="X491" s="26" t="str">
        <f>_xlfn.CONCAT(S491,T491,U491,V491,W491)</f>
        <v>1後期日3 4c</v>
      </c>
      <c r="Y491" s="22" t="e">
        <f>DGET($H$12:$P$205,$P$12,S490:V491)</f>
        <v>#VALUE!</v>
      </c>
      <c r="Z491" s="22" t="e">
        <f>DGET($H$12:$P$205,$I$12,S490:V491)</f>
        <v>#VALUE!</v>
      </c>
      <c r="AA491" s="22" t="e">
        <f>DGET($H$12:$P$205,$H$12,S490:V491)</f>
        <v>#VALUE!</v>
      </c>
    </row>
    <row r="492" spans="19:27" ht="18" customHeight="1" x14ac:dyDescent="0.45">
      <c r="S492" s="6" t="s">
        <v>101</v>
      </c>
      <c r="T492" s="6" t="s">
        <v>113</v>
      </c>
      <c r="U492" s="6" t="s">
        <v>102</v>
      </c>
      <c r="V492" s="6" t="s">
        <v>103</v>
      </c>
      <c r="W492" s="6"/>
      <c r="X492" s="25"/>
      <c r="Y492" s="6" t="s">
        <v>130</v>
      </c>
      <c r="Z492" s="6" t="s">
        <v>128</v>
      </c>
      <c r="AA492" s="6" t="s">
        <v>127</v>
      </c>
    </row>
    <row r="493" spans="19:27" ht="18" customHeight="1" x14ac:dyDescent="0.45">
      <c r="S493" s="21">
        <v>1</v>
      </c>
      <c r="T493" s="21" t="s">
        <v>141</v>
      </c>
      <c r="U493" s="21" t="s">
        <v>139</v>
      </c>
      <c r="V493" s="21" t="s">
        <v>123</v>
      </c>
      <c r="W493" s="21" t="s">
        <v>133</v>
      </c>
      <c r="X493" s="26" t="str">
        <f>_xlfn.CONCAT(S493,T493,U493,V493,W493)</f>
        <v>1後期日5 6a</v>
      </c>
      <c r="Y493" s="22" t="e">
        <f>DGET($H$12:$P$205,$P$12,S492:V493)</f>
        <v>#VALUE!</v>
      </c>
      <c r="Z493" s="22" t="e">
        <f>DGET($H$12:$P$205,$I$12,S492:V493)</f>
        <v>#VALUE!</v>
      </c>
      <c r="AA493" s="22" t="e">
        <f>DGET($H$12:$P$205,$H$12,S492:V493)</f>
        <v>#VALUE!</v>
      </c>
    </row>
    <row r="494" spans="19:27" ht="18" customHeight="1" x14ac:dyDescent="0.45">
      <c r="S494" s="6" t="s">
        <v>101</v>
      </c>
      <c r="T494" s="6" t="s">
        <v>113</v>
      </c>
      <c r="U494" s="6" t="s">
        <v>102</v>
      </c>
      <c r="V494" s="6" t="s">
        <v>104</v>
      </c>
      <c r="W494" s="6"/>
      <c r="X494" s="25"/>
      <c r="Y494" s="6" t="s">
        <v>130</v>
      </c>
      <c r="Z494" s="6" t="s">
        <v>128</v>
      </c>
      <c r="AA494" s="6" t="s">
        <v>127</v>
      </c>
    </row>
    <row r="495" spans="19:27" ht="18" customHeight="1" x14ac:dyDescent="0.45">
      <c r="S495" s="21">
        <v>1</v>
      </c>
      <c r="T495" s="21" t="s">
        <v>141</v>
      </c>
      <c r="U495" s="21" t="s">
        <v>139</v>
      </c>
      <c r="V495" s="21" t="s">
        <v>123</v>
      </c>
      <c r="W495" s="21" t="s">
        <v>134</v>
      </c>
      <c r="X495" s="26" t="str">
        <f>_xlfn.CONCAT(S495,T495,U495,V495,W495)</f>
        <v>1後期日5 6b</v>
      </c>
      <c r="Y495" s="22" t="e">
        <f>DGET($H$12:$P$205,$P$12,S494:V495)</f>
        <v>#VALUE!</v>
      </c>
      <c r="Z495" s="22" t="e">
        <f>DGET($H$12:$P$205,$I$12,S494:V495)</f>
        <v>#VALUE!</v>
      </c>
      <c r="AA495" s="22" t="e">
        <f>DGET($H$12:$P$205,$H$12,S494:V495)</f>
        <v>#VALUE!</v>
      </c>
    </row>
    <row r="496" spans="19:27" ht="18" customHeight="1" x14ac:dyDescent="0.45">
      <c r="S496" s="6" t="s">
        <v>101</v>
      </c>
      <c r="T496" s="6" t="s">
        <v>113</v>
      </c>
      <c r="U496" s="6" t="s">
        <v>102</v>
      </c>
      <c r="V496" s="6" t="s">
        <v>105</v>
      </c>
      <c r="W496" s="6"/>
      <c r="X496" s="25"/>
      <c r="Y496" s="6" t="s">
        <v>130</v>
      </c>
      <c r="Z496" s="6" t="s">
        <v>128</v>
      </c>
      <c r="AA496" s="6" t="s">
        <v>127</v>
      </c>
    </row>
    <row r="497" spans="19:27" ht="18" customHeight="1" x14ac:dyDescent="0.45">
      <c r="S497" s="21">
        <v>1</v>
      </c>
      <c r="T497" s="21" t="s">
        <v>141</v>
      </c>
      <c r="U497" s="21" t="s">
        <v>139</v>
      </c>
      <c r="V497" s="21" t="s">
        <v>123</v>
      </c>
      <c r="W497" s="21" t="s">
        <v>135</v>
      </c>
      <c r="X497" s="26" t="str">
        <f>_xlfn.CONCAT(S497,T497,U497,V497,W497)</f>
        <v>1後期日5 6c</v>
      </c>
      <c r="Y497" s="22" t="e">
        <f>DGET($H$12:$P$205,$P$12,S496:V497)</f>
        <v>#VALUE!</v>
      </c>
      <c r="Z497" s="22" t="e">
        <f>DGET($H$12:$P$205,$I$12,S496:V497)</f>
        <v>#VALUE!</v>
      </c>
      <c r="AA497" s="22" t="e">
        <f>DGET($H$12:$P$205,$H$12,S496:V497)</f>
        <v>#VALUE!</v>
      </c>
    </row>
    <row r="498" spans="19:27" ht="18" customHeight="1" x14ac:dyDescent="0.45">
      <c r="S498" s="6" t="s">
        <v>101</v>
      </c>
      <c r="T498" s="6" t="s">
        <v>113</v>
      </c>
      <c r="U498" s="6" t="s">
        <v>102</v>
      </c>
      <c r="V498" s="6" t="s">
        <v>103</v>
      </c>
      <c r="W498" s="6"/>
      <c r="X498" s="25"/>
      <c r="Y498" s="6" t="s">
        <v>130</v>
      </c>
      <c r="Z498" s="6" t="s">
        <v>128</v>
      </c>
      <c r="AA498" s="6" t="s">
        <v>127</v>
      </c>
    </row>
    <row r="499" spans="19:27" ht="18" customHeight="1" x14ac:dyDescent="0.45">
      <c r="S499" s="21">
        <v>1</v>
      </c>
      <c r="T499" s="21" t="s">
        <v>141</v>
      </c>
      <c r="U499" s="21" t="s">
        <v>139</v>
      </c>
      <c r="V499" s="21" t="s">
        <v>124</v>
      </c>
      <c r="W499" s="21" t="s">
        <v>133</v>
      </c>
      <c r="X499" s="26" t="str">
        <f>_xlfn.CONCAT(S499,T499,U499,V499,W499)</f>
        <v>1後期日7 8a</v>
      </c>
      <c r="Y499" s="22" t="e">
        <f>DGET($H$12:$P$205,$P$12,S498:V499)</f>
        <v>#VALUE!</v>
      </c>
      <c r="Z499" s="22" t="e">
        <f>DGET($H$12:$P$205,$I$12,S498:V499)</f>
        <v>#VALUE!</v>
      </c>
      <c r="AA499" s="22" t="e">
        <f>DGET($H$12:$P$205,$H$12,S498:V499)</f>
        <v>#VALUE!</v>
      </c>
    </row>
    <row r="500" spans="19:27" ht="18" customHeight="1" x14ac:dyDescent="0.45">
      <c r="S500" s="6" t="s">
        <v>101</v>
      </c>
      <c r="T500" s="6" t="s">
        <v>113</v>
      </c>
      <c r="U500" s="6" t="s">
        <v>102</v>
      </c>
      <c r="V500" s="6" t="s">
        <v>104</v>
      </c>
      <c r="W500" s="6"/>
      <c r="X500" s="25"/>
      <c r="Y500" s="6" t="s">
        <v>130</v>
      </c>
      <c r="Z500" s="6" t="s">
        <v>128</v>
      </c>
      <c r="AA500" s="6" t="s">
        <v>127</v>
      </c>
    </row>
    <row r="501" spans="19:27" ht="18" customHeight="1" x14ac:dyDescent="0.45">
      <c r="S501" s="21">
        <v>1</v>
      </c>
      <c r="T501" s="21" t="s">
        <v>141</v>
      </c>
      <c r="U501" s="21" t="s">
        <v>139</v>
      </c>
      <c r="V501" s="21" t="s">
        <v>124</v>
      </c>
      <c r="W501" s="21" t="s">
        <v>134</v>
      </c>
      <c r="X501" s="26" t="str">
        <f>_xlfn.CONCAT(S501,T501,U501,V501,W501)</f>
        <v>1後期日7 8b</v>
      </c>
      <c r="Y501" s="22" t="e">
        <f>DGET($H$12:$P$205,$P$12,S500:V501)</f>
        <v>#VALUE!</v>
      </c>
      <c r="Z501" s="22" t="e">
        <f>DGET($H$12:$P$205,$I$12,S500:V501)</f>
        <v>#VALUE!</v>
      </c>
      <c r="AA501" s="22" t="e">
        <f>DGET($H$12:$P$205,$H$12,S500:V501)</f>
        <v>#VALUE!</v>
      </c>
    </row>
    <row r="502" spans="19:27" ht="18" customHeight="1" x14ac:dyDescent="0.45">
      <c r="S502" s="6" t="s">
        <v>101</v>
      </c>
      <c r="T502" s="6" t="s">
        <v>113</v>
      </c>
      <c r="U502" s="6" t="s">
        <v>102</v>
      </c>
      <c r="V502" s="6" t="s">
        <v>105</v>
      </c>
      <c r="W502" s="6"/>
      <c r="X502" s="25"/>
      <c r="Y502" s="6" t="s">
        <v>130</v>
      </c>
      <c r="Z502" s="6" t="s">
        <v>128</v>
      </c>
      <c r="AA502" s="6" t="s">
        <v>127</v>
      </c>
    </row>
    <row r="503" spans="19:27" ht="18" customHeight="1" x14ac:dyDescent="0.45">
      <c r="S503" s="21">
        <v>1</v>
      </c>
      <c r="T503" s="21" t="s">
        <v>141</v>
      </c>
      <c r="U503" s="21" t="s">
        <v>139</v>
      </c>
      <c r="V503" s="21" t="s">
        <v>124</v>
      </c>
      <c r="W503" s="21" t="s">
        <v>135</v>
      </c>
      <c r="X503" s="26" t="str">
        <f>_xlfn.CONCAT(S503,T503,U503,V503,W503)</f>
        <v>1後期日7 8c</v>
      </c>
      <c r="Y503" s="22" t="e">
        <f>DGET($H$12:$P$205,$P$12,S502:V503)</f>
        <v>#VALUE!</v>
      </c>
      <c r="Z503" s="22" t="e">
        <f>DGET($H$12:$P$205,$I$12,S502:V503)</f>
        <v>#VALUE!</v>
      </c>
      <c r="AA503" s="22" t="e">
        <f>DGET($H$12:$P$205,$H$12,S502:V503)</f>
        <v>#VALUE!</v>
      </c>
    </row>
    <row r="504" spans="19:27" ht="18" customHeight="1" x14ac:dyDescent="0.45">
      <c r="S504" s="6" t="s">
        <v>101</v>
      </c>
      <c r="T504" s="6" t="s">
        <v>113</v>
      </c>
      <c r="U504" s="6" t="s">
        <v>102</v>
      </c>
      <c r="V504" s="6" t="s">
        <v>103</v>
      </c>
      <c r="W504" s="6"/>
      <c r="X504" s="25"/>
      <c r="Y504" s="6" t="s">
        <v>130</v>
      </c>
      <c r="Z504" s="6" t="s">
        <v>128</v>
      </c>
      <c r="AA504" s="6" t="s">
        <v>127</v>
      </c>
    </row>
    <row r="505" spans="19:27" ht="18" customHeight="1" x14ac:dyDescent="0.45">
      <c r="S505" s="21">
        <v>1</v>
      </c>
      <c r="T505" s="21" t="s">
        <v>141</v>
      </c>
      <c r="U505" s="21" t="s">
        <v>139</v>
      </c>
      <c r="V505" s="21" t="s">
        <v>125</v>
      </c>
      <c r="W505" s="21" t="s">
        <v>133</v>
      </c>
      <c r="X505" s="26" t="str">
        <f>_xlfn.CONCAT(S505,T505,U505,V505,W505)</f>
        <v>1後期日9 10a</v>
      </c>
      <c r="Y505" s="22" t="e">
        <f>DGET($H$12:$P$205,$P$12,S504:V505)</f>
        <v>#VALUE!</v>
      </c>
      <c r="Z505" s="22" t="e">
        <f>DGET($H$12:$P$205,$I$12,S504:V505)</f>
        <v>#VALUE!</v>
      </c>
      <c r="AA505" s="22" t="e">
        <f>DGET($H$12:$P$205,$H$12,S504:V505)</f>
        <v>#VALUE!</v>
      </c>
    </row>
    <row r="506" spans="19:27" ht="18" customHeight="1" x14ac:dyDescent="0.45">
      <c r="S506" s="6" t="s">
        <v>101</v>
      </c>
      <c r="T506" s="6" t="s">
        <v>113</v>
      </c>
      <c r="U506" s="6" t="s">
        <v>102</v>
      </c>
      <c r="V506" s="6" t="s">
        <v>104</v>
      </c>
      <c r="W506" s="6"/>
      <c r="X506" s="25"/>
      <c r="Y506" s="6" t="s">
        <v>130</v>
      </c>
      <c r="Z506" s="6" t="s">
        <v>128</v>
      </c>
      <c r="AA506" s="6" t="s">
        <v>127</v>
      </c>
    </row>
    <row r="507" spans="19:27" ht="18" customHeight="1" x14ac:dyDescent="0.45">
      <c r="S507" s="21">
        <v>1</v>
      </c>
      <c r="T507" s="21" t="s">
        <v>141</v>
      </c>
      <c r="U507" s="21" t="s">
        <v>139</v>
      </c>
      <c r="V507" s="21" t="s">
        <v>125</v>
      </c>
      <c r="W507" s="21" t="s">
        <v>134</v>
      </c>
      <c r="X507" s="26" t="str">
        <f>_xlfn.CONCAT(S507,T507,U507,V507,W507)</f>
        <v>1後期日9 10b</v>
      </c>
      <c r="Y507" s="22" t="e">
        <f>DGET($H$12:$P$205,$P$12,S506:V507)</f>
        <v>#VALUE!</v>
      </c>
      <c r="Z507" s="22" t="e">
        <f>DGET($H$12:$P$205,$I$12,S506:V507)</f>
        <v>#VALUE!</v>
      </c>
      <c r="AA507" s="22" t="e">
        <f>DGET($H$12:$P$205,$H$12,S506:V507)</f>
        <v>#VALUE!</v>
      </c>
    </row>
    <row r="508" spans="19:27" ht="18" customHeight="1" x14ac:dyDescent="0.45">
      <c r="S508" s="6" t="s">
        <v>101</v>
      </c>
      <c r="T508" s="6" t="s">
        <v>113</v>
      </c>
      <c r="U508" s="6" t="s">
        <v>102</v>
      </c>
      <c r="V508" s="6" t="s">
        <v>105</v>
      </c>
      <c r="W508" s="6"/>
      <c r="X508" s="25"/>
      <c r="Y508" s="6" t="s">
        <v>130</v>
      </c>
      <c r="Z508" s="6" t="s">
        <v>128</v>
      </c>
      <c r="AA508" s="6" t="s">
        <v>127</v>
      </c>
    </row>
    <row r="509" spans="19:27" ht="18" customHeight="1" x14ac:dyDescent="0.45">
      <c r="S509" s="21">
        <v>1</v>
      </c>
      <c r="T509" s="21" t="s">
        <v>141</v>
      </c>
      <c r="U509" s="21" t="s">
        <v>139</v>
      </c>
      <c r="V509" s="21" t="s">
        <v>125</v>
      </c>
      <c r="W509" s="21" t="s">
        <v>135</v>
      </c>
      <c r="X509" s="26" t="str">
        <f>_xlfn.CONCAT(S509,T509,U509,V509,W509)</f>
        <v>1後期日9 10c</v>
      </c>
      <c r="Y509" s="22" t="e">
        <f>DGET($H$12:$P$205,$P$12,S508:V509)</f>
        <v>#VALUE!</v>
      </c>
      <c r="Z509" s="22" t="e">
        <f>DGET($H$12:$P$205,$I$12,S508:V509)</f>
        <v>#VALUE!</v>
      </c>
      <c r="AA509" s="22" t="e">
        <f>DGET($H$12:$P$205,$H$12,S508:V509)</f>
        <v>#VALUE!</v>
      </c>
    </row>
    <row r="510" spans="19:27" ht="18" customHeight="1" x14ac:dyDescent="0.45">
      <c r="S510" s="6" t="s">
        <v>101</v>
      </c>
      <c r="T510" s="6" t="s">
        <v>113</v>
      </c>
      <c r="U510" s="6" t="s">
        <v>102</v>
      </c>
      <c r="V510" s="6" t="s">
        <v>103</v>
      </c>
      <c r="W510" s="6"/>
      <c r="X510" s="25"/>
      <c r="Y510" s="6" t="s">
        <v>130</v>
      </c>
      <c r="Z510" s="6" t="s">
        <v>128</v>
      </c>
      <c r="AA510" s="6" t="s">
        <v>127</v>
      </c>
    </row>
    <row r="511" spans="19:27" ht="18" customHeight="1" x14ac:dyDescent="0.45">
      <c r="S511" s="21">
        <v>1</v>
      </c>
      <c r="T511" s="21" t="s">
        <v>141</v>
      </c>
      <c r="U511" s="21" t="s">
        <v>139</v>
      </c>
      <c r="V511" s="21" t="s">
        <v>126</v>
      </c>
      <c r="W511" s="21" t="s">
        <v>133</v>
      </c>
      <c r="X511" s="26" t="str">
        <f>_xlfn.CONCAT(S511,T511,U511,V511,W511)</f>
        <v>1後期日他a</v>
      </c>
      <c r="Y511" s="22" t="e">
        <f>DGET($H$12:$P$205,$P$12,S510:V511)</f>
        <v>#VALUE!</v>
      </c>
      <c r="Z511" s="22" t="e">
        <f>DGET($H$12:$P$205,$I$12,S510:V511)</f>
        <v>#VALUE!</v>
      </c>
      <c r="AA511" s="22" t="e">
        <f>DGET($H$12:$P$205,$H$12,S510:V511)</f>
        <v>#VALUE!</v>
      </c>
    </row>
    <row r="512" spans="19:27" ht="18" customHeight="1" x14ac:dyDescent="0.45">
      <c r="S512" s="6" t="s">
        <v>101</v>
      </c>
      <c r="T512" s="6" t="s">
        <v>113</v>
      </c>
      <c r="U512" s="6" t="s">
        <v>102</v>
      </c>
      <c r="V512" s="6" t="s">
        <v>104</v>
      </c>
      <c r="W512" s="6"/>
      <c r="X512" s="25"/>
      <c r="Y512" s="6" t="s">
        <v>130</v>
      </c>
      <c r="Z512" s="6" t="s">
        <v>128</v>
      </c>
      <c r="AA512" s="6" t="s">
        <v>127</v>
      </c>
    </row>
    <row r="513" spans="19:27" ht="18" customHeight="1" x14ac:dyDescent="0.45">
      <c r="S513" s="21">
        <v>1</v>
      </c>
      <c r="T513" s="21" t="s">
        <v>141</v>
      </c>
      <c r="U513" s="21" t="s">
        <v>139</v>
      </c>
      <c r="V513" s="21" t="s">
        <v>126</v>
      </c>
      <c r="W513" s="21" t="s">
        <v>134</v>
      </c>
      <c r="X513" s="26" t="str">
        <f>_xlfn.CONCAT(S513,T513,U513,V513,W513)</f>
        <v>1後期日他b</v>
      </c>
      <c r="Y513" s="22" t="e">
        <f>DGET($H$12:$P$205,$P$12,S512:V513)</f>
        <v>#VALUE!</v>
      </c>
      <c r="Z513" s="22" t="e">
        <f>DGET($H$12:$P$205,$I$12,S512:V513)</f>
        <v>#VALUE!</v>
      </c>
      <c r="AA513" s="22" t="e">
        <f>DGET($H$12:$P$205,$H$12,S512:V513)</f>
        <v>#VALUE!</v>
      </c>
    </row>
    <row r="514" spans="19:27" ht="18" customHeight="1" x14ac:dyDescent="0.45">
      <c r="S514" s="6" t="s">
        <v>101</v>
      </c>
      <c r="T514" s="6" t="s">
        <v>113</v>
      </c>
      <c r="U514" s="6" t="s">
        <v>102</v>
      </c>
      <c r="V514" s="6" t="s">
        <v>105</v>
      </c>
      <c r="W514" s="6"/>
      <c r="X514" s="25"/>
      <c r="Y514" s="6" t="s">
        <v>130</v>
      </c>
      <c r="Z514" s="6" t="s">
        <v>128</v>
      </c>
      <c r="AA514" s="6" t="s">
        <v>127</v>
      </c>
    </row>
    <row r="515" spans="19:27" ht="18" customHeight="1" x14ac:dyDescent="0.45">
      <c r="S515" s="21">
        <v>1</v>
      </c>
      <c r="T515" s="21" t="s">
        <v>141</v>
      </c>
      <c r="U515" s="21" t="s">
        <v>139</v>
      </c>
      <c r="V515" s="21" t="s">
        <v>126</v>
      </c>
      <c r="W515" s="21" t="s">
        <v>135</v>
      </c>
      <c r="X515" s="26" t="str">
        <f>_xlfn.CONCAT(S515,T515,U515,V515,W515)</f>
        <v>1後期日他c</v>
      </c>
      <c r="Y515" s="22" t="e">
        <f>DGET($H$12:$P$205,$P$12,S514:V515)</f>
        <v>#VALUE!</v>
      </c>
      <c r="Z515" s="22" t="e">
        <f>DGET($H$12:$P$205,$I$12,S514:V515)</f>
        <v>#VALUE!</v>
      </c>
      <c r="AA515" s="22" t="e">
        <f>DGET($H$12:$P$205,$H$12,S514:V515)</f>
        <v>#VALUE!</v>
      </c>
    </row>
    <row r="516" spans="19:27" ht="18" customHeight="1" x14ac:dyDescent="0.45">
      <c r="S516" s="6" t="s">
        <v>101</v>
      </c>
      <c r="T516" s="6" t="s">
        <v>113</v>
      </c>
      <c r="U516" s="6" t="s">
        <v>102</v>
      </c>
      <c r="V516" s="6" t="s">
        <v>103</v>
      </c>
      <c r="W516" s="6"/>
      <c r="X516" s="25"/>
      <c r="Y516" s="6" t="s">
        <v>130</v>
      </c>
      <c r="Z516" s="6" t="s">
        <v>128</v>
      </c>
      <c r="AA516" s="6" t="s">
        <v>127</v>
      </c>
    </row>
    <row r="517" spans="19:27" ht="18" customHeight="1" x14ac:dyDescent="0.45">
      <c r="S517" s="21" t="s">
        <v>140</v>
      </c>
      <c r="T517" s="21" t="s">
        <v>118</v>
      </c>
      <c r="U517" s="21" t="s">
        <v>119</v>
      </c>
      <c r="V517" s="21" t="s">
        <v>120</v>
      </c>
      <c r="W517" s="21" t="s">
        <v>133</v>
      </c>
      <c r="X517" s="26" t="str">
        <f>_xlfn.CONCAT(S517,T517,U517,V517,W517)</f>
        <v>2前期月1 2a</v>
      </c>
      <c r="Y517" s="22" t="e">
        <f>DGET($H$12:$P$205,$P$12,S516:V517)</f>
        <v>#VALUE!</v>
      </c>
      <c r="Z517" s="22" t="e">
        <f>DGET($H$12:$P$205,$I$12,S516:V517)</f>
        <v>#VALUE!</v>
      </c>
      <c r="AA517" s="22" t="e">
        <f>DGET($H$12:$P$205,$H$12,S516:V517)</f>
        <v>#VALUE!</v>
      </c>
    </row>
    <row r="518" spans="19:27" ht="18" customHeight="1" x14ac:dyDescent="0.45">
      <c r="S518" s="6" t="s">
        <v>101</v>
      </c>
      <c r="T518" s="6" t="s">
        <v>113</v>
      </c>
      <c r="U518" s="6" t="s">
        <v>102</v>
      </c>
      <c r="V518" s="6" t="s">
        <v>104</v>
      </c>
      <c r="W518" s="6"/>
      <c r="X518" s="25"/>
      <c r="Y518" s="6" t="s">
        <v>130</v>
      </c>
      <c r="Z518" s="6" t="s">
        <v>128</v>
      </c>
      <c r="AA518" s="6" t="s">
        <v>127</v>
      </c>
    </row>
    <row r="519" spans="19:27" ht="18" customHeight="1" x14ac:dyDescent="0.45">
      <c r="S519" s="21" t="s">
        <v>140</v>
      </c>
      <c r="T519" s="21" t="s">
        <v>118</v>
      </c>
      <c r="U519" s="21" t="s">
        <v>119</v>
      </c>
      <c r="V519" s="21" t="s">
        <v>120</v>
      </c>
      <c r="W519" s="21" t="s">
        <v>134</v>
      </c>
      <c r="X519" s="26" t="str">
        <f>_xlfn.CONCAT(S519,T519,U519,V519,W519)</f>
        <v>2前期月1 2b</v>
      </c>
      <c r="Y519" s="22" t="e">
        <f>DGET($H$12:$P$205,$P$12,S518:V519)</f>
        <v>#VALUE!</v>
      </c>
      <c r="Z519" s="22" t="e">
        <f>DGET($H$12:$P$205,$I$12,S518:V519)</f>
        <v>#VALUE!</v>
      </c>
      <c r="AA519" s="22" t="e">
        <f>DGET($H$12:$P$205,$H$12,S518:V519)</f>
        <v>#VALUE!</v>
      </c>
    </row>
    <row r="520" spans="19:27" ht="18" customHeight="1" x14ac:dyDescent="0.45">
      <c r="S520" s="6" t="s">
        <v>101</v>
      </c>
      <c r="T520" s="6" t="s">
        <v>113</v>
      </c>
      <c r="U520" s="6" t="s">
        <v>102</v>
      </c>
      <c r="V520" s="6" t="s">
        <v>105</v>
      </c>
      <c r="W520" s="6"/>
      <c r="X520" s="25"/>
      <c r="Y520" s="6" t="s">
        <v>130</v>
      </c>
      <c r="Z520" s="6" t="s">
        <v>128</v>
      </c>
      <c r="AA520" s="6" t="s">
        <v>127</v>
      </c>
    </row>
    <row r="521" spans="19:27" ht="18" customHeight="1" x14ac:dyDescent="0.45">
      <c r="S521" s="21" t="s">
        <v>140</v>
      </c>
      <c r="T521" s="21" t="s">
        <v>118</v>
      </c>
      <c r="U521" s="21" t="s">
        <v>119</v>
      </c>
      <c r="V521" s="21" t="s">
        <v>120</v>
      </c>
      <c r="W521" s="21" t="s">
        <v>135</v>
      </c>
      <c r="X521" s="26" t="str">
        <f>_xlfn.CONCAT(S521,T521,U521,V521,W521)</f>
        <v>2前期月1 2c</v>
      </c>
      <c r="Y521" s="22" t="e">
        <f>DGET($H$12:$P$205,$P$12,S520:V521)</f>
        <v>#VALUE!</v>
      </c>
      <c r="Z521" s="22" t="e">
        <f>DGET($H$12:$P$205,$I$12,S520:V521)</f>
        <v>#VALUE!</v>
      </c>
      <c r="AA521" s="22" t="e">
        <f>DGET($H$12:$P$205,$H$12,S520:V521)</f>
        <v>#VALUE!</v>
      </c>
    </row>
    <row r="522" spans="19:27" ht="18" customHeight="1" x14ac:dyDescent="0.45">
      <c r="S522" s="6" t="s">
        <v>101</v>
      </c>
      <c r="T522" s="6" t="s">
        <v>113</v>
      </c>
      <c r="U522" s="6" t="s">
        <v>102</v>
      </c>
      <c r="V522" s="6" t="s">
        <v>103</v>
      </c>
      <c r="W522" s="6"/>
      <c r="X522" s="25"/>
      <c r="Y522" s="6" t="s">
        <v>130</v>
      </c>
      <c r="Z522" s="6" t="s">
        <v>128</v>
      </c>
      <c r="AA522" s="6" t="s">
        <v>127</v>
      </c>
    </row>
    <row r="523" spans="19:27" ht="18" customHeight="1" x14ac:dyDescent="0.45">
      <c r="S523" s="21" t="s">
        <v>140</v>
      </c>
      <c r="T523" s="21" t="s">
        <v>118</v>
      </c>
      <c r="U523" s="21" t="s">
        <v>119</v>
      </c>
      <c r="V523" s="21" t="s">
        <v>121</v>
      </c>
      <c r="W523" s="21" t="s">
        <v>133</v>
      </c>
      <c r="X523" s="26" t="str">
        <f>_xlfn.CONCAT(S523,T523,U523,V523,W523)</f>
        <v>2前期月3 4a</v>
      </c>
      <c r="Y523" s="22" t="e">
        <f>DGET($H$12:$P$205,$P$12,S522:V523)</f>
        <v>#VALUE!</v>
      </c>
      <c r="Z523" s="22" t="e">
        <f>DGET($H$12:$P$205,$I$12,S522:V523)</f>
        <v>#VALUE!</v>
      </c>
      <c r="AA523" s="22" t="e">
        <f>DGET($H$12:$P$205,$H$12,S522:V523)</f>
        <v>#VALUE!</v>
      </c>
    </row>
    <row r="524" spans="19:27" ht="18" customHeight="1" x14ac:dyDescent="0.45">
      <c r="S524" s="6" t="s">
        <v>101</v>
      </c>
      <c r="T524" s="6" t="s">
        <v>113</v>
      </c>
      <c r="U524" s="6" t="s">
        <v>102</v>
      </c>
      <c r="V524" s="6" t="s">
        <v>104</v>
      </c>
      <c r="W524" s="6"/>
      <c r="X524" s="25"/>
      <c r="Y524" s="6" t="s">
        <v>130</v>
      </c>
      <c r="Z524" s="6" t="s">
        <v>128</v>
      </c>
      <c r="AA524" s="6" t="s">
        <v>127</v>
      </c>
    </row>
    <row r="525" spans="19:27" ht="18" customHeight="1" x14ac:dyDescent="0.45">
      <c r="S525" s="21" t="s">
        <v>140</v>
      </c>
      <c r="T525" s="21" t="s">
        <v>118</v>
      </c>
      <c r="U525" s="21" t="s">
        <v>119</v>
      </c>
      <c r="V525" s="21" t="s">
        <v>121</v>
      </c>
      <c r="W525" s="21" t="s">
        <v>134</v>
      </c>
      <c r="X525" s="26" t="str">
        <f>_xlfn.CONCAT(S525,T525,U525,V525,W525)</f>
        <v>2前期月3 4b</v>
      </c>
      <c r="Y525" s="22" t="e">
        <f>DGET($H$12:$P$205,$P$12,S524:V525)</f>
        <v>#VALUE!</v>
      </c>
      <c r="Z525" s="22" t="e">
        <f>DGET($H$12:$P$205,$I$12,S524:V525)</f>
        <v>#VALUE!</v>
      </c>
      <c r="AA525" s="22" t="e">
        <f>DGET($H$12:$P$205,$H$12,S524:V525)</f>
        <v>#VALUE!</v>
      </c>
    </row>
    <row r="526" spans="19:27" ht="18" customHeight="1" x14ac:dyDescent="0.45">
      <c r="S526" s="6" t="s">
        <v>101</v>
      </c>
      <c r="T526" s="6" t="s">
        <v>113</v>
      </c>
      <c r="U526" s="6" t="s">
        <v>102</v>
      </c>
      <c r="V526" s="6" t="s">
        <v>105</v>
      </c>
      <c r="W526" s="6"/>
      <c r="X526" s="25"/>
      <c r="Y526" s="6" t="s">
        <v>130</v>
      </c>
      <c r="Z526" s="6" t="s">
        <v>128</v>
      </c>
      <c r="AA526" s="6" t="s">
        <v>127</v>
      </c>
    </row>
    <row r="527" spans="19:27" ht="18" customHeight="1" x14ac:dyDescent="0.45">
      <c r="S527" s="21" t="s">
        <v>140</v>
      </c>
      <c r="T527" s="21" t="s">
        <v>118</v>
      </c>
      <c r="U527" s="21" t="s">
        <v>119</v>
      </c>
      <c r="V527" s="21" t="s">
        <v>121</v>
      </c>
      <c r="W527" s="21" t="s">
        <v>135</v>
      </c>
      <c r="X527" s="26" t="str">
        <f>_xlfn.CONCAT(S527,T527,U527,V527,W527)</f>
        <v>2前期月3 4c</v>
      </c>
      <c r="Y527" s="22" t="e">
        <f>DGET($H$12:$P$205,$P$12,S526:V527)</f>
        <v>#VALUE!</v>
      </c>
      <c r="Z527" s="22" t="e">
        <f>DGET($H$12:$P$205,$I$12,S526:V527)</f>
        <v>#VALUE!</v>
      </c>
      <c r="AA527" s="22" t="e">
        <f>DGET($H$12:$P$205,$H$12,S526:V527)</f>
        <v>#VALUE!</v>
      </c>
    </row>
    <row r="528" spans="19:27" ht="18" customHeight="1" x14ac:dyDescent="0.45">
      <c r="S528" s="6" t="s">
        <v>101</v>
      </c>
      <c r="T528" s="6" t="s">
        <v>113</v>
      </c>
      <c r="U528" s="6" t="s">
        <v>102</v>
      </c>
      <c r="V528" s="6" t="s">
        <v>103</v>
      </c>
      <c r="W528" s="6"/>
      <c r="X528" s="25"/>
      <c r="Y528" s="6" t="s">
        <v>130</v>
      </c>
      <c r="Z528" s="6" t="s">
        <v>128</v>
      </c>
      <c r="AA528" s="6" t="s">
        <v>127</v>
      </c>
    </row>
    <row r="529" spans="19:27" ht="18" customHeight="1" x14ac:dyDescent="0.45">
      <c r="S529" s="21" t="s">
        <v>140</v>
      </c>
      <c r="T529" s="21" t="s">
        <v>118</v>
      </c>
      <c r="U529" s="21" t="s">
        <v>119</v>
      </c>
      <c r="V529" s="21" t="s">
        <v>123</v>
      </c>
      <c r="W529" s="21" t="s">
        <v>133</v>
      </c>
      <c r="X529" s="26" t="str">
        <f>_xlfn.CONCAT(S529,T529,U529,V529,W529)</f>
        <v>2前期月5 6a</v>
      </c>
      <c r="Y529" s="22" t="e">
        <f>DGET($H$12:$P$205,$P$12,S528:V529)</f>
        <v>#VALUE!</v>
      </c>
      <c r="Z529" s="22" t="e">
        <f>DGET($H$12:$P$205,$I$12,S528:V529)</f>
        <v>#VALUE!</v>
      </c>
      <c r="AA529" s="22" t="e">
        <f>DGET($H$12:$P$205,$H$12,S528:V529)</f>
        <v>#VALUE!</v>
      </c>
    </row>
    <row r="530" spans="19:27" ht="18" customHeight="1" x14ac:dyDescent="0.45">
      <c r="S530" s="6" t="s">
        <v>101</v>
      </c>
      <c r="T530" s="6" t="s">
        <v>113</v>
      </c>
      <c r="U530" s="6" t="s">
        <v>102</v>
      </c>
      <c r="V530" s="6" t="s">
        <v>104</v>
      </c>
      <c r="W530" s="6"/>
      <c r="X530" s="25"/>
      <c r="Y530" s="6" t="s">
        <v>130</v>
      </c>
      <c r="Z530" s="6" t="s">
        <v>128</v>
      </c>
      <c r="AA530" s="6" t="s">
        <v>127</v>
      </c>
    </row>
    <row r="531" spans="19:27" ht="18" customHeight="1" x14ac:dyDescent="0.45">
      <c r="S531" s="21" t="s">
        <v>140</v>
      </c>
      <c r="T531" s="21" t="s">
        <v>118</v>
      </c>
      <c r="U531" s="21" t="s">
        <v>119</v>
      </c>
      <c r="V531" s="21" t="s">
        <v>123</v>
      </c>
      <c r="W531" s="21" t="s">
        <v>134</v>
      </c>
      <c r="X531" s="26" t="str">
        <f>_xlfn.CONCAT(S531,T531,U531,V531,W531)</f>
        <v>2前期月5 6b</v>
      </c>
      <c r="Y531" s="22" t="e">
        <f>DGET($H$12:$P$205,$P$12,S530:V531)</f>
        <v>#VALUE!</v>
      </c>
      <c r="Z531" s="22" t="e">
        <f>DGET($H$12:$P$205,$I$12,S530:V531)</f>
        <v>#VALUE!</v>
      </c>
      <c r="AA531" s="22" t="e">
        <f>DGET($H$12:$P$205,$H$12,S530:V531)</f>
        <v>#VALUE!</v>
      </c>
    </row>
    <row r="532" spans="19:27" ht="18" customHeight="1" x14ac:dyDescent="0.45">
      <c r="S532" s="6" t="s">
        <v>101</v>
      </c>
      <c r="T532" s="6" t="s">
        <v>113</v>
      </c>
      <c r="U532" s="6" t="s">
        <v>102</v>
      </c>
      <c r="V532" s="6" t="s">
        <v>105</v>
      </c>
      <c r="W532" s="6"/>
      <c r="X532" s="25"/>
      <c r="Y532" s="6" t="s">
        <v>130</v>
      </c>
      <c r="Z532" s="6" t="s">
        <v>128</v>
      </c>
      <c r="AA532" s="6" t="s">
        <v>127</v>
      </c>
    </row>
    <row r="533" spans="19:27" ht="18" customHeight="1" x14ac:dyDescent="0.45">
      <c r="S533" s="21" t="s">
        <v>140</v>
      </c>
      <c r="T533" s="21" t="s">
        <v>118</v>
      </c>
      <c r="U533" s="21" t="s">
        <v>119</v>
      </c>
      <c r="V533" s="21" t="s">
        <v>123</v>
      </c>
      <c r="W533" s="21" t="s">
        <v>135</v>
      </c>
      <c r="X533" s="26" t="str">
        <f>_xlfn.CONCAT(S533,T533,U533,V533,W533)</f>
        <v>2前期月5 6c</v>
      </c>
      <c r="Y533" s="22" t="e">
        <f>DGET($H$12:$P$205,$P$12,S532:V533)</f>
        <v>#VALUE!</v>
      </c>
      <c r="Z533" s="22" t="e">
        <f>DGET($H$12:$P$205,$I$12,S532:V533)</f>
        <v>#VALUE!</v>
      </c>
      <c r="AA533" s="22" t="e">
        <f>DGET($H$12:$P$205,$H$12,S532:V533)</f>
        <v>#VALUE!</v>
      </c>
    </row>
    <row r="534" spans="19:27" ht="18" customHeight="1" x14ac:dyDescent="0.45">
      <c r="S534" s="6" t="s">
        <v>101</v>
      </c>
      <c r="T534" s="6" t="s">
        <v>113</v>
      </c>
      <c r="U534" s="6" t="s">
        <v>102</v>
      </c>
      <c r="V534" s="6" t="s">
        <v>103</v>
      </c>
      <c r="W534" s="6"/>
      <c r="X534" s="25"/>
      <c r="Y534" s="6" t="s">
        <v>130</v>
      </c>
      <c r="Z534" s="6" t="s">
        <v>128</v>
      </c>
      <c r="AA534" s="6" t="s">
        <v>127</v>
      </c>
    </row>
    <row r="535" spans="19:27" ht="18" customHeight="1" x14ac:dyDescent="0.45">
      <c r="S535" s="21" t="s">
        <v>140</v>
      </c>
      <c r="T535" s="21" t="s">
        <v>118</v>
      </c>
      <c r="U535" s="21" t="s">
        <v>119</v>
      </c>
      <c r="V535" s="21" t="s">
        <v>124</v>
      </c>
      <c r="W535" s="21" t="s">
        <v>133</v>
      </c>
      <c r="X535" s="26" t="str">
        <f>_xlfn.CONCAT(S535,T535,U535,V535,W535)</f>
        <v>2前期月7 8a</v>
      </c>
      <c r="Y535" s="22" t="e">
        <f>DGET($H$12:$P$205,$P$12,S534:V535)</f>
        <v>#VALUE!</v>
      </c>
      <c r="Z535" s="22" t="e">
        <f>DGET($H$12:$P$205,$I$12,S534:V535)</f>
        <v>#VALUE!</v>
      </c>
      <c r="AA535" s="22" t="e">
        <f>DGET($H$12:$P$205,$H$12,S534:V535)</f>
        <v>#VALUE!</v>
      </c>
    </row>
    <row r="536" spans="19:27" ht="18" customHeight="1" x14ac:dyDescent="0.45">
      <c r="S536" s="6" t="s">
        <v>101</v>
      </c>
      <c r="T536" s="6" t="s">
        <v>113</v>
      </c>
      <c r="U536" s="6" t="s">
        <v>102</v>
      </c>
      <c r="V536" s="6" t="s">
        <v>104</v>
      </c>
      <c r="W536" s="6"/>
      <c r="X536" s="25"/>
      <c r="Y536" s="6" t="s">
        <v>130</v>
      </c>
      <c r="Z536" s="6" t="s">
        <v>128</v>
      </c>
      <c r="AA536" s="6" t="s">
        <v>127</v>
      </c>
    </row>
    <row r="537" spans="19:27" ht="18" customHeight="1" x14ac:dyDescent="0.45">
      <c r="S537" s="21" t="s">
        <v>140</v>
      </c>
      <c r="T537" s="21" t="s">
        <v>118</v>
      </c>
      <c r="U537" s="21" t="s">
        <v>119</v>
      </c>
      <c r="V537" s="21" t="s">
        <v>124</v>
      </c>
      <c r="W537" s="21" t="s">
        <v>134</v>
      </c>
      <c r="X537" s="26" t="str">
        <f>_xlfn.CONCAT(S537,T537,U537,V537,W537)</f>
        <v>2前期月7 8b</v>
      </c>
      <c r="Y537" s="22" t="e">
        <f>DGET($H$12:$P$205,$P$12,S536:V537)</f>
        <v>#VALUE!</v>
      </c>
      <c r="Z537" s="22" t="e">
        <f>DGET($H$12:$P$205,$I$12,S536:V537)</f>
        <v>#VALUE!</v>
      </c>
      <c r="AA537" s="22" t="e">
        <f>DGET($H$12:$P$205,$H$12,S536:V537)</f>
        <v>#VALUE!</v>
      </c>
    </row>
    <row r="538" spans="19:27" ht="18" customHeight="1" x14ac:dyDescent="0.45">
      <c r="S538" s="6" t="s">
        <v>101</v>
      </c>
      <c r="T538" s="6" t="s">
        <v>113</v>
      </c>
      <c r="U538" s="6" t="s">
        <v>102</v>
      </c>
      <c r="V538" s="6" t="s">
        <v>105</v>
      </c>
      <c r="W538" s="6"/>
      <c r="X538" s="25"/>
      <c r="Y538" s="6" t="s">
        <v>130</v>
      </c>
      <c r="Z538" s="6" t="s">
        <v>128</v>
      </c>
      <c r="AA538" s="6" t="s">
        <v>127</v>
      </c>
    </row>
    <row r="539" spans="19:27" ht="18" customHeight="1" x14ac:dyDescent="0.45">
      <c r="S539" s="21" t="s">
        <v>140</v>
      </c>
      <c r="T539" s="21" t="s">
        <v>118</v>
      </c>
      <c r="U539" s="21" t="s">
        <v>119</v>
      </c>
      <c r="V539" s="21" t="s">
        <v>124</v>
      </c>
      <c r="W539" s="21" t="s">
        <v>135</v>
      </c>
      <c r="X539" s="26" t="str">
        <f>_xlfn.CONCAT(S539,T539,U539,V539,W539)</f>
        <v>2前期月7 8c</v>
      </c>
      <c r="Y539" s="22" t="e">
        <f>DGET($H$12:$P$205,$P$12,S538:V539)</f>
        <v>#VALUE!</v>
      </c>
      <c r="Z539" s="22" t="e">
        <f>DGET($H$12:$P$205,$I$12,S538:V539)</f>
        <v>#VALUE!</v>
      </c>
      <c r="AA539" s="22" t="e">
        <f>DGET($H$12:$P$205,$H$12,S538:V539)</f>
        <v>#VALUE!</v>
      </c>
    </row>
    <row r="540" spans="19:27" ht="18" customHeight="1" x14ac:dyDescent="0.45">
      <c r="S540" s="6" t="s">
        <v>101</v>
      </c>
      <c r="T540" s="6" t="s">
        <v>113</v>
      </c>
      <c r="U540" s="6" t="s">
        <v>102</v>
      </c>
      <c r="V540" s="6" t="s">
        <v>103</v>
      </c>
      <c r="W540" s="6"/>
      <c r="X540" s="25"/>
      <c r="Y540" s="6" t="s">
        <v>130</v>
      </c>
      <c r="Z540" s="6" t="s">
        <v>128</v>
      </c>
      <c r="AA540" s="6" t="s">
        <v>127</v>
      </c>
    </row>
    <row r="541" spans="19:27" ht="18" customHeight="1" x14ac:dyDescent="0.45">
      <c r="S541" s="21" t="s">
        <v>140</v>
      </c>
      <c r="T541" s="21" t="s">
        <v>118</v>
      </c>
      <c r="U541" s="21" t="s">
        <v>119</v>
      </c>
      <c r="V541" s="21" t="s">
        <v>125</v>
      </c>
      <c r="W541" s="21" t="s">
        <v>133</v>
      </c>
      <c r="X541" s="26" t="str">
        <f>_xlfn.CONCAT(S541,T541,U541,V541,W541)</f>
        <v>2前期月9 10a</v>
      </c>
      <c r="Y541" s="22" t="e">
        <f>DGET($H$12:$P$205,$P$12,S540:V541)</f>
        <v>#VALUE!</v>
      </c>
      <c r="Z541" s="22" t="e">
        <f>DGET($H$12:$P$205,$I$12,S540:V541)</f>
        <v>#VALUE!</v>
      </c>
      <c r="AA541" s="22" t="e">
        <f>DGET($H$12:$P$205,$H$12,S540:V541)</f>
        <v>#VALUE!</v>
      </c>
    </row>
    <row r="542" spans="19:27" ht="18" customHeight="1" x14ac:dyDescent="0.45">
      <c r="S542" s="6" t="s">
        <v>101</v>
      </c>
      <c r="T542" s="6" t="s">
        <v>113</v>
      </c>
      <c r="U542" s="6" t="s">
        <v>102</v>
      </c>
      <c r="V542" s="6" t="s">
        <v>104</v>
      </c>
      <c r="W542" s="6"/>
      <c r="X542" s="25"/>
      <c r="Y542" s="6" t="s">
        <v>130</v>
      </c>
      <c r="Z542" s="6" t="s">
        <v>128</v>
      </c>
      <c r="AA542" s="6" t="s">
        <v>127</v>
      </c>
    </row>
    <row r="543" spans="19:27" ht="18" customHeight="1" x14ac:dyDescent="0.45">
      <c r="S543" s="21" t="s">
        <v>140</v>
      </c>
      <c r="T543" s="21" t="s">
        <v>118</v>
      </c>
      <c r="U543" s="21" t="s">
        <v>119</v>
      </c>
      <c r="V543" s="21" t="s">
        <v>125</v>
      </c>
      <c r="W543" s="21" t="s">
        <v>134</v>
      </c>
      <c r="X543" s="26" t="str">
        <f>_xlfn.CONCAT(S543,T543,U543,V543,W543)</f>
        <v>2前期月9 10b</v>
      </c>
      <c r="Y543" s="22" t="e">
        <f>DGET($H$12:$P$205,$P$12,S542:V543)</f>
        <v>#VALUE!</v>
      </c>
      <c r="Z543" s="22" t="e">
        <f>DGET($H$12:$P$205,$I$12,S542:V543)</f>
        <v>#VALUE!</v>
      </c>
      <c r="AA543" s="22" t="e">
        <f>DGET($H$12:$P$205,$H$12,S542:V543)</f>
        <v>#VALUE!</v>
      </c>
    </row>
    <row r="544" spans="19:27" ht="18" customHeight="1" x14ac:dyDescent="0.45">
      <c r="S544" s="6" t="s">
        <v>101</v>
      </c>
      <c r="T544" s="6" t="s">
        <v>113</v>
      </c>
      <c r="U544" s="6" t="s">
        <v>102</v>
      </c>
      <c r="V544" s="6" t="s">
        <v>105</v>
      </c>
      <c r="W544" s="6"/>
      <c r="X544" s="25"/>
      <c r="Y544" s="6" t="s">
        <v>130</v>
      </c>
      <c r="Z544" s="6" t="s">
        <v>128</v>
      </c>
      <c r="AA544" s="6" t="s">
        <v>127</v>
      </c>
    </row>
    <row r="545" spans="19:27" ht="18" customHeight="1" x14ac:dyDescent="0.45">
      <c r="S545" s="21" t="s">
        <v>140</v>
      </c>
      <c r="T545" s="21" t="s">
        <v>118</v>
      </c>
      <c r="U545" s="21" t="s">
        <v>119</v>
      </c>
      <c r="V545" s="21" t="s">
        <v>125</v>
      </c>
      <c r="W545" s="21" t="s">
        <v>135</v>
      </c>
      <c r="X545" s="26" t="str">
        <f>_xlfn.CONCAT(S545,T545,U545,V545,W545)</f>
        <v>2前期月9 10c</v>
      </c>
      <c r="Y545" s="22" t="e">
        <f>DGET($H$12:$P$205,$P$12,S544:V545)</f>
        <v>#VALUE!</v>
      </c>
      <c r="Z545" s="22" t="e">
        <f>DGET($H$12:$P$205,$I$12,S544:V545)</f>
        <v>#VALUE!</v>
      </c>
      <c r="AA545" s="22" t="e">
        <f>DGET($H$12:$P$205,$H$12,S544:V545)</f>
        <v>#VALUE!</v>
      </c>
    </row>
    <row r="546" spans="19:27" ht="18" customHeight="1" x14ac:dyDescent="0.45">
      <c r="S546" s="6" t="s">
        <v>101</v>
      </c>
      <c r="T546" s="6" t="s">
        <v>113</v>
      </c>
      <c r="U546" s="6" t="s">
        <v>102</v>
      </c>
      <c r="V546" s="6" t="s">
        <v>103</v>
      </c>
      <c r="W546" s="6"/>
      <c r="X546" s="25"/>
      <c r="Y546" s="6" t="s">
        <v>130</v>
      </c>
      <c r="Z546" s="6" t="s">
        <v>128</v>
      </c>
      <c r="AA546" s="6" t="s">
        <v>127</v>
      </c>
    </row>
    <row r="547" spans="19:27" ht="18" customHeight="1" x14ac:dyDescent="0.45">
      <c r="S547" s="21" t="s">
        <v>140</v>
      </c>
      <c r="T547" s="21" t="s">
        <v>118</v>
      </c>
      <c r="U547" s="21" t="s">
        <v>119</v>
      </c>
      <c r="V547" s="21" t="s">
        <v>126</v>
      </c>
      <c r="W547" s="21" t="s">
        <v>133</v>
      </c>
      <c r="X547" s="26" t="str">
        <f>_xlfn.CONCAT(S547,T547,U547,V547,W547)</f>
        <v>2前期月他a</v>
      </c>
      <c r="Y547" s="22" t="e">
        <f>DGET($H$12:$P$205,$P$12,S546:V547)</f>
        <v>#VALUE!</v>
      </c>
      <c r="Z547" s="22" t="e">
        <f>DGET($H$12:$P$205,$I$12,S546:V547)</f>
        <v>#VALUE!</v>
      </c>
      <c r="AA547" s="22" t="e">
        <f>DGET($H$12:$P$205,$H$12,S546:V547)</f>
        <v>#VALUE!</v>
      </c>
    </row>
    <row r="548" spans="19:27" ht="18" customHeight="1" x14ac:dyDescent="0.45">
      <c r="S548" s="6" t="s">
        <v>101</v>
      </c>
      <c r="T548" s="6" t="s">
        <v>113</v>
      </c>
      <c r="U548" s="6" t="s">
        <v>102</v>
      </c>
      <c r="V548" s="6" t="s">
        <v>104</v>
      </c>
      <c r="W548" s="6"/>
      <c r="X548" s="25"/>
      <c r="Y548" s="6" t="s">
        <v>130</v>
      </c>
      <c r="Z548" s="6" t="s">
        <v>128</v>
      </c>
      <c r="AA548" s="6" t="s">
        <v>127</v>
      </c>
    </row>
    <row r="549" spans="19:27" ht="18" customHeight="1" x14ac:dyDescent="0.45">
      <c r="S549" s="21" t="s">
        <v>140</v>
      </c>
      <c r="T549" s="21" t="s">
        <v>118</v>
      </c>
      <c r="U549" s="21" t="s">
        <v>119</v>
      </c>
      <c r="V549" s="21" t="s">
        <v>126</v>
      </c>
      <c r="W549" s="21" t="s">
        <v>134</v>
      </c>
      <c r="X549" s="26" t="str">
        <f>_xlfn.CONCAT(S549,T549,U549,V549,W549)</f>
        <v>2前期月他b</v>
      </c>
      <c r="Y549" s="22" t="e">
        <f>DGET($H$12:$P$205,$P$12,S548:V549)</f>
        <v>#VALUE!</v>
      </c>
      <c r="Z549" s="22" t="e">
        <f>DGET($H$12:$P$205,$I$12,S548:V549)</f>
        <v>#VALUE!</v>
      </c>
      <c r="AA549" s="22" t="e">
        <f>DGET($H$12:$P$205,$H$12,S548:V549)</f>
        <v>#VALUE!</v>
      </c>
    </row>
    <row r="550" spans="19:27" ht="18" customHeight="1" x14ac:dyDescent="0.45">
      <c r="S550" s="6" t="s">
        <v>101</v>
      </c>
      <c r="T550" s="6" t="s">
        <v>113</v>
      </c>
      <c r="U550" s="6" t="s">
        <v>102</v>
      </c>
      <c r="V550" s="6" t="s">
        <v>105</v>
      </c>
      <c r="W550" s="6"/>
      <c r="X550" s="25"/>
      <c r="Y550" s="6" t="s">
        <v>130</v>
      </c>
      <c r="Z550" s="6" t="s">
        <v>128</v>
      </c>
      <c r="AA550" s="6" t="s">
        <v>127</v>
      </c>
    </row>
    <row r="551" spans="19:27" ht="18" customHeight="1" x14ac:dyDescent="0.45">
      <c r="S551" s="21" t="s">
        <v>140</v>
      </c>
      <c r="T551" s="21" t="s">
        <v>118</v>
      </c>
      <c r="U551" s="21" t="s">
        <v>119</v>
      </c>
      <c r="V551" s="21" t="s">
        <v>126</v>
      </c>
      <c r="W551" s="21" t="s">
        <v>135</v>
      </c>
      <c r="X551" s="26" t="str">
        <f>_xlfn.CONCAT(S551,T551,U551,V551,W551)</f>
        <v>2前期月他c</v>
      </c>
      <c r="Y551" s="22" t="e">
        <f>DGET($H$12:$P$205,$P$12,S550:V551)</f>
        <v>#VALUE!</v>
      </c>
      <c r="Z551" s="22" t="e">
        <f>DGET($H$12:$P$205,$I$12,S550:V551)</f>
        <v>#VALUE!</v>
      </c>
      <c r="AA551" s="22" t="e">
        <f>DGET($H$12:$P$205,$H$12,S550:V551)</f>
        <v>#VALUE!</v>
      </c>
    </row>
    <row r="552" spans="19:27" ht="18" customHeight="1" x14ac:dyDescent="0.45">
      <c r="S552" s="6" t="s">
        <v>101</v>
      </c>
      <c r="T552" s="6" t="s">
        <v>113</v>
      </c>
      <c r="U552" s="6" t="s">
        <v>102</v>
      </c>
      <c r="V552" s="6" t="s">
        <v>103</v>
      </c>
      <c r="W552" s="6"/>
      <c r="X552" s="25"/>
      <c r="Y552" s="6" t="s">
        <v>130</v>
      </c>
      <c r="Z552" s="6" t="s">
        <v>128</v>
      </c>
      <c r="AA552" s="6" t="s">
        <v>127</v>
      </c>
    </row>
    <row r="553" spans="19:27" ht="18" customHeight="1" x14ac:dyDescent="0.45">
      <c r="S553" s="21" t="s">
        <v>140</v>
      </c>
      <c r="T553" s="21" t="s">
        <v>118</v>
      </c>
      <c r="U553" s="21" t="s">
        <v>129</v>
      </c>
      <c r="V553" s="21" t="s">
        <v>120</v>
      </c>
      <c r="W553" s="21" t="s">
        <v>133</v>
      </c>
      <c r="X553" s="26" t="str">
        <f>_xlfn.CONCAT(S553,T553,U553,V553,W553)</f>
        <v>2前期火1 2a</v>
      </c>
      <c r="Y553" s="22" t="e">
        <f>DGET($H$12:$P$205,$P$12,S552:V553)</f>
        <v>#VALUE!</v>
      </c>
      <c r="Z553" s="22" t="e">
        <f>DGET($H$12:$P$205,$I$12,S552:V553)</f>
        <v>#VALUE!</v>
      </c>
      <c r="AA553" s="22" t="e">
        <f>DGET($H$12:$P$205,$H$12,S552:V553)</f>
        <v>#VALUE!</v>
      </c>
    </row>
    <row r="554" spans="19:27" ht="18" customHeight="1" x14ac:dyDescent="0.45">
      <c r="S554" s="6" t="s">
        <v>101</v>
      </c>
      <c r="T554" s="6" t="s">
        <v>113</v>
      </c>
      <c r="U554" s="6" t="s">
        <v>102</v>
      </c>
      <c r="V554" s="6" t="s">
        <v>104</v>
      </c>
      <c r="W554" s="6"/>
      <c r="X554" s="25"/>
      <c r="Y554" s="6" t="s">
        <v>130</v>
      </c>
      <c r="Z554" s="6" t="s">
        <v>128</v>
      </c>
      <c r="AA554" s="6" t="s">
        <v>127</v>
      </c>
    </row>
    <row r="555" spans="19:27" ht="18" customHeight="1" x14ac:dyDescent="0.45">
      <c r="S555" s="21" t="s">
        <v>140</v>
      </c>
      <c r="T555" s="21" t="s">
        <v>118</v>
      </c>
      <c r="U555" s="21" t="s">
        <v>129</v>
      </c>
      <c r="V555" s="21" t="s">
        <v>120</v>
      </c>
      <c r="W555" s="21" t="s">
        <v>134</v>
      </c>
      <c r="X555" s="26" t="str">
        <f>_xlfn.CONCAT(S555,T555,U555,V555,W555)</f>
        <v>2前期火1 2b</v>
      </c>
      <c r="Y555" s="22" t="e">
        <f>DGET($H$12:$P$205,$P$12,S554:V555)</f>
        <v>#VALUE!</v>
      </c>
      <c r="Z555" s="22" t="e">
        <f>DGET($H$12:$P$205,$I$12,S554:V555)</f>
        <v>#VALUE!</v>
      </c>
      <c r="AA555" s="22" t="e">
        <f>DGET($H$12:$P$205,$H$12,S554:V555)</f>
        <v>#VALUE!</v>
      </c>
    </row>
    <row r="556" spans="19:27" ht="18" customHeight="1" x14ac:dyDescent="0.45">
      <c r="S556" s="6" t="s">
        <v>101</v>
      </c>
      <c r="T556" s="6" t="s">
        <v>113</v>
      </c>
      <c r="U556" s="6" t="s">
        <v>102</v>
      </c>
      <c r="V556" s="6" t="s">
        <v>105</v>
      </c>
      <c r="W556" s="6"/>
      <c r="X556" s="25"/>
      <c r="Y556" s="6" t="s">
        <v>130</v>
      </c>
      <c r="Z556" s="6" t="s">
        <v>128</v>
      </c>
      <c r="AA556" s="6" t="s">
        <v>127</v>
      </c>
    </row>
    <row r="557" spans="19:27" ht="18" customHeight="1" x14ac:dyDescent="0.45">
      <c r="S557" s="21" t="s">
        <v>140</v>
      </c>
      <c r="T557" s="21" t="s">
        <v>118</v>
      </c>
      <c r="U557" s="21" t="s">
        <v>129</v>
      </c>
      <c r="V557" s="21" t="s">
        <v>120</v>
      </c>
      <c r="W557" s="21" t="s">
        <v>135</v>
      </c>
      <c r="X557" s="26" t="str">
        <f>_xlfn.CONCAT(S557,T557,U557,V557,W557)</f>
        <v>2前期火1 2c</v>
      </c>
      <c r="Y557" s="22" t="e">
        <f>DGET($H$12:$P$205,$P$12,S556:V557)</f>
        <v>#VALUE!</v>
      </c>
      <c r="Z557" s="22" t="e">
        <f>DGET($H$12:$P$205,$I$12,S556:V557)</f>
        <v>#VALUE!</v>
      </c>
      <c r="AA557" s="22" t="e">
        <f>DGET($H$12:$P$205,$H$12,S556:V557)</f>
        <v>#VALUE!</v>
      </c>
    </row>
    <row r="558" spans="19:27" ht="18" customHeight="1" x14ac:dyDescent="0.45">
      <c r="S558" s="6" t="s">
        <v>101</v>
      </c>
      <c r="T558" s="6" t="s">
        <v>113</v>
      </c>
      <c r="U558" s="6" t="s">
        <v>102</v>
      </c>
      <c r="V558" s="6" t="s">
        <v>103</v>
      </c>
      <c r="W558" s="6"/>
      <c r="X558" s="25"/>
      <c r="Y558" s="6" t="s">
        <v>130</v>
      </c>
      <c r="Z558" s="6" t="s">
        <v>128</v>
      </c>
      <c r="AA558" s="6" t="s">
        <v>127</v>
      </c>
    </row>
    <row r="559" spans="19:27" ht="18" customHeight="1" x14ac:dyDescent="0.45">
      <c r="S559" s="21" t="s">
        <v>140</v>
      </c>
      <c r="T559" s="21" t="s">
        <v>118</v>
      </c>
      <c r="U559" s="21" t="s">
        <v>129</v>
      </c>
      <c r="V559" s="21" t="s">
        <v>121</v>
      </c>
      <c r="W559" s="21" t="s">
        <v>133</v>
      </c>
      <c r="X559" s="26" t="str">
        <f>_xlfn.CONCAT(S559,T559,U559,V559,W559)</f>
        <v>2前期火3 4a</v>
      </c>
      <c r="Y559" s="22" t="e">
        <f>DGET($H$12:$P$205,$P$12,S558:V559)</f>
        <v>#VALUE!</v>
      </c>
      <c r="Z559" s="22" t="e">
        <f>DGET($H$12:$P$205,$I$12,S558:V559)</f>
        <v>#VALUE!</v>
      </c>
      <c r="AA559" s="22" t="e">
        <f>DGET($H$12:$P$205,$H$12,S558:V559)</f>
        <v>#VALUE!</v>
      </c>
    </row>
    <row r="560" spans="19:27" ht="18" customHeight="1" x14ac:dyDescent="0.45">
      <c r="S560" s="6" t="s">
        <v>101</v>
      </c>
      <c r="T560" s="6" t="s">
        <v>113</v>
      </c>
      <c r="U560" s="6" t="s">
        <v>102</v>
      </c>
      <c r="V560" s="6" t="s">
        <v>104</v>
      </c>
      <c r="W560" s="6"/>
      <c r="X560" s="25"/>
      <c r="Y560" s="6" t="s">
        <v>130</v>
      </c>
      <c r="Z560" s="6" t="s">
        <v>128</v>
      </c>
      <c r="AA560" s="6" t="s">
        <v>127</v>
      </c>
    </row>
    <row r="561" spans="19:27" ht="18" customHeight="1" x14ac:dyDescent="0.45">
      <c r="S561" s="21" t="s">
        <v>140</v>
      </c>
      <c r="T561" s="21" t="s">
        <v>118</v>
      </c>
      <c r="U561" s="21" t="s">
        <v>129</v>
      </c>
      <c r="V561" s="21" t="s">
        <v>121</v>
      </c>
      <c r="W561" s="21" t="s">
        <v>134</v>
      </c>
      <c r="X561" s="26" t="str">
        <f>_xlfn.CONCAT(S561,T561,U561,V561,W561)</f>
        <v>2前期火3 4b</v>
      </c>
      <c r="Y561" s="22" t="e">
        <f>DGET($H$12:$P$205,$P$12,S560:V561)</f>
        <v>#VALUE!</v>
      </c>
      <c r="Z561" s="22" t="e">
        <f>DGET($H$12:$P$205,$I$12,S560:V561)</f>
        <v>#VALUE!</v>
      </c>
      <c r="AA561" s="22" t="e">
        <f>DGET($H$12:$P$205,$H$12,S560:V561)</f>
        <v>#VALUE!</v>
      </c>
    </row>
    <row r="562" spans="19:27" ht="18" customHeight="1" x14ac:dyDescent="0.45">
      <c r="S562" s="6" t="s">
        <v>101</v>
      </c>
      <c r="T562" s="6" t="s">
        <v>113</v>
      </c>
      <c r="U562" s="6" t="s">
        <v>102</v>
      </c>
      <c r="V562" s="6" t="s">
        <v>105</v>
      </c>
      <c r="W562" s="6"/>
      <c r="X562" s="25"/>
      <c r="Y562" s="6" t="s">
        <v>130</v>
      </c>
      <c r="Z562" s="6" t="s">
        <v>128</v>
      </c>
      <c r="AA562" s="6" t="s">
        <v>127</v>
      </c>
    </row>
    <row r="563" spans="19:27" ht="18" customHeight="1" x14ac:dyDescent="0.45">
      <c r="S563" s="21" t="s">
        <v>140</v>
      </c>
      <c r="T563" s="21" t="s">
        <v>118</v>
      </c>
      <c r="U563" s="21" t="s">
        <v>129</v>
      </c>
      <c r="V563" s="21" t="s">
        <v>121</v>
      </c>
      <c r="W563" s="21" t="s">
        <v>135</v>
      </c>
      <c r="X563" s="26" t="str">
        <f>_xlfn.CONCAT(S563,T563,U563,V563,W563)</f>
        <v>2前期火3 4c</v>
      </c>
      <c r="Y563" s="22" t="e">
        <f>DGET($H$12:$P$205,$P$12,S562:V563)</f>
        <v>#VALUE!</v>
      </c>
      <c r="Z563" s="22" t="e">
        <f>DGET($H$12:$P$205,$I$12,S562:V563)</f>
        <v>#VALUE!</v>
      </c>
      <c r="AA563" s="22" t="e">
        <f>DGET($H$12:$P$205,$H$12,S562:V563)</f>
        <v>#VALUE!</v>
      </c>
    </row>
    <row r="564" spans="19:27" ht="18" customHeight="1" x14ac:dyDescent="0.45">
      <c r="S564" s="6" t="s">
        <v>101</v>
      </c>
      <c r="T564" s="6" t="s">
        <v>113</v>
      </c>
      <c r="U564" s="6" t="s">
        <v>102</v>
      </c>
      <c r="V564" s="6" t="s">
        <v>103</v>
      </c>
      <c r="W564" s="6"/>
      <c r="X564" s="25"/>
      <c r="Y564" s="6" t="s">
        <v>130</v>
      </c>
      <c r="Z564" s="6" t="s">
        <v>128</v>
      </c>
      <c r="AA564" s="6" t="s">
        <v>127</v>
      </c>
    </row>
    <row r="565" spans="19:27" ht="18" customHeight="1" x14ac:dyDescent="0.45">
      <c r="S565" s="21" t="s">
        <v>140</v>
      </c>
      <c r="T565" s="21" t="s">
        <v>118</v>
      </c>
      <c r="U565" s="21" t="s">
        <v>129</v>
      </c>
      <c r="V565" s="21" t="s">
        <v>123</v>
      </c>
      <c r="W565" s="21" t="s">
        <v>133</v>
      </c>
      <c r="X565" s="26" t="str">
        <f>_xlfn.CONCAT(S565,T565,U565,V565,W565)</f>
        <v>2前期火5 6a</v>
      </c>
      <c r="Y565" s="22" t="e">
        <f>DGET($H$12:$P$205,$P$12,S564:V565)</f>
        <v>#VALUE!</v>
      </c>
      <c r="Z565" s="22" t="e">
        <f>DGET($H$12:$P$205,$I$12,S564:V565)</f>
        <v>#VALUE!</v>
      </c>
      <c r="AA565" s="22" t="e">
        <f>DGET($H$12:$P$205,$H$12,S564:V565)</f>
        <v>#VALUE!</v>
      </c>
    </row>
    <row r="566" spans="19:27" ht="18" customHeight="1" x14ac:dyDescent="0.45">
      <c r="S566" s="6" t="s">
        <v>101</v>
      </c>
      <c r="T566" s="6" t="s">
        <v>113</v>
      </c>
      <c r="U566" s="6" t="s">
        <v>102</v>
      </c>
      <c r="V566" s="6" t="s">
        <v>104</v>
      </c>
      <c r="W566" s="6"/>
      <c r="X566" s="25"/>
      <c r="Y566" s="6" t="s">
        <v>130</v>
      </c>
      <c r="Z566" s="6" t="s">
        <v>128</v>
      </c>
      <c r="AA566" s="6" t="s">
        <v>127</v>
      </c>
    </row>
    <row r="567" spans="19:27" ht="18" customHeight="1" x14ac:dyDescent="0.45">
      <c r="S567" s="21" t="s">
        <v>140</v>
      </c>
      <c r="T567" s="21" t="s">
        <v>118</v>
      </c>
      <c r="U567" s="21" t="s">
        <v>129</v>
      </c>
      <c r="V567" s="21" t="s">
        <v>123</v>
      </c>
      <c r="W567" s="21" t="s">
        <v>134</v>
      </c>
      <c r="X567" s="26" t="str">
        <f>_xlfn.CONCAT(S567,T567,U567,V567,W567)</f>
        <v>2前期火5 6b</v>
      </c>
      <c r="Y567" s="22" t="e">
        <f>DGET($H$12:$P$205,$P$12,S566:V567)</f>
        <v>#VALUE!</v>
      </c>
      <c r="Z567" s="22" t="e">
        <f>DGET($H$12:$P$205,$I$12,S566:V567)</f>
        <v>#VALUE!</v>
      </c>
      <c r="AA567" s="22" t="e">
        <f>DGET($H$12:$P$205,$H$12,S566:V567)</f>
        <v>#VALUE!</v>
      </c>
    </row>
    <row r="568" spans="19:27" ht="18" customHeight="1" x14ac:dyDescent="0.45">
      <c r="S568" s="6" t="s">
        <v>101</v>
      </c>
      <c r="T568" s="6" t="s">
        <v>113</v>
      </c>
      <c r="U568" s="6" t="s">
        <v>102</v>
      </c>
      <c r="V568" s="6" t="s">
        <v>105</v>
      </c>
      <c r="W568" s="6"/>
      <c r="X568" s="25"/>
      <c r="Y568" s="6" t="s">
        <v>130</v>
      </c>
      <c r="Z568" s="6" t="s">
        <v>128</v>
      </c>
      <c r="AA568" s="6" t="s">
        <v>127</v>
      </c>
    </row>
    <row r="569" spans="19:27" ht="18" customHeight="1" x14ac:dyDescent="0.45">
      <c r="S569" s="21" t="s">
        <v>140</v>
      </c>
      <c r="T569" s="21" t="s">
        <v>118</v>
      </c>
      <c r="U569" s="21" t="s">
        <v>129</v>
      </c>
      <c r="V569" s="21" t="s">
        <v>123</v>
      </c>
      <c r="W569" s="21" t="s">
        <v>135</v>
      </c>
      <c r="X569" s="26" t="str">
        <f>_xlfn.CONCAT(S569,T569,U569,V569,W569)</f>
        <v>2前期火5 6c</v>
      </c>
      <c r="Y569" s="22" t="e">
        <f>DGET($H$12:$P$205,$P$12,S568:V569)</f>
        <v>#VALUE!</v>
      </c>
      <c r="Z569" s="22" t="e">
        <f>DGET($H$12:$P$205,$I$12,S568:V569)</f>
        <v>#VALUE!</v>
      </c>
      <c r="AA569" s="22" t="e">
        <f>DGET($H$12:$P$205,$H$12,S568:V569)</f>
        <v>#VALUE!</v>
      </c>
    </row>
    <row r="570" spans="19:27" ht="18" customHeight="1" x14ac:dyDescent="0.45">
      <c r="S570" s="6" t="s">
        <v>101</v>
      </c>
      <c r="T570" s="6" t="s">
        <v>113</v>
      </c>
      <c r="U570" s="6" t="s">
        <v>102</v>
      </c>
      <c r="V570" s="6" t="s">
        <v>103</v>
      </c>
      <c r="W570" s="6"/>
      <c r="X570" s="25"/>
      <c r="Y570" s="6" t="s">
        <v>130</v>
      </c>
      <c r="Z570" s="6" t="s">
        <v>128</v>
      </c>
      <c r="AA570" s="6" t="s">
        <v>127</v>
      </c>
    </row>
    <row r="571" spans="19:27" ht="18" customHeight="1" x14ac:dyDescent="0.45">
      <c r="S571" s="21" t="s">
        <v>140</v>
      </c>
      <c r="T571" s="21" t="s">
        <v>118</v>
      </c>
      <c r="U571" s="21" t="s">
        <v>129</v>
      </c>
      <c r="V571" s="21" t="s">
        <v>124</v>
      </c>
      <c r="W571" s="21" t="s">
        <v>133</v>
      </c>
      <c r="X571" s="26" t="str">
        <f>_xlfn.CONCAT(S571,T571,U571,V571,W571)</f>
        <v>2前期火7 8a</v>
      </c>
      <c r="Y571" s="22" t="e">
        <f>DGET($H$12:$P$205,$P$12,S570:V571)</f>
        <v>#VALUE!</v>
      </c>
      <c r="Z571" s="22" t="e">
        <f>DGET($H$12:$P$205,$I$12,S570:V571)</f>
        <v>#VALUE!</v>
      </c>
      <c r="AA571" s="22" t="e">
        <f>DGET($H$12:$P$205,$H$12,S570:V571)</f>
        <v>#VALUE!</v>
      </c>
    </row>
    <row r="572" spans="19:27" ht="18" customHeight="1" x14ac:dyDescent="0.45">
      <c r="S572" s="6" t="s">
        <v>101</v>
      </c>
      <c r="T572" s="6" t="s">
        <v>113</v>
      </c>
      <c r="U572" s="6" t="s">
        <v>102</v>
      </c>
      <c r="V572" s="6" t="s">
        <v>104</v>
      </c>
      <c r="W572" s="6"/>
      <c r="X572" s="25"/>
      <c r="Y572" s="6" t="s">
        <v>130</v>
      </c>
      <c r="Z572" s="6" t="s">
        <v>128</v>
      </c>
      <c r="AA572" s="6" t="s">
        <v>127</v>
      </c>
    </row>
    <row r="573" spans="19:27" ht="18" customHeight="1" x14ac:dyDescent="0.45">
      <c r="S573" s="21" t="s">
        <v>140</v>
      </c>
      <c r="T573" s="21" t="s">
        <v>118</v>
      </c>
      <c r="U573" s="21" t="s">
        <v>129</v>
      </c>
      <c r="V573" s="21" t="s">
        <v>124</v>
      </c>
      <c r="W573" s="21" t="s">
        <v>134</v>
      </c>
      <c r="X573" s="26" t="str">
        <f>_xlfn.CONCAT(S573,T573,U573,V573,W573)</f>
        <v>2前期火7 8b</v>
      </c>
      <c r="Y573" s="22" t="e">
        <f>DGET($H$12:$P$205,$P$12,S572:V573)</f>
        <v>#VALUE!</v>
      </c>
      <c r="Z573" s="22" t="e">
        <f>DGET($H$12:$P$205,$I$12,S572:V573)</f>
        <v>#VALUE!</v>
      </c>
      <c r="AA573" s="22" t="e">
        <f>DGET($H$12:$P$205,$H$12,S572:V573)</f>
        <v>#VALUE!</v>
      </c>
    </row>
    <row r="574" spans="19:27" ht="18" customHeight="1" x14ac:dyDescent="0.45">
      <c r="S574" s="6" t="s">
        <v>101</v>
      </c>
      <c r="T574" s="6" t="s">
        <v>113</v>
      </c>
      <c r="U574" s="6" t="s">
        <v>102</v>
      </c>
      <c r="V574" s="6" t="s">
        <v>105</v>
      </c>
      <c r="W574" s="6"/>
      <c r="X574" s="25"/>
      <c r="Y574" s="6" t="s">
        <v>130</v>
      </c>
      <c r="Z574" s="6" t="s">
        <v>128</v>
      </c>
      <c r="AA574" s="6" t="s">
        <v>127</v>
      </c>
    </row>
    <row r="575" spans="19:27" ht="18" customHeight="1" x14ac:dyDescent="0.45">
      <c r="S575" s="21" t="s">
        <v>140</v>
      </c>
      <c r="T575" s="21" t="s">
        <v>118</v>
      </c>
      <c r="U575" s="21" t="s">
        <v>129</v>
      </c>
      <c r="V575" s="21" t="s">
        <v>124</v>
      </c>
      <c r="W575" s="21" t="s">
        <v>135</v>
      </c>
      <c r="X575" s="26" t="str">
        <f>_xlfn.CONCAT(S575,T575,U575,V575,W575)</f>
        <v>2前期火7 8c</v>
      </c>
      <c r="Y575" s="22" t="e">
        <f>DGET($H$12:$P$205,$P$12,S574:V575)</f>
        <v>#VALUE!</v>
      </c>
      <c r="Z575" s="22" t="e">
        <f>DGET($H$12:$P$205,$I$12,S574:V575)</f>
        <v>#VALUE!</v>
      </c>
      <c r="AA575" s="22" t="e">
        <f>DGET($H$12:$P$205,$H$12,S574:V575)</f>
        <v>#VALUE!</v>
      </c>
    </row>
    <row r="576" spans="19:27" ht="18" customHeight="1" x14ac:dyDescent="0.45">
      <c r="S576" s="6" t="s">
        <v>101</v>
      </c>
      <c r="T576" s="6" t="s">
        <v>113</v>
      </c>
      <c r="U576" s="6" t="s">
        <v>102</v>
      </c>
      <c r="V576" s="6" t="s">
        <v>103</v>
      </c>
      <c r="W576" s="6"/>
      <c r="X576" s="25"/>
      <c r="Y576" s="6" t="s">
        <v>130</v>
      </c>
      <c r="Z576" s="6" t="s">
        <v>128</v>
      </c>
      <c r="AA576" s="6" t="s">
        <v>127</v>
      </c>
    </row>
    <row r="577" spans="19:27" ht="18" customHeight="1" x14ac:dyDescent="0.45">
      <c r="S577" s="21" t="s">
        <v>140</v>
      </c>
      <c r="T577" s="21" t="s">
        <v>118</v>
      </c>
      <c r="U577" s="21" t="s">
        <v>129</v>
      </c>
      <c r="V577" s="21" t="s">
        <v>125</v>
      </c>
      <c r="W577" s="21" t="s">
        <v>133</v>
      </c>
      <c r="X577" s="26" t="str">
        <f>_xlfn.CONCAT(S577,T577,U577,V577,W577)</f>
        <v>2前期火9 10a</v>
      </c>
      <c r="Y577" s="22" t="e">
        <f>DGET($H$12:$P$205,$P$12,S576:V577)</f>
        <v>#VALUE!</v>
      </c>
      <c r="Z577" s="22" t="e">
        <f>DGET($H$12:$P$205,$I$12,S576:V577)</f>
        <v>#VALUE!</v>
      </c>
      <c r="AA577" s="22" t="e">
        <f>DGET($H$12:$P$205,$H$12,S576:V577)</f>
        <v>#VALUE!</v>
      </c>
    </row>
    <row r="578" spans="19:27" ht="18" customHeight="1" x14ac:dyDescent="0.45">
      <c r="S578" s="6" t="s">
        <v>101</v>
      </c>
      <c r="T578" s="6" t="s">
        <v>113</v>
      </c>
      <c r="U578" s="6" t="s">
        <v>102</v>
      </c>
      <c r="V578" s="6" t="s">
        <v>104</v>
      </c>
      <c r="W578" s="6"/>
      <c r="X578" s="25"/>
      <c r="Y578" s="6" t="s">
        <v>130</v>
      </c>
      <c r="Z578" s="6" t="s">
        <v>128</v>
      </c>
      <c r="AA578" s="6" t="s">
        <v>127</v>
      </c>
    </row>
    <row r="579" spans="19:27" ht="18" customHeight="1" x14ac:dyDescent="0.45">
      <c r="S579" s="21" t="s">
        <v>140</v>
      </c>
      <c r="T579" s="21" t="s">
        <v>118</v>
      </c>
      <c r="U579" s="21" t="s">
        <v>129</v>
      </c>
      <c r="V579" s="21" t="s">
        <v>125</v>
      </c>
      <c r="W579" s="21" t="s">
        <v>134</v>
      </c>
      <c r="X579" s="26" t="str">
        <f>_xlfn.CONCAT(S579,T579,U579,V579,W579)</f>
        <v>2前期火9 10b</v>
      </c>
      <c r="Y579" s="22" t="e">
        <f>DGET($H$12:$P$205,$P$12,S578:V579)</f>
        <v>#VALUE!</v>
      </c>
      <c r="Z579" s="22" t="e">
        <f>DGET($H$12:$P$205,$I$12,S578:V579)</f>
        <v>#VALUE!</v>
      </c>
      <c r="AA579" s="22" t="e">
        <f>DGET($H$12:$P$205,$H$12,S578:V579)</f>
        <v>#VALUE!</v>
      </c>
    </row>
    <row r="580" spans="19:27" ht="18" customHeight="1" x14ac:dyDescent="0.45">
      <c r="S580" s="6" t="s">
        <v>101</v>
      </c>
      <c r="T580" s="6" t="s">
        <v>113</v>
      </c>
      <c r="U580" s="6" t="s">
        <v>102</v>
      </c>
      <c r="V580" s="6" t="s">
        <v>105</v>
      </c>
      <c r="W580" s="6"/>
      <c r="X580" s="25"/>
      <c r="Y580" s="6" t="s">
        <v>130</v>
      </c>
      <c r="Z580" s="6" t="s">
        <v>128</v>
      </c>
      <c r="AA580" s="6" t="s">
        <v>127</v>
      </c>
    </row>
    <row r="581" spans="19:27" ht="18" customHeight="1" x14ac:dyDescent="0.45">
      <c r="S581" s="21" t="s">
        <v>140</v>
      </c>
      <c r="T581" s="21" t="s">
        <v>118</v>
      </c>
      <c r="U581" s="21" t="s">
        <v>129</v>
      </c>
      <c r="V581" s="21" t="s">
        <v>125</v>
      </c>
      <c r="W581" s="21" t="s">
        <v>135</v>
      </c>
      <c r="X581" s="26" t="str">
        <f>_xlfn.CONCAT(S581,T581,U581,V581,W581)</f>
        <v>2前期火9 10c</v>
      </c>
      <c r="Y581" s="22" t="e">
        <f>DGET($H$12:$P$205,$P$12,S580:V581)</f>
        <v>#VALUE!</v>
      </c>
      <c r="Z581" s="22" t="e">
        <f>DGET($H$12:$P$205,$I$12,S580:V581)</f>
        <v>#VALUE!</v>
      </c>
      <c r="AA581" s="22" t="e">
        <f>DGET($H$12:$P$205,$H$12,S580:V581)</f>
        <v>#VALUE!</v>
      </c>
    </row>
    <row r="582" spans="19:27" ht="18" customHeight="1" x14ac:dyDescent="0.45">
      <c r="S582" s="6" t="s">
        <v>101</v>
      </c>
      <c r="T582" s="6" t="s">
        <v>113</v>
      </c>
      <c r="U582" s="6" t="s">
        <v>102</v>
      </c>
      <c r="V582" s="6" t="s">
        <v>103</v>
      </c>
      <c r="W582" s="6"/>
      <c r="X582" s="25"/>
      <c r="Y582" s="6" t="s">
        <v>130</v>
      </c>
      <c r="Z582" s="6" t="s">
        <v>128</v>
      </c>
      <c r="AA582" s="6" t="s">
        <v>127</v>
      </c>
    </row>
    <row r="583" spans="19:27" ht="18" customHeight="1" x14ac:dyDescent="0.45">
      <c r="S583" s="21" t="s">
        <v>140</v>
      </c>
      <c r="T583" s="21" t="s">
        <v>118</v>
      </c>
      <c r="U583" s="21" t="s">
        <v>129</v>
      </c>
      <c r="V583" s="21" t="s">
        <v>126</v>
      </c>
      <c r="W583" s="21" t="s">
        <v>133</v>
      </c>
      <c r="X583" s="26" t="str">
        <f>_xlfn.CONCAT(S583,T583,U583,V583,W583)</f>
        <v>2前期火他a</v>
      </c>
      <c r="Y583" s="22" t="e">
        <f>DGET($H$12:$P$205,$P$12,S582:V583)</f>
        <v>#VALUE!</v>
      </c>
      <c r="Z583" s="22" t="e">
        <f>DGET($H$12:$P$205,$I$12,S582:V583)</f>
        <v>#VALUE!</v>
      </c>
      <c r="AA583" s="22" t="e">
        <f>DGET($H$12:$P$205,$H$12,S582:V583)</f>
        <v>#VALUE!</v>
      </c>
    </row>
    <row r="584" spans="19:27" ht="18" customHeight="1" x14ac:dyDescent="0.45">
      <c r="S584" s="6" t="s">
        <v>101</v>
      </c>
      <c r="T584" s="6" t="s">
        <v>113</v>
      </c>
      <c r="U584" s="6" t="s">
        <v>102</v>
      </c>
      <c r="V584" s="6" t="s">
        <v>104</v>
      </c>
      <c r="W584" s="6"/>
      <c r="X584" s="25"/>
      <c r="Y584" s="6" t="s">
        <v>130</v>
      </c>
      <c r="Z584" s="6" t="s">
        <v>128</v>
      </c>
      <c r="AA584" s="6" t="s">
        <v>127</v>
      </c>
    </row>
    <row r="585" spans="19:27" ht="18" customHeight="1" x14ac:dyDescent="0.45">
      <c r="S585" s="21" t="s">
        <v>140</v>
      </c>
      <c r="T585" s="21" t="s">
        <v>118</v>
      </c>
      <c r="U585" s="21" t="s">
        <v>129</v>
      </c>
      <c r="V585" s="21" t="s">
        <v>126</v>
      </c>
      <c r="W585" s="21" t="s">
        <v>134</v>
      </c>
      <c r="X585" s="26" t="str">
        <f>_xlfn.CONCAT(S585,T585,U585,V585,W585)</f>
        <v>2前期火他b</v>
      </c>
      <c r="Y585" s="22" t="e">
        <f>DGET($H$12:$P$205,$P$12,S584:V585)</f>
        <v>#VALUE!</v>
      </c>
      <c r="Z585" s="22" t="e">
        <f>DGET($H$12:$P$205,$I$12,S584:V585)</f>
        <v>#VALUE!</v>
      </c>
      <c r="AA585" s="22" t="e">
        <f>DGET($H$12:$P$205,$H$12,S584:V585)</f>
        <v>#VALUE!</v>
      </c>
    </row>
    <row r="586" spans="19:27" ht="18" customHeight="1" x14ac:dyDescent="0.45">
      <c r="S586" s="6" t="s">
        <v>101</v>
      </c>
      <c r="T586" s="6" t="s">
        <v>113</v>
      </c>
      <c r="U586" s="6" t="s">
        <v>102</v>
      </c>
      <c r="V586" s="6" t="s">
        <v>105</v>
      </c>
      <c r="W586" s="6"/>
      <c r="X586" s="25"/>
      <c r="Y586" s="6" t="s">
        <v>130</v>
      </c>
      <c r="Z586" s="6" t="s">
        <v>128</v>
      </c>
      <c r="AA586" s="6" t="s">
        <v>127</v>
      </c>
    </row>
    <row r="587" spans="19:27" ht="18" customHeight="1" x14ac:dyDescent="0.45">
      <c r="S587" s="21" t="s">
        <v>140</v>
      </c>
      <c r="T587" s="21" t="s">
        <v>118</v>
      </c>
      <c r="U587" s="21" t="s">
        <v>129</v>
      </c>
      <c r="V587" s="21" t="s">
        <v>126</v>
      </c>
      <c r="W587" s="21" t="s">
        <v>135</v>
      </c>
      <c r="X587" s="26" t="str">
        <f>_xlfn.CONCAT(S587,T587,U587,V587,W587)</f>
        <v>2前期火他c</v>
      </c>
      <c r="Y587" s="22" t="e">
        <f>DGET($H$12:$P$205,$P$12,S586:V587)</f>
        <v>#VALUE!</v>
      </c>
      <c r="Z587" s="22" t="e">
        <f>DGET($H$12:$P$205,$I$12,S586:V587)</f>
        <v>#VALUE!</v>
      </c>
      <c r="AA587" s="22" t="e">
        <f>DGET($H$12:$P$205,$H$12,S586:V587)</f>
        <v>#VALUE!</v>
      </c>
    </row>
    <row r="588" spans="19:27" ht="18" customHeight="1" x14ac:dyDescent="0.45">
      <c r="S588" s="6" t="s">
        <v>101</v>
      </c>
      <c r="T588" s="6" t="s">
        <v>113</v>
      </c>
      <c r="U588" s="6" t="s">
        <v>102</v>
      </c>
      <c r="V588" s="6" t="s">
        <v>103</v>
      </c>
      <c r="W588" s="6"/>
      <c r="X588" s="25"/>
      <c r="Y588" s="6" t="s">
        <v>130</v>
      </c>
      <c r="Z588" s="6" t="s">
        <v>128</v>
      </c>
      <c r="AA588" s="6" t="s">
        <v>127</v>
      </c>
    </row>
    <row r="589" spans="19:27" ht="18" customHeight="1" x14ac:dyDescent="0.45">
      <c r="S589" s="21" t="s">
        <v>140</v>
      </c>
      <c r="T589" s="21" t="s">
        <v>118</v>
      </c>
      <c r="U589" s="21" t="s">
        <v>131</v>
      </c>
      <c r="V589" s="21" t="s">
        <v>120</v>
      </c>
      <c r="W589" s="21" t="s">
        <v>133</v>
      </c>
      <c r="X589" s="26" t="str">
        <f>_xlfn.CONCAT(S589,T589,U589,V589,W589)</f>
        <v>2前期水1 2a</v>
      </c>
      <c r="Y589" s="22" t="e">
        <f>DGET($H$12:$P$205,$P$12,S588:V589)</f>
        <v>#VALUE!</v>
      </c>
      <c r="Z589" s="22" t="e">
        <f>DGET($H$12:$P$205,$I$12,S588:V589)</f>
        <v>#VALUE!</v>
      </c>
      <c r="AA589" s="22" t="e">
        <f>DGET($H$12:$P$205,$H$12,S588:V589)</f>
        <v>#VALUE!</v>
      </c>
    </row>
    <row r="590" spans="19:27" ht="18" customHeight="1" x14ac:dyDescent="0.45">
      <c r="S590" s="6" t="s">
        <v>101</v>
      </c>
      <c r="T590" s="6" t="s">
        <v>113</v>
      </c>
      <c r="U590" s="6" t="s">
        <v>102</v>
      </c>
      <c r="V590" s="6" t="s">
        <v>104</v>
      </c>
      <c r="W590" s="6"/>
      <c r="X590" s="25"/>
      <c r="Y590" s="6" t="s">
        <v>130</v>
      </c>
      <c r="Z590" s="6" t="s">
        <v>128</v>
      </c>
      <c r="AA590" s="6" t="s">
        <v>127</v>
      </c>
    </row>
    <row r="591" spans="19:27" ht="18" customHeight="1" x14ac:dyDescent="0.45">
      <c r="S591" s="21" t="s">
        <v>140</v>
      </c>
      <c r="T591" s="21" t="s">
        <v>118</v>
      </c>
      <c r="U591" s="21" t="s">
        <v>131</v>
      </c>
      <c r="V591" s="21" t="s">
        <v>120</v>
      </c>
      <c r="W591" s="21" t="s">
        <v>134</v>
      </c>
      <c r="X591" s="26" t="str">
        <f>_xlfn.CONCAT(S591,T591,U591,V591,W591)</f>
        <v>2前期水1 2b</v>
      </c>
      <c r="Y591" s="22" t="e">
        <f>DGET($H$12:$P$205,$P$12,S590:V591)</f>
        <v>#VALUE!</v>
      </c>
      <c r="Z591" s="22" t="e">
        <f>DGET($H$12:$P$205,$I$12,S590:V591)</f>
        <v>#VALUE!</v>
      </c>
      <c r="AA591" s="22" t="e">
        <f>DGET($H$12:$P$205,$H$12,S590:V591)</f>
        <v>#VALUE!</v>
      </c>
    </row>
    <row r="592" spans="19:27" ht="18" customHeight="1" x14ac:dyDescent="0.45">
      <c r="S592" s="6" t="s">
        <v>101</v>
      </c>
      <c r="T592" s="6" t="s">
        <v>113</v>
      </c>
      <c r="U592" s="6" t="s">
        <v>102</v>
      </c>
      <c r="V592" s="6" t="s">
        <v>105</v>
      </c>
      <c r="W592" s="6"/>
      <c r="X592" s="25"/>
      <c r="Y592" s="6" t="s">
        <v>130</v>
      </c>
      <c r="Z592" s="6" t="s">
        <v>128</v>
      </c>
      <c r="AA592" s="6" t="s">
        <v>127</v>
      </c>
    </row>
    <row r="593" spans="19:27" ht="18" customHeight="1" x14ac:dyDescent="0.45">
      <c r="S593" s="21" t="s">
        <v>140</v>
      </c>
      <c r="T593" s="21" t="s">
        <v>118</v>
      </c>
      <c r="U593" s="21" t="s">
        <v>131</v>
      </c>
      <c r="V593" s="21" t="s">
        <v>120</v>
      </c>
      <c r="W593" s="21" t="s">
        <v>135</v>
      </c>
      <c r="X593" s="26" t="str">
        <f>_xlfn.CONCAT(S593,T593,U593,V593,W593)</f>
        <v>2前期水1 2c</v>
      </c>
      <c r="Y593" s="22" t="e">
        <f>DGET($H$12:$P$205,$P$12,S592:V593)</f>
        <v>#VALUE!</v>
      </c>
      <c r="Z593" s="22" t="e">
        <f>DGET($H$12:$P$205,$I$12,S592:V593)</f>
        <v>#VALUE!</v>
      </c>
      <c r="AA593" s="22" t="e">
        <f>DGET($H$12:$P$205,$H$12,S592:V593)</f>
        <v>#VALUE!</v>
      </c>
    </row>
    <row r="594" spans="19:27" ht="18" customHeight="1" x14ac:dyDescent="0.45">
      <c r="S594" s="6" t="s">
        <v>101</v>
      </c>
      <c r="T594" s="6" t="s">
        <v>113</v>
      </c>
      <c r="U594" s="6" t="s">
        <v>102</v>
      </c>
      <c r="V594" s="6" t="s">
        <v>103</v>
      </c>
      <c r="W594" s="6"/>
      <c r="X594" s="25"/>
      <c r="Y594" s="6" t="s">
        <v>130</v>
      </c>
      <c r="Z594" s="6" t="s">
        <v>128</v>
      </c>
      <c r="AA594" s="6" t="s">
        <v>127</v>
      </c>
    </row>
    <row r="595" spans="19:27" ht="18" customHeight="1" x14ac:dyDescent="0.45">
      <c r="S595" s="21" t="s">
        <v>140</v>
      </c>
      <c r="T595" s="21" t="s">
        <v>118</v>
      </c>
      <c r="U595" s="21" t="s">
        <v>131</v>
      </c>
      <c r="V595" s="21" t="s">
        <v>121</v>
      </c>
      <c r="W595" s="21" t="s">
        <v>133</v>
      </c>
      <c r="X595" s="26" t="str">
        <f>_xlfn.CONCAT(S595,T595,U595,V595,W595)</f>
        <v>2前期水3 4a</v>
      </c>
      <c r="Y595" s="22" t="e">
        <f>DGET($H$12:$P$205,$P$12,S594:V595)</f>
        <v>#VALUE!</v>
      </c>
      <c r="Z595" s="22" t="e">
        <f>DGET($H$12:$P$205,$I$12,S594:V595)</f>
        <v>#VALUE!</v>
      </c>
      <c r="AA595" s="22" t="e">
        <f>DGET($H$12:$P$205,$H$12,S594:V595)</f>
        <v>#VALUE!</v>
      </c>
    </row>
    <row r="596" spans="19:27" ht="18" customHeight="1" x14ac:dyDescent="0.45">
      <c r="S596" s="6" t="s">
        <v>101</v>
      </c>
      <c r="T596" s="6" t="s">
        <v>113</v>
      </c>
      <c r="U596" s="6" t="s">
        <v>102</v>
      </c>
      <c r="V596" s="6" t="s">
        <v>104</v>
      </c>
      <c r="W596" s="6"/>
      <c r="X596" s="25"/>
      <c r="Y596" s="6" t="s">
        <v>130</v>
      </c>
      <c r="Z596" s="6" t="s">
        <v>128</v>
      </c>
      <c r="AA596" s="6" t="s">
        <v>127</v>
      </c>
    </row>
    <row r="597" spans="19:27" ht="18" customHeight="1" x14ac:dyDescent="0.45">
      <c r="S597" s="21" t="s">
        <v>140</v>
      </c>
      <c r="T597" s="21" t="s">
        <v>118</v>
      </c>
      <c r="U597" s="21" t="s">
        <v>131</v>
      </c>
      <c r="V597" s="21" t="s">
        <v>121</v>
      </c>
      <c r="W597" s="21" t="s">
        <v>134</v>
      </c>
      <c r="X597" s="26" t="str">
        <f>_xlfn.CONCAT(S597,T597,U597,V597,W597)</f>
        <v>2前期水3 4b</v>
      </c>
      <c r="Y597" s="22" t="e">
        <f>DGET($H$12:$P$205,$P$12,S596:V597)</f>
        <v>#VALUE!</v>
      </c>
      <c r="Z597" s="22" t="e">
        <f>DGET($H$12:$P$205,$I$12,S596:V597)</f>
        <v>#VALUE!</v>
      </c>
      <c r="AA597" s="22" t="e">
        <f>DGET($H$12:$P$205,$H$12,S596:V597)</f>
        <v>#VALUE!</v>
      </c>
    </row>
    <row r="598" spans="19:27" ht="18" customHeight="1" x14ac:dyDescent="0.45">
      <c r="S598" s="6" t="s">
        <v>101</v>
      </c>
      <c r="T598" s="6" t="s">
        <v>113</v>
      </c>
      <c r="U598" s="6" t="s">
        <v>102</v>
      </c>
      <c r="V598" s="6" t="s">
        <v>105</v>
      </c>
      <c r="W598" s="6"/>
      <c r="X598" s="25"/>
      <c r="Y598" s="6" t="s">
        <v>130</v>
      </c>
      <c r="Z598" s="6" t="s">
        <v>128</v>
      </c>
      <c r="AA598" s="6" t="s">
        <v>127</v>
      </c>
    </row>
    <row r="599" spans="19:27" ht="18" customHeight="1" x14ac:dyDescent="0.45">
      <c r="S599" s="21" t="s">
        <v>140</v>
      </c>
      <c r="T599" s="21" t="s">
        <v>118</v>
      </c>
      <c r="U599" s="21" t="s">
        <v>131</v>
      </c>
      <c r="V599" s="21" t="s">
        <v>121</v>
      </c>
      <c r="W599" s="21" t="s">
        <v>135</v>
      </c>
      <c r="X599" s="26" t="str">
        <f>_xlfn.CONCAT(S599,T599,U599,V599,W599)</f>
        <v>2前期水3 4c</v>
      </c>
      <c r="Y599" s="22" t="e">
        <f>DGET($H$12:$P$205,$P$12,S598:V599)</f>
        <v>#VALUE!</v>
      </c>
      <c r="Z599" s="22" t="e">
        <f>DGET($H$12:$P$205,$I$12,S598:V599)</f>
        <v>#VALUE!</v>
      </c>
      <c r="AA599" s="22" t="e">
        <f>DGET($H$12:$P$205,$H$12,S598:V599)</f>
        <v>#VALUE!</v>
      </c>
    </row>
    <row r="600" spans="19:27" ht="18" customHeight="1" x14ac:dyDescent="0.45">
      <c r="S600" s="6" t="s">
        <v>101</v>
      </c>
      <c r="T600" s="6" t="s">
        <v>113</v>
      </c>
      <c r="U600" s="6" t="s">
        <v>102</v>
      </c>
      <c r="V600" s="6" t="s">
        <v>103</v>
      </c>
      <c r="W600" s="6"/>
      <c r="X600" s="25"/>
      <c r="Y600" s="6" t="s">
        <v>130</v>
      </c>
      <c r="Z600" s="6" t="s">
        <v>128</v>
      </c>
      <c r="AA600" s="6" t="s">
        <v>127</v>
      </c>
    </row>
    <row r="601" spans="19:27" ht="18" customHeight="1" x14ac:dyDescent="0.45">
      <c r="S601" s="21" t="s">
        <v>140</v>
      </c>
      <c r="T601" s="21" t="s">
        <v>118</v>
      </c>
      <c r="U601" s="21" t="s">
        <v>131</v>
      </c>
      <c r="V601" s="21" t="s">
        <v>123</v>
      </c>
      <c r="W601" s="21" t="s">
        <v>133</v>
      </c>
      <c r="X601" s="26" t="str">
        <f>_xlfn.CONCAT(S601,T601,U601,V601,W601)</f>
        <v>2前期水5 6a</v>
      </c>
      <c r="Y601" s="22" t="e">
        <f>DGET($H$12:$P$205,$P$12,S600:V601)</f>
        <v>#VALUE!</v>
      </c>
      <c r="Z601" s="22" t="e">
        <f>DGET($H$12:$P$205,$I$12,S600:V601)</f>
        <v>#VALUE!</v>
      </c>
      <c r="AA601" s="22" t="e">
        <f>DGET($H$12:$P$205,$H$12,S600:V601)</f>
        <v>#VALUE!</v>
      </c>
    </row>
    <row r="602" spans="19:27" ht="18" customHeight="1" x14ac:dyDescent="0.45">
      <c r="S602" s="6" t="s">
        <v>101</v>
      </c>
      <c r="T602" s="6" t="s">
        <v>113</v>
      </c>
      <c r="U602" s="6" t="s">
        <v>102</v>
      </c>
      <c r="V602" s="6" t="s">
        <v>104</v>
      </c>
      <c r="W602" s="6"/>
      <c r="X602" s="25"/>
      <c r="Y602" s="6" t="s">
        <v>130</v>
      </c>
      <c r="Z602" s="6" t="s">
        <v>128</v>
      </c>
      <c r="AA602" s="6" t="s">
        <v>127</v>
      </c>
    </row>
    <row r="603" spans="19:27" ht="18" customHeight="1" x14ac:dyDescent="0.45">
      <c r="S603" s="21" t="s">
        <v>140</v>
      </c>
      <c r="T603" s="21" t="s">
        <v>118</v>
      </c>
      <c r="U603" s="21" t="s">
        <v>131</v>
      </c>
      <c r="V603" s="21" t="s">
        <v>123</v>
      </c>
      <c r="W603" s="21" t="s">
        <v>134</v>
      </c>
      <c r="X603" s="26" t="str">
        <f>_xlfn.CONCAT(S603,T603,U603,V603,W603)</f>
        <v>2前期水5 6b</v>
      </c>
      <c r="Y603" s="22" t="e">
        <f>DGET($H$12:$P$205,$P$12,S602:V603)</f>
        <v>#VALUE!</v>
      </c>
      <c r="Z603" s="22" t="e">
        <f>DGET($H$12:$P$205,$I$12,S602:V603)</f>
        <v>#VALUE!</v>
      </c>
      <c r="AA603" s="22" t="e">
        <f>DGET($H$12:$P$205,$H$12,S602:V603)</f>
        <v>#VALUE!</v>
      </c>
    </row>
    <row r="604" spans="19:27" ht="18" customHeight="1" x14ac:dyDescent="0.45">
      <c r="S604" s="6" t="s">
        <v>101</v>
      </c>
      <c r="T604" s="6" t="s">
        <v>113</v>
      </c>
      <c r="U604" s="6" t="s">
        <v>102</v>
      </c>
      <c r="V604" s="6" t="s">
        <v>105</v>
      </c>
      <c r="W604" s="6"/>
      <c r="X604" s="25"/>
      <c r="Y604" s="6" t="s">
        <v>130</v>
      </c>
      <c r="Z604" s="6" t="s">
        <v>128</v>
      </c>
      <c r="AA604" s="6" t="s">
        <v>127</v>
      </c>
    </row>
    <row r="605" spans="19:27" ht="18" customHeight="1" x14ac:dyDescent="0.45">
      <c r="S605" s="21" t="s">
        <v>140</v>
      </c>
      <c r="T605" s="21" t="s">
        <v>118</v>
      </c>
      <c r="U605" s="21" t="s">
        <v>131</v>
      </c>
      <c r="V605" s="21" t="s">
        <v>123</v>
      </c>
      <c r="W605" s="21" t="s">
        <v>135</v>
      </c>
      <c r="X605" s="26" t="str">
        <f>_xlfn.CONCAT(S605,T605,U605,V605,W605)</f>
        <v>2前期水5 6c</v>
      </c>
      <c r="Y605" s="22" t="e">
        <f>DGET($H$12:$P$205,$P$12,S604:V605)</f>
        <v>#VALUE!</v>
      </c>
      <c r="Z605" s="22" t="e">
        <f>DGET($H$12:$P$205,$I$12,S604:V605)</f>
        <v>#VALUE!</v>
      </c>
      <c r="AA605" s="22" t="e">
        <f>DGET($H$12:$P$205,$H$12,S604:V605)</f>
        <v>#VALUE!</v>
      </c>
    </row>
    <row r="606" spans="19:27" ht="18" customHeight="1" x14ac:dyDescent="0.45">
      <c r="S606" s="6" t="s">
        <v>101</v>
      </c>
      <c r="T606" s="6" t="s">
        <v>113</v>
      </c>
      <c r="U606" s="6" t="s">
        <v>102</v>
      </c>
      <c r="V606" s="6" t="s">
        <v>103</v>
      </c>
      <c r="W606" s="6"/>
      <c r="X606" s="25"/>
      <c r="Y606" s="6" t="s">
        <v>130</v>
      </c>
      <c r="Z606" s="6" t="s">
        <v>128</v>
      </c>
      <c r="AA606" s="6" t="s">
        <v>127</v>
      </c>
    </row>
    <row r="607" spans="19:27" ht="18" customHeight="1" x14ac:dyDescent="0.45">
      <c r="S607" s="21" t="s">
        <v>140</v>
      </c>
      <c r="T607" s="21" t="s">
        <v>118</v>
      </c>
      <c r="U607" s="21" t="s">
        <v>131</v>
      </c>
      <c r="V607" s="21" t="s">
        <v>124</v>
      </c>
      <c r="W607" s="21" t="s">
        <v>133</v>
      </c>
      <c r="X607" s="26" t="str">
        <f>_xlfn.CONCAT(S607,T607,U607,V607,W607)</f>
        <v>2前期水7 8a</v>
      </c>
      <c r="Y607" s="22" t="e">
        <f>DGET($H$12:$P$205,$P$12,S606:V607)</f>
        <v>#VALUE!</v>
      </c>
      <c r="Z607" s="22" t="e">
        <f>DGET($H$12:$P$205,$I$12,S606:V607)</f>
        <v>#VALUE!</v>
      </c>
      <c r="AA607" s="22" t="e">
        <f>DGET($H$12:$P$205,$H$12,S606:V607)</f>
        <v>#VALUE!</v>
      </c>
    </row>
    <row r="608" spans="19:27" ht="18" customHeight="1" x14ac:dyDescent="0.45">
      <c r="S608" s="6" t="s">
        <v>101</v>
      </c>
      <c r="T608" s="6" t="s">
        <v>113</v>
      </c>
      <c r="U608" s="6" t="s">
        <v>102</v>
      </c>
      <c r="V608" s="6" t="s">
        <v>104</v>
      </c>
      <c r="W608" s="6"/>
      <c r="X608" s="25"/>
      <c r="Y608" s="6" t="s">
        <v>130</v>
      </c>
      <c r="Z608" s="6" t="s">
        <v>128</v>
      </c>
      <c r="AA608" s="6" t="s">
        <v>127</v>
      </c>
    </row>
    <row r="609" spans="19:27" ht="18" customHeight="1" x14ac:dyDescent="0.45">
      <c r="S609" s="21" t="s">
        <v>140</v>
      </c>
      <c r="T609" s="21" t="s">
        <v>118</v>
      </c>
      <c r="U609" s="21" t="s">
        <v>131</v>
      </c>
      <c r="V609" s="21" t="s">
        <v>124</v>
      </c>
      <c r="W609" s="21" t="s">
        <v>134</v>
      </c>
      <c r="X609" s="26" t="str">
        <f>_xlfn.CONCAT(S609,T609,U609,V609,W609)</f>
        <v>2前期水7 8b</v>
      </c>
      <c r="Y609" s="22" t="e">
        <f>DGET($H$12:$P$205,$P$12,S608:V609)</f>
        <v>#VALUE!</v>
      </c>
      <c r="Z609" s="22" t="e">
        <f>DGET($H$12:$P$205,$I$12,S608:V609)</f>
        <v>#VALUE!</v>
      </c>
      <c r="AA609" s="22" t="e">
        <f>DGET($H$12:$P$205,$H$12,S608:V609)</f>
        <v>#VALUE!</v>
      </c>
    </row>
    <row r="610" spans="19:27" ht="18" customHeight="1" x14ac:dyDescent="0.45">
      <c r="S610" s="6" t="s">
        <v>101</v>
      </c>
      <c r="T610" s="6" t="s">
        <v>113</v>
      </c>
      <c r="U610" s="6" t="s">
        <v>102</v>
      </c>
      <c r="V610" s="6" t="s">
        <v>105</v>
      </c>
      <c r="W610" s="6"/>
      <c r="X610" s="25"/>
      <c r="Y610" s="6" t="s">
        <v>130</v>
      </c>
      <c r="Z610" s="6" t="s">
        <v>128</v>
      </c>
      <c r="AA610" s="6" t="s">
        <v>127</v>
      </c>
    </row>
    <row r="611" spans="19:27" ht="18" customHeight="1" x14ac:dyDescent="0.45">
      <c r="S611" s="21" t="s">
        <v>140</v>
      </c>
      <c r="T611" s="21" t="s">
        <v>118</v>
      </c>
      <c r="U611" s="21" t="s">
        <v>131</v>
      </c>
      <c r="V611" s="21" t="s">
        <v>124</v>
      </c>
      <c r="W611" s="21" t="s">
        <v>135</v>
      </c>
      <c r="X611" s="26" t="str">
        <f>_xlfn.CONCAT(S611,T611,U611,V611,W611)</f>
        <v>2前期水7 8c</v>
      </c>
      <c r="Y611" s="22" t="e">
        <f>DGET($H$12:$P$205,$P$12,S610:V611)</f>
        <v>#VALUE!</v>
      </c>
      <c r="Z611" s="22" t="e">
        <f>DGET($H$12:$P$205,$I$12,S610:V611)</f>
        <v>#VALUE!</v>
      </c>
      <c r="AA611" s="22" t="e">
        <f>DGET($H$12:$P$205,$H$12,S610:V611)</f>
        <v>#VALUE!</v>
      </c>
    </row>
    <row r="612" spans="19:27" ht="18" customHeight="1" x14ac:dyDescent="0.45">
      <c r="S612" s="6" t="s">
        <v>101</v>
      </c>
      <c r="T612" s="6" t="s">
        <v>113</v>
      </c>
      <c r="U612" s="6" t="s">
        <v>102</v>
      </c>
      <c r="V612" s="6" t="s">
        <v>103</v>
      </c>
      <c r="W612" s="6"/>
      <c r="X612" s="25"/>
      <c r="Y612" s="6" t="s">
        <v>130</v>
      </c>
      <c r="Z612" s="6" t="s">
        <v>128</v>
      </c>
      <c r="AA612" s="6" t="s">
        <v>127</v>
      </c>
    </row>
    <row r="613" spans="19:27" ht="18" customHeight="1" x14ac:dyDescent="0.45">
      <c r="S613" s="21" t="s">
        <v>140</v>
      </c>
      <c r="T613" s="21" t="s">
        <v>118</v>
      </c>
      <c r="U613" s="21" t="s">
        <v>131</v>
      </c>
      <c r="V613" s="21" t="s">
        <v>125</v>
      </c>
      <c r="W613" s="21" t="s">
        <v>133</v>
      </c>
      <c r="X613" s="26" t="str">
        <f>_xlfn.CONCAT(S613,T613,U613,V613,W613)</f>
        <v>2前期水9 10a</v>
      </c>
      <c r="Y613" s="22" t="e">
        <f>DGET($H$12:$P$205,$P$12,S612:V613)</f>
        <v>#VALUE!</v>
      </c>
      <c r="Z613" s="22" t="e">
        <f>DGET($H$12:$P$205,$I$12,S612:V613)</f>
        <v>#VALUE!</v>
      </c>
      <c r="AA613" s="22" t="e">
        <f>DGET($H$12:$P$205,$H$12,S612:V613)</f>
        <v>#VALUE!</v>
      </c>
    </row>
    <row r="614" spans="19:27" ht="18" customHeight="1" x14ac:dyDescent="0.45">
      <c r="S614" s="6" t="s">
        <v>101</v>
      </c>
      <c r="T614" s="6" t="s">
        <v>113</v>
      </c>
      <c r="U614" s="6" t="s">
        <v>102</v>
      </c>
      <c r="V614" s="6" t="s">
        <v>104</v>
      </c>
      <c r="W614" s="6"/>
      <c r="X614" s="25"/>
      <c r="Y614" s="6" t="s">
        <v>130</v>
      </c>
      <c r="Z614" s="6" t="s">
        <v>128</v>
      </c>
      <c r="AA614" s="6" t="s">
        <v>127</v>
      </c>
    </row>
    <row r="615" spans="19:27" ht="18" customHeight="1" x14ac:dyDescent="0.45">
      <c r="S615" s="21" t="s">
        <v>140</v>
      </c>
      <c r="T615" s="21" t="s">
        <v>118</v>
      </c>
      <c r="U615" s="21" t="s">
        <v>131</v>
      </c>
      <c r="V615" s="21" t="s">
        <v>125</v>
      </c>
      <c r="W615" s="21" t="s">
        <v>134</v>
      </c>
      <c r="X615" s="26" t="str">
        <f>_xlfn.CONCAT(S615,T615,U615,V615,W615)</f>
        <v>2前期水9 10b</v>
      </c>
      <c r="Y615" s="22" t="e">
        <f>DGET($H$12:$P$205,$P$12,S614:V615)</f>
        <v>#VALUE!</v>
      </c>
      <c r="Z615" s="22" t="e">
        <f>DGET($H$12:$P$205,$I$12,S614:V615)</f>
        <v>#VALUE!</v>
      </c>
      <c r="AA615" s="22" t="e">
        <f>DGET($H$12:$P$205,$H$12,S614:V615)</f>
        <v>#VALUE!</v>
      </c>
    </row>
    <row r="616" spans="19:27" ht="18" customHeight="1" x14ac:dyDescent="0.45">
      <c r="S616" s="6" t="s">
        <v>101</v>
      </c>
      <c r="T616" s="6" t="s">
        <v>113</v>
      </c>
      <c r="U616" s="6" t="s">
        <v>102</v>
      </c>
      <c r="V616" s="6" t="s">
        <v>105</v>
      </c>
      <c r="W616" s="6"/>
      <c r="X616" s="25"/>
      <c r="Y616" s="6" t="s">
        <v>130</v>
      </c>
      <c r="Z616" s="6" t="s">
        <v>128</v>
      </c>
      <c r="AA616" s="6" t="s">
        <v>127</v>
      </c>
    </row>
    <row r="617" spans="19:27" ht="18" customHeight="1" x14ac:dyDescent="0.45">
      <c r="S617" s="21" t="s">
        <v>140</v>
      </c>
      <c r="T617" s="21" t="s">
        <v>118</v>
      </c>
      <c r="U617" s="21" t="s">
        <v>131</v>
      </c>
      <c r="V617" s="21" t="s">
        <v>125</v>
      </c>
      <c r="W617" s="21" t="s">
        <v>135</v>
      </c>
      <c r="X617" s="26" t="str">
        <f>_xlfn.CONCAT(S617,T617,U617,V617,W617)</f>
        <v>2前期水9 10c</v>
      </c>
      <c r="Y617" s="22" t="e">
        <f>DGET($H$12:$P$205,$P$12,S616:V617)</f>
        <v>#VALUE!</v>
      </c>
      <c r="Z617" s="22" t="e">
        <f>DGET($H$12:$P$205,$I$12,S616:V617)</f>
        <v>#VALUE!</v>
      </c>
      <c r="AA617" s="22" t="e">
        <f>DGET($H$12:$P$205,$H$12,S616:V617)</f>
        <v>#VALUE!</v>
      </c>
    </row>
    <row r="618" spans="19:27" ht="18" customHeight="1" x14ac:dyDescent="0.45">
      <c r="S618" s="6" t="s">
        <v>101</v>
      </c>
      <c r="T618" s="6" t="s">
        <v>113</v>
      </c>
      <c r="U618" s="6" t="s">
        <v>102</v>
      </c>
      <c r="V618" s="6" t="s">
        <v>103</v>
      </c>
      <c r="W618" s="6"/>
      <c r="X618" s="25"/>
      <c r="Y618" s="6" t="s">
        <v>130</v>
      </c>
      <c r="Z618" s="6" t="s">
        <v>128</v>
      </c>
      <c r="AA618" s="6" t="s">
        <v>127</v>
      </c>
    </row>
    <row r="619" spans="19:27" ht="18" customHeight="1" x14ac:dyDescent="0.45">
      <c r="S619" s="21" t="s">
        <v>140</v>
      </c>
      <c r="T619" s="21" t="s">
        <v>118</v>
      </c>
      <c r="U619" s="21" t="s">
        <v>131</v>
      </c>
      <c r="V619" s="21" t="s">
        <v>126</v>
      </c>
      <c r="W619" s="21" t="s">
        <v>133</v>
      </c>
      <c r="X619" s="26" t="str">
        <f>_xlfn.CONCAT(S619,T619,U619,V619,W619)</f>
        <v>2前期水他a</v>
      </c>
      <c r="Y619" s="22" t="e">
        <f>DGET($H$12:$P$205,$P$12,S618:V619)</f>
        <v>#VALUE!</v>
      </c>
      <c r="Z619" s="22" t="e">
        <f>DGET($H$12:$P$205,$I$12,S618:V619)</f>
        <v>#VALUE!</v>
      </c>
      <c r="AA619" s="22" t="e">
        <f>DGET($H$12:$P$205,$H$12,S618:V619)</f>
        <v>#VALUE!</v>
      </c>
    </row>
    <row r="620" spans="19:27" ht="18" customHeight="1" x14ac:dyDescent="0.45">
      <c r="S620" s="6" t="s">
        <v>101</v>
      </c>
      <c r="T620" s="6" t="s">
        <v>113</v>
      </c>
      <c r="U620" s="6" t="s">
        <v>102</v>
      </c>
      <c r="V620" s="6" t="s">
        <v>104</v>
      </c>
      <c r="W620" s="6"/>
      <c r="X620" s="25"/>
      <c r="Y620" s="6" t="s">
        <v>130</v>
      </c>
      <c r="Z620" s="6" t="s">
        <v>128</v>
      </c>
      <c r="AA620" s="6" t="s">
        <v>127</v>
      </c>
    </row>
    <row r="621" spans="19:27" ht="18" customHeight="1" x14ac:dyDescent="0.45">
      <c r="S621" s="21" t="s">
        <v>140</v>
      </c>
      <c r="T621" s="21" t="s">
        <v>118</v>
      </c>
      <c r="U621" s="21" t="s">
        <v>131</v>
      </c>
      <c r="V621" s="21" t="s">
        <v>126</v>
      </c>
      <c r="W621" s="21" t="s">
        <v>134</v>
      </c>
      <c r="X621" s="26" t="str">
        <f>_xlfn.CONCAT(S621,T621,U621,V621,W621)</f>
        <v>2前期水他b</v>
      </c>
      <c r="Y621" s="22" t="e">
        <f>DGET($H$12:$P$205,$P$12,S620:V621)</f>
        <v>#VALUE!</v>
      </c>
      <c r="Z621" s="22" t="e">
        <f>DGET($H$12:$P$205,$I$12,S620:V621)</f>
        <v>#VALUE!</v>
      </c>
      <c r="AA621" s="22" t="e">
        <f>DGET($H$12:$P$205,$H$12,S620:V621)</f>
        <v>#VALUE!</v>
      </c>
    </row>
    <row r="622" spans="19:27" ht="18" customHeight="1" x14ac:dyDescent="0.45">
      <c r="S622" s="6" t="s">
        <v>101</v>
      </c>
      <c r="T622" s="6" t="s">
        <v>113</v>
      </c>
      <c r="U622" s="6" t="s">
        <v>102</v>
      </c>
      <c r="V622" s="6" t="s">
        <v>105</v>
      </c>
      <c r="W622" s="6"/>
      <c r="X622" s="25"/>
      <c r="Y622" s="6" t="s">
        <v>130</v>
      </c>
      <c r="Z622" s="6" t="s">
        <v>128</v>
      </c>
      <c r="AA622" s="6" t="s">
        <v>127</v>
      </c>
    </row>
    <row r="623" spans="19:27" ht="18" customHeight="1" x14ac:dyDescent="0.45">
      <c r="S623" s="21" t="s">
        <v>140</v>
      </c>
      <c r="T623" s="21" t="s">
        <v>118</v>
      </c>
      <c r="U623" s="21" t="s">
        <v>131</v>
      </c>
      <c r="V623" s="21" t="s">
        <v>126</v>
      </c>
      <c r="W623" s="21" t="s">
        <v>135</v>
      </c>
      <c r="X623" s="26" t="str">
        <f>_xlfn.CONCAT(S623,T623,U623,V623,W623)</f>
        <v>2前期水他c</v>
      </c>
      <c r="Y623" s="22" t="e">
        <f>DGET($H$12:$P$205,$P$12,S622:V623)</f>
        <v>#VALUE!</v>
      </c>
      <c r="Z623" s="22" t="e">
        <f>DGET($H$12:$P$205,$I$12,S622:V623)</f>
        <v>#VALUE!</v>
      </c>
      <c r="AA623" s="22" t="e">
        <f>DGET($H$12:$P$205,$H$12,S622:V623)</f>
        <v>#VALUE!</v>
      </c>
    </row>
    <row r="624" spans="19:27" ht="18" customHeight="1" x14ac:dyDescent="0.45">
      <c r="S624" s="6" t="s">
        <v>101</v>
      </c>
      <c r="T624" s="6" t="s">
        <v>113</v>
      </c>
      <c r="U624" s="6" t="s">
        <v>102</v>
      </c>
      <c r="V624" s="6" t="s">
        <v>103</v>
      </c>
      <c r="W624" s="6"/>
      <c r="X624" s="25"/>
      <c r="Y624" s="6" t="s">
        <v>130</v>
      </c>
      <c r="Z624" s="6" t="s">
        <v>128</v>
      </c>
      <c r="AA624" s="6" t="s">
        <v>127</v>
      </c>
    </row>
    <row r="625" spans="19:27" ht="18" customHeight="1" x14ac:dyDescent="0.45">
      <c r="S625" s="21" t="s">
        <v>140</v>
      </c>
      <c r="T625" s="21" t="s">
        <v>118</v>
      </c>
      <c r="U625" s="21" t="s">
        <v>132</v>
      </c>
      <c r="V625" s="21" t="s">
        <v>120</v>
      </c>
      <c r="W625" s="21" t="s">
        <v>133</v>
      </c>
      <c r="X625" s="26" t="str">
        <f>_xlfn.CONCAT(S625,T625,U625,V625,W625)</f>
        <v>2前期木1 2a</v>
      </c>
      <c r="Y625" s="22" t="e">
        <f>DGET($H$12:$P$205,$P$12,S624:V625)</f>
        <v>#VALUE!</v>
      </c>
      <c r="Z625" s="22" t="e">
        <f>DGET($H$12:$P$205,$I$12,S624:V625)</f>
        <v>#VALUE!</v>
      </c>
      <c r="AA625" s="22" t="e">
        <f>DGET($H$12:$P$205,$H$12,S624:V625)</f>
        <v>#VALUE!</v>
      </c>
    </row>
    <row r="626" spans="19:27" ht="18" customHeight="1" x14ac:dyDescent="0.45">
      <c r="S626" s="6" t="s">
        <v>101</v>
      </c>
      <c r="T626" s="6" t="s">
        <v>113</v>
      </c>
      <c r="U626" s="6" t="s">
        <v>102</v>
      </c>
      <c r="V626" s="6" t="s">
        <v>104</v>
      </c>
      <c r="W626" s="6"/>
      <c r="X626" s="25"/>
      <c r="Y626" s="6" t="s">
        <v>130</v>
      </c>
      <c r="Z626" s="6" t="s">
        <v>128</v>
      </c>
      <c r="AA626" s="6" t="s">
        <v>127</v>
      </c>
    </row>
    <row r="627" spans="19:27" ht="18" customHeight="1" x14ac:dyDescent="0.45">
      <c r="S627" s="21" t="s">
        <v>140</v>
      </c>
      <c r="T627" s="21" t="s">
        <v>118</v>
      </c>
      <c r="U627" s="21" t="s">
        <v>132</v>
      </c>
      <c r="V627" s="21" t="s">
        <v>120</v>
      </c>
      <c r="W627" s="21" t="s">
        <v>134</v>
      </c>
      <c r="X627" s="26" t="str">
        <f>_xlfn.CONCAT(S627,T627,U627,V627,W627)</f>
        <v>2前期木1 2b</v>
      </c>
      <c r="Y627" s="22" t="e">
        <f>DGET($H$12:$P$205,$P$12,S626:V627)</f>
        <v>#VALUE!</v>
      </c>
      <c r="Z627" s="22" t="e">
        <f>DGET($H$12:$P$205,$I$12,S626:V627)</f>
        <v>#VALUE!</v>
      </c>
      <c r="AA627" s="22" t="e">
        <f>DGET($H$12:$P$205,$H$12,S626:V627)</f>
        <v>#VALUE!</v>
      </c>
    </row>
    <row r="628" spans="19:27" ht="18" customHeight="1" x14ac:dyDescent="0.45">
      <c r="S628" s="6" t="s">
        <v>101</v>
      </c>
      <c r="T628" s="6" t="s">
        <v>113</v>
      </c>
      <c r="U628" s="6" t="s">
        <v>102</v>
      </c>
      <c r="V628" s="6" t="s">
        <v>105</v>
      </c>
      <c r="W628" s="6"/>
      <c r="X628" s="25"/>
      <c r="Y628" s="6" t="s">
        <v>130</v>
      </c>
      <c r="Z628" s="6" t="s">
        <v>128</v>
      </c>
      <c r="AA628" s="6" t="s">
        <v>127</v>
      </c>
    </row>
    <row r="629" spans="19:27" ht="18" customHeight="1" x14ac:dyDescent="0.45">
      <c r="S629" s="21" t="s">
        <v>140</v>
      </c>
      <c r="T629" s="21" t="s">
        <v>118</v>
      </c>
      <c r="U629" s="21" t="s">
        <v>132</v>
      </c>
      <c r="V629" s="21" t="s">
        <v>120</v>
      </c>
      <c r="W629" s="21" t="s">
        <v>135</v>
      </c>
      <c r="X629" s="26" t="str">
        <f>_xlfn.CONCAT(S629,T629,U629,V629,W629)</f>
        <v>2前期木1 2c</v>
      </c>
      <c r="Y629" s="22" t="e">
        <f>DGET($H$12:$P$205,$P$12,S628:V629)</f>
        <v>#VALUE!</v>
      </c>
      <c r="Z629" s="22" t="e">
        <f>DGET($H$12:$P$205,$I$12,S628:V629)</f>
        <v>#VALUE!</v>
      </c>
      <c r="AA629" s="22" t="e">
        <f>DGET($H$12:$P$205,$H$12,S628:V629)</f>
        <v>#VALUE!</v>
      </c>
    </row>
    <row r="630" spans="19:27" ht="18" customHeight="1" x14ac:dyDescent="0.45">
      <c r="S630" s="6" t="s">
        <v>101</v>
      </c>
      <c r="T630" s="6" t="s">
        <v>113</v>
      </c>
      <c r="U630" s="6" t="s">
        <v>102</v>
      </c>
      <c r="V630" s="6" t="s">
        <v>103</v>
      </c>
      <c r="W630" s="6"/>
      <c r="X630" s="25"/>
      <c r="Y630" s="6" t="s">
        <v>130</v>
      </c>
      <c r="Z630" s="6" t="s">
        <v>128</v>
      </c>
      <c r="AA630" s="6" t="s">
        <v>127</v>
      </c>
    </row>
    <row r="631" spans="19:27" ht="18" customHeight="1" x14ac:dyDescent="0.45">
      <c r="S631" s="21" t="s">
        <v>140</v>
      </c>
      <c r="T631" s="21" t="s">
        <v>118</v>
      </c>
      <c r="U631" s="21" t="s">
        <v>132</v>
      </c>
      <c r="V631" s="21" t="s">
        <v>121</v>
      </c>
      <c r="W631" s="21" t="s">
        <v>133</v>
      </c>
      <c r="X631" s="26" t="str">
        <f>_xlfn.CONCAT(S631,T631,U631,V631,W631)</f>
        <v>2前期木3 4a</v>
      </c>
      <c r="Y631" s="22" t="e">
        <f>DGET($H$12:$P$205,$P$12,S630:V631)</f>
        <v>#VALUE!</v>
      </c>
      <c r="Z631" s="22" t="e">
        <f>DGET($H$12:$P$205,$I$12,S630:V631)</f>
        <v>#VALUE!</v>
      </c>
      <c r="AA631" s="22" t="e">
        <f>DGET($H$12:$P$205,$H$12,S630:V631)</f>
        <v>#VALUE!</v>
      </c>
    </row>
    <row r="632" spans="19:27" ht="18" customHeight="1" x14ac:dyDescent="0.45">
      <c r="S632" s="6" t="s">
        <v>101</v>
      </c>
      <c r="T632" s="6" t="s">
        <v>113</v>
      </c>
      <c r="U632" s="6" t="s">
        <v>102</v>
      </c>
      <c r="V632" s="6" t="s">
        <v>104</v>
      </c>
      <c r="W632" s="6"/>
      <c r="X632" s="25"/>
      <c r="Y632" s="6" t="s">
        <v>130</v>
      </c>
      <c r="Z632" s="6" t="s">
        <v>128</v>
      </c>
      <c r="AA632" s="6" t="s">
        <v>127</v>
      </c>
    </row>
    <row r="633" spans="19:27" ht="18" customHeight="1" x14ac:dyDescent="0.45">
      <c r="S633" s="21" t="s">
        <v>140</v>
      </c>
      <c r="T633" s="21" t="s">
        <v>118</v>
      </c>
      <c r="U633" s="21" t="s">
        <v>132</v>
      </c>
      <c r="V633" s="21" t="s">
        <v>121</v>
      </c>
      <c r="W633" s="21" t="s">
        <v>134</v>
      </c>
      <c r="X633" s="26" t="str">
        <f>_xlfn.CONCAT(S633,T633,U633,V633,W633)</f>
        <v>2前期木3 4b</v>
      </c>
      <c r="Y633" s="22" t="e">
        <f>DGET($H$12:$P$205,$P$12,S632:V633)</f>
        <v>#VALUE!</v>
      </c>
      <c r="Z633" s="22" t="e">
        <f>DGET($H$12:$P$205,$I$12,S632:V633)</f>
        <v>#VALUE!</v>
      </c>
      <c r="AA633" s="22" t="e">
        <f>DGET($H$12:$P$205,$H$12,S632:V633)</f>
        <v>#VALUE!</v>
      </c>
    </row>
    <row r="634" spans="19:27" ht="18" customHeight="1" x14ac:dyDescent="0.45">
      <c r="S634" s="6" t="s">
        <v>101</v>
      </c>
      <c r="T634" s="6" t="s">
        <v>113</v>
      </c>
      <c r="U634" s="6" t="s">
        <v>102</v>
      </c>
      <c r="V634" s="6" t="s">
        <v>105</v>
      </c>
      <c r="W634" s="6"/>
      <c r="X634" s="25"/>
      <c r="Y634" s="6" t="s">
        <v>130</v>
      </c>
      <c r="Z634" s="6" t="s">
        <v>128</v>
      </c>
      <c r="AA634" s="6" t="s">
        <v>127</v>
      </c>
    </row>
    <row r="635" spans="19:27" ht="18" customHeight="1" x14ac:dyDescent="0.45">
      <c r="S635" s="21" t="s">
        <v>140</v>
      </c>
      <c r="T635" s="21" t="s">
        <v>118</v>
      </c>
      <c r="U635" s="21" t="s">
        <v>132</v>
      </c>
      <c r="V635" s="21" t="s">
        <v>121</v>
      </c>
      <c r="W635" s="21" t="s">
        <v>135</v>
      </c>
      <c r="X635" s="26" t="str">
        <f>_xlfn.CONCAT(S635,T635,U635,V635,W635)</f>
        <v>2前期木3 4c</v>
      </c>
      <c r="Y635" s="22" t="e">
        <f>DGET($H$12:$P$205,$P$12,S634:V635)</f>
        <v>#VALUE!</v>
      </c>
      <c r="Z635" s="22" t="e">
        <f>DGET($H$12:$P$205,$I$12,S634:V635)</f>
        <v>#VALUE!</v>
      </c>
      <c r="AA635" s="22" t="e">
        <f>DGET($H$12:$P$205,$H$12,S634:V635)</f>
        <v>#VALUE!</v>
      </c>
    </row>
    <row r="636" spans="19:27" ht="18" customHeight="1" x14ac:dyDescent="0.45">
      <c r="S636" s="6" t="s">
        <v>101</v>
      </c>
      <c r="T636" s="6" t="s">
        <v>113</v>
      </c>
      <c r="U636" s="6" t="s">
        <v>102</v>
      </c>
      <c r="V636" s="6" t="s">
        <v>103</v>
      </c>
      <c r="W636" s="6"/>
      <c r="X636" s="25"/>
      <c r="Y636" s="6" t="s">
        <v>130</v>
      </c>
      <c r="Z636" s="6" t="s">
        <v>128</v>
      </c>
      <c r="AA636" s="6" t="s">
        <v>127</v>
      </c>
    </row>
    <row r="637" spans="19:27" ht="18" customHeight="1" x14ac:dyDescent="0.45">
      <c r="S637" s="21" t="s">
        <v>140</v>
      </c>
      <c r="T637" s="21" t="s">
        <v>118</v>
      </c>
      <c r="U637" s="21" t="s">
        <v>132</v>
      </c>
      <c r="V637" s="21" t="s">
        <v>123</v>
      </c>
      <c r="W637" s="21" t="s">
        <v>133</v>
      </c>
      <c r="X637" s="26" t="str">
        <f>_xlfn.CONCAT(S637,T637,U637,V637,W637)</f>
        <v>2前期木5 6a</v>
      </c>
      <c r="Y637" s="22" t="e">
        <f>DGET($H$12:$P$205,$P$12,S636:V637)</f>
        <v>#VALUE!</v>
      </c>
      <c r="Z637" s="22" t="e">
        <f>DGET($H$12:$P$205,$I$12,S636:V637)</f>
        <v>#VALUE!</v>
      </c>
      <c r="AA637" s="22" t="e">
        <f>DGET($H$12:$P$205,$H$12,S636:V637)</f>
        <v>#VALUE!</v>
      </c>
    </row>
    <row r="638" spans="19:27" ht="18" customHeight="1" x14ac:dyDescent="0.45">
      <c r="S638" s="6" t="s">
        <v>101</v>
      </c>
      <c r="T638" s="6" t="s">
        <v>113</v>
      </c>
      <c r="U638" s="6" t="s">
        <v>102</v>
      </c>
      <c r="V638" s="6" t="s">
        <v>104</v>
      </c>
      <c r="W638" s="6"/>
      <c r="X638" s="25"/>
      <c r="Y638" s="6" t="s">
        <v>130</v>
      </c>
      <c r="Z638" s="6" t="s">
        <v>128</v>
      </c>
      <c r="AA638" s="6" t="s">
        <v>127</v>
      </c>
    </row>
    <row r="639" spans="19:27" ht="18" customHeight="1" x14ac:dyDescent="0.45">
      <c r="S639" s="21" t="s">
        <v>140</v>
      </c>
      <c r="T639" s="21" t="s">
        <v>118</v>
      </c>
      <c r="U639" s="21" t="s">
        <v>132</v>
      </c>
      <c r="V639" s="21" t="s">
        <v>123</v>
      </c>
      <c r="W639" s="21" t="s">
        <v>134</v>
      </c>
      <c r="X639" s="26" t="str">
        <f>_xlfn.CONCAT(S639,T639,U639,V639,W639)</f>
        <v>2前期木5 6b</v>
      </c>
      <c r="Y639" s="22" t="e">
        <f>DGET($H$12:$P$205,$P$12,S638:V639)</f>
        <v>#VALUE!</v>
      </c>
      <c r="Z639" s="22" t="e">
        <f>DGET($H$12:$P$205,$I$12,S638:V639)</f>
        <v>#VALUE!</v>
      </c>
      <c r="AA639" s="22" t="e">
        <f>DGET($H$12:$P$205,$H$12,S638:V639)</f>
        <v>#VALUE!</v>
      </c>
    </row>
    <row r="640" spans="19:27" ht="18" customHeight="1" x14ac:dyDescent="0.45">
      <c r="S640" s="6" t="s">
        <v>101</v>
      </c>
      <c r="T640" s="6" t="s">
        <v>113</v>
      </c>
      <c r="U640" s="6" t="s">
        <v>102</v>
      </c>
      <c r="V640" s="6" t="s">
        <v>105</v>
      </c>
      <c r="W640" s="6"/>
      <c r="X640" s="25"/>
      <c r="Y640" s="6" t="s">
        <v>130</v>
      </c>
      <c r="Z640" s="6" t="s">
        <v>128</v>
      </c>
      <c r="AA640" s="6" t="s">
        <v>127</v>
      </c>
    </row>
    <row r="641" spans="19:27" ht="18" customHeight="1" x14ac:dyDescent="0.45">
      <c r="S641" s="21" t="s">
        <v>140</v>
      </c>
      <c r="T641" s="21" t="s">
        <v>118</v>
      </c>
      <c r="U641" s="21" t="s">
        <v>132</v>
      </c>
      <c r="V641" s="21" t="s">
        <v>123</v>
      </c>
      <c r="W641" s="21" t="s">
        <v>135</v>
      </c>
      <c r="X641" s="26" t="str">
        <f>_xlfn.CONCAT(S641,T641,U641,V641,W641)</f>
        <v>2前期木5 6c</v>
      </c>
      <c r="Y641" s="22" t="e">
        <f>DGET($H$12:$P$205,$P$12,S640:V641)</f>
        <v>#VALUE!</v>
      </c>
      <c r="Z641" s="22" t="e">
        <f>DGET($H$12:$P$205,$I$12,S640:V641)</f>
        <v>#VALUE!</v>
      </c>
      <c r="AA641" s="22" t="e">
        <f>DGET($H$12:$P$205,$H$12,S640:V641)</f>
        <v>#VALUE!</v>
      </c>
    </row>
    <row r="642" spans="19:27" ht="18" customHeight="1" x14ac:dyDescent="0.45">
      <c r="S642" s="6" t="s">
        <v>101</v>
      </c>
      <c r="T642" s="6" t="s">
        <v>113</v>
      </c>
      <c r="U642" s="6" t="s">
        <v>102</v>
      </c>
      <c r="V642" s="6" t="s">
        <v>103</v>
      </c>
      <c r="W642" s="6"/>
      <c r="X642" s="25"/>
      <c r="Y642" s="6" t="s">
        <v>130</v>
      </c>
      <c r="Z642" s="6" t="s">
        <v>128</v>
      </c>
      <c r="AA642" s="6" t="s">
        <v>127</v>
      </c>
    </row>
    <row r="643" spans="19:27" ht="18" customHeight="1" x14ac:dyDescent="0.45">
      <c r="S643" s="21" t="s">
        <v>140</v>
      </c>
      <c r="T643" s="21" t="s">
        <v>118</v>
      </c>
      <c r="U643" s="21" t="s">
        <v>132</v>
      </c>
      <c r="V643" s="21" t="s">
        <v>124</v>
      </c>
      <c r="W643" s="21" t="s">
        <v>133</v>
      </c>
      <c r="X643" s="26" t="str">
        <f>_xlfn.CONCAT(S643,T643,U643,V643,W643)</f>
        <v>2前期木7 8a</v>
      </c>
      <c r="Y643" s="22" t="e">
        <f>DGET($H$12:$P$205,$P$12,S642:V643)</f>
        <v>#VALUE!</v>
      </c>
      <c r="Z643" s="22" t="e">
        <f>DGET($H$12:$P$205,$I$12,S642:V643)</f>
        <v>#VALUE!</v>
      </c>
      <c r="AA643" s="22" t="e">
        <f>DGET($H$12:$P$205,$H$12,S642:V643)</f>
        <v>#VALUE!</v>
      </c>
    </row>
    <row r="644" spans="19:27" ht="18" customHeight="1" x14ac:dyDescent="0.45">
      <c r="S644" s="6" t="s">
        <v>101</v>
      </c>
      <c r="T644" s="6" t="s">
        <v>113</v>
      </c>
      <c r="U644" s="6" t="s">
        <v>102</v>
      </c>
      <c r="V644" s="6" t="s">
        <v>104</v>
      </c>
      <c r="W644" s="6"/>
      <c r="X644" s="25"/>
      <c r="Y644" s="6" t="s">
        <v>130</v>
      </c>
      <c r="Z644" s="6" t="s">
        <v>128</v>
      </c>
      <c r="AA644" s="6" t="s">
        <v>127</v>
      </c>
    </row>
    <row r="645" spans="19:27" ht="18" customHeight="1" x14ac:dyDescent="0.45">
      <c r="S645" s="21" t="s">
        <v>140</v>
      </c>
      <c r="T645" s="21" t="s">
        <v>118</v>
      </c>
      <c r="U645" s="21" t="s">
        <v>132</v>
      </c>
      <c r="V645" s="21" t="s">
        <v>124</v>
      </c>
      <c r="W645" s="21" t="s">
        <v>134</v>
      </c>
      <c r="X645" s="26" t="str">
        <f>_xlfn.CONCAT(S645,T645,U645,V645,W645)</f>
        <v>2前期木7 8b</v>
      </c>
      <c r="Y645" s="22" t="e">
        <f>DGET($H$12:$P$205,$P$12,S644:V645)</f>
        <v>#VALUE!</v>
      </c>
      <c r="Z645" s="22" t="e">
        <f>DGET($H$12:$P$205,$I$12,S644:V645)</f>
        <v>#VALUE!</v>
      </c>
      <c r="AA645" s="22" t="e">
        <f>DGET($H$12:$P$205,$H$12,S644:V645)</f>
        <v>#VALUE!</v>
      </c>
    </row>
    <row r="646" spans="19:27" ht="18" customHeight="1" x14ac:dyDescent="0.45">
      <c r="S646" s="6" t="s">
        <v>101</v>
      </c>
      <c r="T646" s="6" t="s">
        <v>113</v>
      </c>
      <c r="U646" s="6" t="s">
        <v>102</v>
      </c>
      <c r="V646" s="6" t="s">
        <v>105</v>
      </c>
      <c r="W646" s="6"/>
      <c r="X646" s="25"/>
      <c r="Y646" s="6" t="s">
        <v>130</v>
      </c>
      <c r="Z646" s="6" t="s">
        <v>128</v>
      </c>
      <c r="AA646" s="6" t="s">
        <v>127</v>
      </c>
    </row>
    <row r="647" spans="19:27" ht="18" customHeight="1" x14ac:dyDescent="0.45">
      <c r="S647" s="21" t="s">
        <v>140</v>
      </c>
      <c r="T647" s="21" t="s">
        <v>118</v>
      </c>
      <c r="U647" s="21" t="s">
        <v>132</v>
      </c>
      <c r="V647" s="21" t="s">
        <v>124</v>
      </c>
      <c r="W647" s="21" t="s">
        <v>135</v>
      </c>
      <c r="X647" s="26" t="str">
        <f>_xlfn.CONCAT(S647,T647,U647,V647,W647)</f>
        <v>2前期木7 8c</v>
      </c>
      <c r="Y647" s="22" t="e">
        <f>DGET($H$12:$P$205,$P$12,S646:V647)</f>
        <v>#VALUE!</v>
      </c>
      <c r="Z647" s="22" t="e">
        <f>DGET($H$12:$P$205,$I$12,S646:V647)</f>
        <v>#VALUE!</v>
      </c>
      <c r="AA647" s="22" t="e">
        <f>DGET($H$12:$P$205,$H$12,S646:V647)</f>
        <v>#VALUE!</v>
      </c>
    </row>
    <row r="648" spans="19:27" ht="18" customHeight="1" x14ac:dyDescent="0.45">
      <c r="S648" s="6" t="s">
        <v>101</v>
      </c>
      <c r="T648" s="6" t="s">
        <v>113</v>
      </c>
      <c r="U648" s="6" t="s">
        <v>102</v>
      </c>
      <c r="V648" s="6" t="s">
        <v>103</v>
      </c>
      <c r="W648" s="6"/>
      <c r="X648" s="25"/>
      <c r="Y648" s="6" t="s">
        <v>130</v>
      </c>
      <c r="Z648" s="6" t="s">
        <v>128</v>
      </c>
      <c r="AA648" s="6" t="s">
        <v>127</v>
      </c>
    </row>
    <row r="649" spans="19:27" ht="18" customHeight="1" x14ac:dyDescent="0.45">
      <c r="S649" s="21" t="s">
        <v>140</v>
      </c>
      <c r="T649" s="21" t="s">
        <v>118</v>
      </c>
      <c r="U649" s="21" t="s">
        <v>132</v>
      </c>
      <c r="V649" s="21" t="s">
        <v>125</v>
      </c>
      <c r="W649" s="21" t="s">
        <v>133</v>
      </c>
      <c r="X649" s="26" t="str">
        <f>_xlfn.CONCAT(S649,T649,U649,V649,W649)</f>
        <v>2前期木9 10a</v>
      </c>
      <c r="Y649" s="22" t="e">
        <f>DGET($H$12:$P$205,$P$12,S648:V649)</f>
        <v>#VALUE!</v>
      </c>
      <c r="Z649" s="22" t="e">
        <f>DGET($H$12:$P$205,$I$12,S648:V649)</f>
        <v>#VALUE!</v>
      </c>
      <c r="AA649" s="22" t="e">
        <f>DGET($H$12:$P$205,$H$12,S648:V649)</f>
        <v>#VALUE!</v>
      </c>
    </row>
    <row r="650" spans="19:27" ht="18" customHeight="1" x14ac:dyDescent="0.45">
      <c r="S650" s="6" t="s">
        <v>101</v>
      </c>
      <c r="T650" s="6" t="s">
        <v>113</v>
      </c>
      <c r="U650" s="6" t="s">
        <v>102</v>
      </c>
      <c r="V650" s="6" t="s">
        <v>104</v>
      </c>
      <c r="W650" s="6"/>
      <c r="X650" s="25"/>
      <c r="Y650" s="6" t="s">
        <v>130</v>
      </c>
      <c r="Z650" s="6" t="s">
        <v>128</v>
      </c>
      <c r="AA650" s="6" t="s">
        <v>127</v>
      </c>
    </row>
    <row r="651" spans="19:27" ht="18" customHeight="1" x14ac:dyDescent="0.45">
      <c r="S651" s="21" t="s">
        <v>140</v>
      </c>
      <c r="T651" s="21" t="s">
        <v>118</v>
      </c>
      <c r="U651" s="21" t="s">
        <v>132</v>
      </c>
      <c r="V651" s="21" t="s">
        <v>125</v>
      </c>
      <c r="W651" s="21" t="s">
        <v>134</v>
      </c>
      <c r="X651" s="26" t="str">
        <f>_xlfn.CONCAT(S651,T651,U651,V651,W651)</f>
        <v>2前期木9 10b</v>
      </c>
      <c r="Y651" s="22" t="e">
        <f>DGET($H$12:$P$205,$P$12,S650:V651)</f>
        <v>#VALUE!</v>
      </c>
      <c r="Z651" s="22" t="e">
        <f>DGET($H$12:$P$205,$I$12,S650:V651)</f>
        <v>#VALUE!</v>
      </c>
      <c r="AA651" s="22" t="e">
        <f>DGET($H$12:$P$205,$H$12,S650:V651)</f>
        <v>#VALUE!</v>
      </c>
    </row>
    <row r="652" spans="19:27" ht="18" customHeight="1" x14ac:dyDescent="0.45">
      <c r="S652" s="6" t="s">
        <v>101</v>
      </c>
      <c r="T652" s="6" t="s">
        <v>113</v>
      </c>
      <c r="U652" s="6" t="s">
        <v>102</v>
      </c>
      <c r="V652" s="6" t="s">
        <v>105</v>
      </c>
      <c r="W652" s="6"/>
      <c r="X652" s="25"/>
      <c r="Y652" s="6" t="s">
        <v>130</v>
      </c>
      <c r="Z652" s="6" t="s">
        <v>128</v>
      </c>
      <c r="AA652" s="6" t="s">
        <v>127</v>
      </c>
    </row>
    <row r="653" spans="19:27" ht="18" customHeight="1" x14ac:dyDescent="0.45">
      <c r="S653" s="21" t="s">
        <v>140</v>
      </c>
      <c r="T653" s="21" t="s">
        <v>118</v>
      </c>
      <c r="U653" s="21" t="s">
        <v>132</v>
      </c>
      <c r="V653" s="21" t="s">
        <v>125</v>
      </c>
      <c r="W653" s="21" t="s">
        <v>135</v>
      </c>
      <c r="X653" s="26" t="str">
        <f>_xlfn.CONCAT(S653,T653,U653,V653,W653)</f>
        <v>2前期木9 10c</v>
      </c>
      <c r="Y653" s="22" t="e">
        <f>DGET($H$12:$P$205,$P$12,S652:V653)</f>
        <v>#VALUE!</v>
      </c>
      <c r="Z653" s="22" t="e">
        <f>DGET($H$12:$P$205,$I$12,S652:V653)</f>
        <v>#VALUE!</v>
      </c>
      <c r="AA653" s="22" t="e">
        <f>DGET($H$12:$P$205,$H$12,S652:V653)</f>
        <v>#VALUE!</v>
      </c>
    </row>
    <row r="654" spans="19:27" ht="18" customHeight="1" x14ac:dyDescent="0.45">
      <c r="S654" s="6" t="s">
        <v>101</v>
      </c>
      <c r="T654" s="6" t="s">
        <v>113</v>
      </c>
      <c r="U654" s="6" t="s">
        <v>102</v>
      </c>
      <c r="V654" s="6" t="s">
        <v>103</v>
      </c>
      <c r="W654" s="6"/>
      <c r="X654" s="25"/>
      <c r="Y654" s="6" t="s">
        <v>130</v>
      </c>
      <c r="Z654" s="6" t="s">
        <v>128</v>
      </c>
      <c r="AA654" s="6" t="s">
        <v>127</v>
      </c>
    </row>
    <row r="655" spans="19:27" ht="18" customHeight="1" x14ac:dyDescent="0.45">
      <c r="S655" s="21" t="s">
        <v>140</v>
      </c>
      <c r="T655" s="21" t="s">
        <v>118</v>
      </c>
      <c r="U655" s="21" t="s">
        <v>132</v>
      </c>
      <c r="V655" s="21" t="s">
        <v>126</v>
      </c>
      <c r="W655" s="21" t="s">
        <v>133</v>
      </c>
      <c r="X655" s="26" t="str">
        <f>_xlfn.CONCAT(S655,T655,U655,V655,W655)</f>
        <v>2前期木他a</v>
      </c>
      <c r="Y655" s="22" t="e">
        <f>DGET($H$12:$P$205,$P$12,S654:V655)</f>
        <v>#VALUE!</v>
      </c>
      <c r="Z655" s="22" t="e">
        <f>DGET($H$12:$P$205,$I$12,S654:V655)</f>
        <v>#VALUE!</v>
      </c>
      <c r="AA655" s="22" t="e">
        <f>DGET($H$12:$P$205,$H$12,S654:V655)</f>
        <v>#VALUE!</v>
      </c>
    </row>
    <row r="656" spans="19:27" ht="18" customHeight="1" x14ac:dyDescent="0.45">
      <c r="S656" s="6" t="s">
        <v>101</v>
      </c>
      <c r="T656" s="6" t="s">
        <v>113</v>
      </c>
      <c r="U656" s="6" t="s">
        <v>102</v>
      </c>
      <c r="V656" s="6" t="s">
        <v>104</v>
      </c>
      <c r="W656" s="6"/>
      <c r="X656" s="25"/>
      <c r="Y656" s="6" t="s">
        <v>130</v>
      </c>
      <c r="Z656" s="6" t="s">
        <v>128</v>
      </c>
      <c r="AA656" s="6" t="s">
        <v>127</v>
      </c>
    </row>
    <row r="657" spans="19:27" ht="18" customHeight="1" x14ac:dyDescent="0.45">
      <c r="S657" s="21" t="s">
        <v>140</v>
      </c>
      <c r="T657" s="21" t="s">
        <v>118</v>
      </c>
      <c r="U657" s="21" t="s">
        <v>132</v>
      </c>
      <c r="V657" s="21" t="s">
        <v>126</v>
      </c>
      <c r="W657" s="21" t="s">
        <v>134</v>
      </c>
      <c r="X657" s="26" t="str">
        <f>_xlfn.CONCAT(S657,T657,U657,V657,W657)</f>
        <v>2前期木他b</v>
      </c>
      <c r="Y657" s="22" t="e">
        <f>DGET($H$12:$P$205,$P$12,S656:V657)</f>
        <v>#VALUE!</v>
      </c>
      <c r="Z657" s="22" t="e">
        <f>DGET($H$12:$P$205,$I$12,S656:V657)</f>
        <v>#VALUE!</v>
      </c>
      <c r="AA657" s="22" t="e">
        <f>DGET($H$12:$P$205,$H$12,S656:V657)</f>
        <v>#VALUE!</v>
      </c>
    </row>
    <row r="658" spans="19:27" ht="18" customHeight="1" x14ac:dyDescent="0.45">
      <c r="S658" s="6" t="s">
        <v>101</v>
      </c>
      <c r="T658" s="6" t="s">
        <v>113</v>
      </c>
      <c r="U658" s="6" t="s">
        <v>102</v>
      </c>
      <c r="V658" s="6" t="s">
        <v>105</v>
      </c>
      <c r="W658" s="6"/>
      <c r="X658" s="25"/>
      <c r="Y658" s="6" t="s">
        <v>130</v>
      </c>
      <c r="Z658" s="6" t="s">
        <v>128</v>
      </c>
      <c r="AA658" s="6" t="s">
        <v>127</v>
      </c>
    </row>
    <row r="659" spans="19:27" ht="18" customHeight="1" x14ac:dyDescent="0.45">
      <c r="S659" s="21" t="s">
        <v>140</v>
      </c>
      <c r="T659" s="21" t="s">
        <v>118</v>
      </c>
      <c r="U659" s="21" t="s">
        <v>132</v>
      </c>
      <c r="V659" s="21" t="s">
        <v>126</v>
      </c>
      <c r="W659" s="21" t="s">
        <v>135</v>
      </c>
      <c r="X659" s="26" t="str">
        <f>_xlfn.CONCAT(S659,T659,U659,V659,W659)</f>
        <v>2前期木他c</v>
      </c>
      <c r="Y659" s="22" t="e">
        <f>DGET($H$12:$P$205,$P$12,S658:V659)</f>
        <v>#VALUE!</v>
      </c>
      <c r="Z659" s="22" t="e">
        <f>DGET($H$12:$P$205,$I$12,S658:V659)</f>
        <v>#VALUE!</v>
      </c>
      <c r="AA659" s="22" t="e">
        <f>DGET($H$12:$P$205,$H$12,S658:V659)</f>
        <v>#VALUE!</v>
      </c>
    </row>
    <row r="660" spans="19:27" ht="18" customHeight="1" x14ac:dyDescent="0.45">
      <c r="S660" s="6" t="s">
        <v>101</v>
      </c>
      <c r="T660" s="6" t="s">
        <v>113</v>
      </c>
      <c r="U660" s="6" t="s">
        <v>102</v>
      </c>
      <c r="V660" s="6" t="s">
        <v>103</v>
      </c>
      <c r="W660" s="6"/>
      <c r="X660" s="25"/>
      <c r="Y660" s="6" t="s">
        <v>130</v>
      </c>
      <c r="Z660" s="6" t="s">
        <v>128</v>
      </c>
      <c r="AA660" s="6" t="s">
        <v>127</v>
      </c>
    </row>
    <row r="661" spans="19:27" ht="18" customHeight="1" x14ac:dyDescent="0.45">
      <c r="S661" s="21" t="s">
        <v>140</v>
      </c>
      <c r="T661" s="21" t="s">
        <v>118</v>
      </c>
      <c r="U661" s="21" t="s">
        <v>136</v>
      </c>
      <c r="V661" s="21" t="s">
        <v>120</v>
      </c>
      <c r="W661" s="21" t="s">
        <v>133</v>
      </c>
      <c r="X661" s="26" t="str">
        <f>_xlfn.CONCAT(S661,T661,U661,V661,W661)</f>
        <v>2前期金1 2a</v>
      </c>
      <c r="Y661" s="22" t="e">
        <f>DGET($H$12:$P$205,$P$12,S660:V661)</f>
        <v>#VALUE!</v>
      </c>
      <c r="Z661" s="22" t="e">
        <f>DGET($H$12:$P$205,$I$12,S660:V661)</f>
        <v>#VALUE!</v>
      </c>
      <c r="AA661" s="22" t="e">
        <f>DGET($H$12:$P$205,$H$12,S660:V661)</f>
        <v>#VALUE!</v>
      </c>
    </row>
    <row r="662" spans="19:27" ht="18" customHeight="1" x14ac:dyDescent="0.45">
      <c r="S662" s="6" t="s">
        <v>101</v>
      </c>
      <c r="T662" s="6" t="s">
        <v>113</v>
      </c>
      <c r="U662" s="6" t="s">
        <v>102</v>
      </c>
      <c r="V662" s="6" t="s">
        <v>104</v>
      </c>
      <c r="W662" s="6"/>
      <c r="X662" s="25"/>
      <c r="Y662" s="6" t="s">
        <v>130</v>
      </c>
      <c r="Z662" s="6" t="s">
        <v>128</v>
      </c>
      <c r="AA662" s="6" t="s">
        <v>127</v>
      </c>
    </row>
    <row r="663" spans="19:27" ht="18" customHeight="1" x14ac:dyDescent="0.45">
      <c r="S663" s="21" t="s">
        <v>140</v>
      </c>
      <c r="T663" s="21" t="s">
        <v>118</v>
      </c>
      <c r="U663" s="21" t="s">
        <v>136</v>
      </c>
      <c r="V663" s="21" t="s">
        <v>120</v>
      </c>
      <c r="W663" s="21" t="s">
        <v>134</v>
      </c>
      <c r="X663" s="26" t="str">
        <f>_xlfn.CONCAT(S663,T663,U663,V663,W663)</f>
        <v>2前期金1 2b</v>
      </c>
      <c r="Y663" s="22" t="e">
        <f>DGET($H$12:$P$205,$P$12,S662:V663)</f>
        <v>#VALUE!</v>
      </c>
      <c r="Z663" s="22" t="e">
        <f>DGET($H$12:$P$205,$I$12,S662:V663)</f>
        <v>#VALUE!</v>
      </c>
      <c r="AA663" s="22" t="e">
        <f>DGET($H$12:$P$205,$H$12,S662:V663)</f>
        <v>#VALUE!</v>
      </c>
    </row>
    <row r="664" spans="19:27" ht="18" customHeight="1" x14ac:dyDescent="0.45">
      <c r="S664" s="6" t="s">
        <v>101</v>
      </c>
      <c r="T664" s="6" t="s">
        <v>113</v>
      </c>
      <c r="U664" s="6" t="s">
        <v>102</v>
      </c>
      <c r="V664" s="6" t="s">
        <v>105</v>
      </c>
      <c r="W664" s="6"/>
      <c r="X664" s="25"/>
      <c r="Y664" s="6" t="s">
        <v>130</v>
      </c>
      <c r="Z664" s="6" t="s">
        <v>128</v>
      </c>
      <c r="AA664" s="6" t="s">
        <v>127</v>
      </c>
    </row>
    <row r="665" spans="19:27" ht="18" customHeight="1" x14ac:dyDescent="0.45">
      <c r="S665" s="21" t="s">
        <v>140</v>
      </c>
      <c r="T665" s="21" t="s">
        <v>118</v>
      </c>
      <c r="U665" s="21" t="s">
        <v>136</v>
      </c>
      <c r="V665" s="21" t="s">
        <v>120</v>
      </c>
      <c r="W665" s="21" t="s">
        <v>135</v>
      </c>
      <c r="X665" s="26" t="str">
        <f>_xlfn.CONCAT(S665,T665,U665,V665,W665)</f>
        <v>2前期金1 2c</v>
      </c>
      <c r="Y665" s="22" t="e">
        <f>DGET($H$12:$P$205,$P$12,S664:V665)</f>
        <v>#VALUE!</v>
      </c>
      <c r="Z665" s="22" t="e">
        <f>DGET($H$12:$P$205,$I$12,S664:V665)</f>
        <v>#VALUE!</v>
      </c>
      <c r="AA665" s="22" t="e">
        <f>DGET($H$12:$P$205,$H$12,S664:V665)</f>
        <v>#VALUE!</v>
      </c>
    </row>
    <row r="666" spans="19:27" ht="18" customHeight="1" x14ac:dyDescent="0.45">
      <c r="S666" s="6" t="s">
        <v>101</v>
      </c>
      <c r="T666" s="6" t="s">
        <v>113</v>
      </c>
      <c r="U666" s="6" t="s">
        <v>102</v>
      </c>
      <c r="V666" s="6" t="s">
        <v>103</v>
      </c>
      <c r="W666" s="6"/>
      <c r="X666" s="25"/>
      <c r="Y666" s="6" t="s">
        <v>130</v>
      </c>
      <c r="Z666" s="6" t="s">
        <v>128</v>
      </c>
      <c r="AA666" s="6" t="s">
        <v>127</v>
      </c>
    </row>
    <row r="667" spans="19:27" ht="18" customHeight="1" x14ac:dyDescent="0.45">
      <c r="S667" s="21" t="s">
        <v>140</v>
      </c>
      <c r="T667" s="21" t="s">
        <v>118</v>
      </c>
      <c r="U667" s="21" t="s">
        <v>136</v>
      </c>
      <c r="V667" s="21" t="s">
        <v>121</v>
      </c>
      <c r="W667" s="21" t="s">
        <v>133</v>
      </c>
      <c r="X667" s="26" t="str">
        <f>_xlfn.CONCAT(S667,T667,U667,V667,W667)</f>
        <v>2前期金3 4a</v>
      </c>
      <c r="Y667" s="22" t="e">
        <f>DGET($H$12:$P$205,$P$12,S666:V667)</f>
        <v>#VALUE!</v>
      </c>
      <c r="Z667" s="22" t="e">
        <f>DGET($H$12:$P$205,$I$12,S666:V667)</f>
        <v>#VALUE!</v>
      </c>
      <c r="AA667" s="22" t="e">
        <f>DGET($H$12:$P$205,$H$12,S666:V667)</f>
        <v>#VALUE!</v>
      </c>
    </row>
    <row r="668" spans="19:27" ht="18" customHeight="1" x14ac:dyDescent="0.45">
      <c r="S668" s="6" t="s">
        <v>101</v>
      </c>
      <c r="T668" s="6" t="s">
        <v>113</v>
      </c>
      <c r="U668" s="6" t="s">
        <v>102</v>
      </c>
      <c r="V668" s="6" t="s">
        <v>104</v>
      </c>
      <c r="W668" s="6"/>
      <c r="X668" s="25"/>
      <c r="Y668" s="6" t="s">
        <v>130</v>
      </c>
      <c r="Z668" s="6" t="s">
        <v>128</v>
      </c>
      <c r="AA668" s="6" t="s">
        <v>127</v>
      </c>
    </row>
    <row r="669" spans="19:27" ht="18" customHeight="1" x14ac:dyDescent="0.45">
      <c r="S669" s="21" t="s">
        <v>140</v>
      </c>
      <c r="T669" s="21" t="s">
        <v>118</v>
      </c>
      <c r="U669" s="21" t="s">
        <v>136</v>
      </c>
      <c r="V669" s="21" t="s">
        <v>121</v>
      </c>
      <c r="W669" s="21" t="s">
        <v>134</v>
      </c>
      <c r="X669" s="26" t="str">
        <f>_xlfn.CONCAT(S669,T669,U669,V669,W669)</f>
        <v>2前期金3 4b</v>
      </c>
      <c r="Y669" s="22" t="e">
        <f>DGET($H$12:$P$205,$P$12,S668:V669)</f>
        <v>#VALUE!</v>
      </c>
      <c r="Z669" s="22" t="e">
        <f>DGET($H$12:$P$205,$I$12,S668:V669)</f>
        <v>#VALUE!</v>
      </c>
      <c r="AA669" s="22" t="e">
        <f>DGET($H$12:$P$205,$H$12,S668:V669)</f>
        <v>#VALUE!</v>
      </c>
    </row>
    <row r="670" spans="19:27" ht="18" customHeight="1" x14ac:dyDescent="0.45">
      <c r="S670" s="6" t="s">
        <v>101</v>
      </c>
      <c r="T670" s="6" t="s">
        <v>113</v>
      </c>
      <c r="U670" s="6" t="s">
        <v>102</v>
      </c>
      <c r="V670" s="6" t="s">
        <v>105</v>
      </c>
      <c r="W670" s="6"/>
      <c r="X670" s="25"/>
      <c r="Y670" s="6" t="s">
        <v>130</v>
      </c>
      <c r="Z670" s="6" t="s">
        <v>128</v>
      </c>
      <c r="AA670" s="6" t="s">
        <v>127</v>
      </c>
    </row>
    <row r="671" spans="19:27" ht="18" customHeight="1" x14ac:dyDescent="0.45">
      <c r="S671" s="21" t="s">
        <v>140</v>
      </c>
      <c r="T671" s="21" t="s">
        <v>118</v>
      </c>
      <c r="U671" s="21" t="s">
        <v>136</v>
      </c>
      <c r="V671" s="21" t="s">
        <v>121</v>
      </c>
      <c r="W671" s="21" t="s">
        <v>135</v>
      </c>
      <c r="X671" s="26" t="str">
        <f>_xlfn.CONCAT(S671,T671,U671,V671,W671)</f>
        <v>2前期金3 4c</v>
      </c>
      <c r="Y671" s="22" t="e">
        <f>DGET($H$12:$P$205,$P$12,S670:V671)</f>
        <v>#VALUE!</v>
      </c>
      <c r="Z671" s="22" t="e">
        <f>DGET($H$12:$P$205,$I$12,S670:V671)</f>
        <v>#VALUE!</v>
      </c>
      <c r="AA671" s="22" t="e">
        <f>DGET($H$12:$P$205,$H$12,S670:V671)</f>
        <v>#VALUE!</v>
      </c>
    </row>
    <row r="672" spans="19:27" ht="18" customHeight="1" x14ac:dyDescent="0.45">
      <c r="S672" s="6" t="s">
        <v>101</v>
      </c>
      <c r="T672" s="6" t="s">
        <v>113</v>
      </c>
      <c r="U672" s="6" t="s">
        <v>102</v>
      </c>
      <c r="V672" s="6" t="s">
        <v>103</v>
      </c>
      <c r="W672" s="6"/>
      <c r="X672" s="25"/>
      <c r="Y672" s="6" t="s">
        <v>130</v>
      </c>
      <c r="Z672" s="6" t="s">
        <v>128</v>
      </c>
      <c r="AA672" s="6" t="s">
        <v>127</v>
      </c>
    </row>
    <row r="673" spans="19:27" ht="18" customHeight="1" x14ac:dyDescent="0.45">
      <c r="S673" s="21" t="s">
        <v>140</v>
      </c>
      <c r="T673" s="21" t="s">
        <v>118</v>
      </c>
      <c r="U673" s="21" t="s">
        <v>136</v>
      </c>
      <c r="V673" s="21" t="s">
        <v>123</v>
      </c>
      <c r="W673" s="21" t="s">
        <v>133</v>
      </c>
      <c r="X673" s="26" t="str">
        <f>_xlfn.CONCAT(S673,T673,U673,V673,W673)</f>
        <v>2前期金5 6a</v>
      </c>
      <c r="Y673" s="22" t="e">
        <f>DGET($H$12:$P$205,$P$12,S672:V673)</f>
        <v>#VALUE!</v>
      </c>
      <c r="Z673" s="22" t="e">
        <f>DGET($H$12:$P$205,$I$12,S672:V673)</f>
        <v>#VALUE!</v>
      </c>
      <c r="AA673" s="22" t="e">
        <f>DGET($H$12:$P$205,$H$12,S672:V673)</f>
        <v>#VALUE!</v>
      </c>
    </row>
    <row r="674" spans="19:27" ht="18" customHeight="1" x14ac:dyDescent="0.45">
      <c r="S674" s="6" t="s">
        <v>101</v>
      </c>
      <c r="T674" s="6" t="s">
        <v>113</v>
      </c>
      <c r="U674" s="6" t="s">
        <v>102</v>
      </c>
      <c r="V674" s="6" t="s">
        <v>104</v>
      </c>
      <c r="W674" s="6"/>
      <c r="X674" s="25"/>
      <c r="Y674" s="6" t="s">
        <v>130</v>
      </c>
      <c r="Z674" s="6" t="s">
        <v>128</v>
      </c>
      <c r="AA674" s="6" t="s">
        <v>127</v>
      </c>
    </row>
    <row r="675" spans="19:27" ht="18" customHeight="1" x14ac:dyDescent="0.45">
      <c r="S675" s="21" t="s">
        <v>140</v>
      </c>
      <c r="T675" s="21" t="s">
        <v>118</v>
      </c>
      <c r="U675" s="21" t="s">
        <v>136</v>
      </c>
      <c r="V675" s="21" t="s">
        <v>123</v>
      </c>
      <c r="W675" s="21" t="s">
        <v>134</v>
      </c>
      <c r="X675" s="26" t="str">
        <f>_xlfn.CONCAT(S675,T675,U675,V675,W675)</f>
        <v>2前期金5 6b</v>
      </c>
      <c r="Y675" s="22" t="e">
        <f>DGET($H$12:$P$205,$P$12,S674:V675)</f>
        <v>#VALUE!</v>
      </c>
      <c r="Z675" s="22" t="e">
        <f>DGET($H$12:$P$205,$I$12,S674:V675)</f>
        <v>#VALUE!</v>
      </c>
      <c r="AA675" s="22" t="e">
        <f>DGET($H$12:$P$205,$H$12,S674:V675)</f>
        <v>#VALUE!</v>
      </c>
    </row>
    <row r="676" spans="19:27" ht="18" customHeight="1" x14ac:dyDescent="0.45">
      <c r="S676" s="6" t="s">
        <v>101</v>
      </c>
      <c r="T676" s="6" t="s">
        <v>113</v>
      </c>
      <c r="U676" s="6" t="s">
        <v>102</v>
      </c>
      <c r="V676" s="6" t="s">
        <v>105</v>
      </c>
      <c r="W676" s="6"/>
      <c r="X676" s="25"/>
      <c r="Y676" s="6" t="s">
        <v>130</v>
      </c>
      <c r="Z676" s="6" t="s">
        <v>128</v>
      </c>
      <c r="AA676" s="6" t="s">
        <v>127</v>
      </c>
    </row>
    <row r="677" spans="19:27" ht="18" customHeight="1" x14ac:dyDescent="0.45">
      <c r="S677" s="21" t="s">
        <v>140</v>
      </c>
      <c r="T677" s="21" t="s">
        <v>118</v>
      </c>
      <c r="U677" s="21" t="s">
        <v>136</v>
      </c>
      <c r="V677" s="21" t="s">
        <v>123</v>
      </c>
      <c r="W677" s="21" t="s">
        <v>135</v>
      </c>
      <c r="X677" s="26" t="str">
        <f>_xlfn.CONCAT(S677,T677,U677,V677,W677)</f>
        <v>2前期金5 6c</v>
      </c>
      <c r="Y677" s="22" t="e">
        <f>DGET($H$12:$P$205,$P$12,S676:V677)</f>
        <v>#VALUE!</v>
      </c>
      <c r="Z677" s="22" t="e">
        <f>DGET($H$12:$P$205,$I$12,S676:V677)</f>
        <v>#VALUE!</v>
      </c>
      <c r="AA677" s="22" t="e">
        <f>DGET($H$12:$P$205,$H$12,S676:V677)</f>
        <v>#VALUE!</v>
      </c>
    </row>
    <row r="678" spans="19:27" ht="18" customHeight="1" x14ac:dyDescent="0.45">
      <c r="S678" s="6" t="s">
        <v>101</v>
      </c>
      <c r="T678" s="6" t="s">
        <v>113</v>
      </c>
      <c r="U678" s="6" t="s">
        <v>102</v>
      </c>
      <c r="V678" s="6" t="s">
        <v>103</v>
      </c>
      <c r="W678" s="6"/>
      <c r="X678" s="25"/>
      <c r="Y678" s="6" t="s">
        <v>130</v>
      </c>
      <c r="Z678" s="6" t="s">
        <v>128</v>
      </c>
      <c r="AA678" s="6" t="s">
        <v>127</v>
      </c>
    </row>
    <row r="679" spans="19:27" ht="18" customHeight="1" x14ac:dyDescent="0.45">
      <c r="S679" s="21" t="s">
        <v>140</v>
      </c>
      <c r="T679" s="21" t="s">
        <v>118</v>
      </c>
      <c r="U679" s="21" t="s">
        <v>136</v>
      </c>
      <c r="V679" s="21" t="s">
        <v>124</v>
      </c>
      <c r="W679" s="21" t="s">
        <v>133</v>
      </c>
      <c r="X679" s="26" t="str">
        <f>_xlfn.CONCAT(S679,T679,U679,V679,W679)</f>
        <v>2前期金7 8a</v>
      </c>
      <c r="Y679" s="22" t="e">
        <f>DGET($H$12:$P$205,$P$12,S678:V679)</f>
        <v>#VALUE!</v>
      </c>
      <c r="Z679" s="22" t="e">
        <f>DGET($H$12:$P$205,$I$12,S678:V679)</f>
        <v>#VALUE!</v>
      </c>
      <c r="AA679" s="22" t="e">
        <f>DGET($H$12:$P$205,$H$12,S678:V679)</f>
        <v>#VALUE!</v>
      </c>
    </row>
    <row r="680" spans="19:27" ht="18" customHeight="1" x14ac:dyDescent="0.45">
      <c r="S680" s="6" t="s">
        <v>101</v>
      </c>
      <c r="T680" s="6" t="s">
        <v>113</v>
      </c>
      <c r="U680" s="6" t="s">
        <v>102</v>
      </c>
      <c r="V680" s="6" t="s">
        <v>104</v>
      </c>
      <c r="W680" s="6"/>
      <c r="X680" s="25"/>
      <c r="Y680" s="6" t="s">
        <v>130</v>
      </c>
      <c r="Z680" s="6" t="s">
        <v>128</v>
      </c>
      <c r="AA680" s="6" t="s">
        <v>127</v>
      </c>
    </row>
    <row r="681" spans="19:27" ht="18" customHeight="1" x14ac:dyDescent="0.45">
      <c r="S681" s="21" t="s">
        <v>140</v>
      </c>
      <c r="T681" s="21" t="s">
        <v>118</v>
      </c>
      <c r="U681" s="21" t="s">
        <v>136</v>
      </c>
      <c r="V681" s="21" t="s">
        <v>124</v>
      </c>
      <c r="W681" s="21" t="s">
        <v>134</v>
      </c>
      <c r="X681" s="26" t="str">
        <f>_xlfn.CONCAT(S681,T681,U681,V681,W681)</f>
        <v>2前期金7 8b</v>
      </c>
      <c r="Y681" s="22" t="e">
        <f>DGET($H$12:$P$205,$P$12,S680:V681)</f>
        <v>#VALUE!</v>
      </c>
      <c r="Z681" s="22" t="e">
        <f>DGET($H$12:$P$205,$I$12,S680:V681)</f>
        <v>#VALUE!</v>
      </c>
      <c r="AA681" s="22" t="e">
        <f>DGET($H$12:$P$205,$H$12,S680:V681)</f>
        <v>#VALUE!</v>
      </c>
    </row>
    <row r="682" spans="19:27" ht="18" customHeight="1" x14ac:dyDescent="0.45">
      <c r="S682" s="6" t="s">
        <v>101</v>
      </c>
      <c r="T682" s="6" t="s">
        <v>113</v>
      </c>
      <c r="U682" s="6" t="s">
        <v>102</v>
      </c>
      <c r="V682" s="6" t="s">
        <v>105</v>
      </c>
      <c r="W682" s="6"/>
      <c r="X682" s="25"/>
      <c r="Y682" s="6" t="s">
        <v>130</v>
      </c>
      <c r="Z682" s="6" t="s">
        <v>128</v>
      </c>
      <c r="AA682" s="6" t="s">
        <v>127</v>
      </c>
    </row>
    <row r="683" spans="19:27" ht="18" customHeight="1" x14ac:dyDescent="0.45">
      <c r="S683" s="21" t="s">
        <v>140</v>
      </c>
      <c r="T683" s="21" t="s">
        <v>118</v>
      </c>
      <c r="U683" s="21" t="s">
        <v>136</v>
      </c>
      <c r="V683" s="21" t="s">
        <v>124</v>
      </c>
      <c r="W683" s="21" t="s">
        <v>135</v>
      </c>
      <c r="X683" s="26" t="str">
        <f>_xlfn.CONCAT(S683,T683,U683,V683,W683)</f>
        <v>2前期金7 8c</v>
      </c>
      <c r="Y683" s="22" t="e">
        <f>DGET($H$12:$P$205,$P$12,S682:V683)</f>
        <v>#VALUE!</v>
      </c>
      <c r="Z683" s="22" t="e">
        <f>DGET($H$12:$P$205,$I$12,S682:V683)</f>
        <v>#VALUE!</v>
      </c>
      <c r="AA683" s="22" t="e">
        <f>DGET($H$12:$P$205,$H$12,S682:V683)</f>
        <v>#VALUE!</v>
      </c>
    </row>
    <row r="684" spans="19:27" ht="18" customHeight="1" x14ac:dyDescent="0.45">
      <c r="S684" s="6" t="s">
        <v>101</v>
      </c>
      <c r="T684" s="6" t="s">
        <v>113</v>
      </c>
      <c r="U684" s="6" t="s">
        <v>102</v>
      </c>
      <c r="V684" s="6" t="s">
        <v>103</v>
      </c>
      <c r="W684" s="6"/>
      <c r="X684" s="25"/>
      <c r="Y684" s="6" t="s">
        <v>130</v>
      </c>
      <c r="Z684" s="6" t="s">
        <v>128</v>
      </c>
      <c r="AA684" s="6" t="s">
        <v>127</v>
      </c>
    </row>
    <row r="685" spans="19:27" ht="18" customHeight="1" x14ac:dyDescent="0.45">
      <c r="S685" s="21" t="s">
        <v>140</v>
      </c>
      <c r="T685" s="21" t="s">
        <v>118</v>
      </c>
      <c r="U685" s="21" t="s">
        <v>136</v>
      </c>
      <c r="V685" s="21" t="s">
        <v>125</v>
      </c>
      <c r="W685" s="21" t="s">
        <v>133</v>
      </c>
      <c r="X685" s="26" t="str">
        <f>_xlfn.CONCAT(S685,T685,U685,V685,W685)</f>
        <v>2前期金9 10a</v>
      </c>
      <c r="Y685" s="22" t="e">
        <f>DGET($H$12:$P$205,$P$12,S684:V685)</f>
        <v>#VALUE!</v>
      </c>
      <c r="Z685" s="22" t="e">
        <f>DGET($H$12:$P$205,$I$12,S684:V685)</f>
        <v>#VALUE!</v>
      </c>
      <c r="AA685" s="22" t="e">
        <f>DGET($H$12:$P$205,$H$12,S684:V685)</f>
        <v>#VALUE!</v>
      </c>
    </row>
    <row r="686" spans="19:27" ht="18" customHeight="1" x14ac:dyDescent="0.45">
      <c r="S686" s="6" t="s">
        <v>101</v>
      </c>
      <c r="T686" s="6" t="s">
        <v>113</v>
      </c>
      <c r="U686" s="6" t="s">
        <v>102</v>
      </c>
      <c r="V686" s="6" t="s">
        <v>104</v>
      </c>
      <c r="W686" s="6"/>
      <c r="X686" s="25"/>
      <c r="Y686" s="6" t="s">
        <v>130</v>
      </c>
      <c r="Z686" s="6" t="s">
        <v>128</v>
      </c>
      <c r="AA686" s="6" t="s">
        <v>127</v>
      </c>
    </row>
    <row r="687" spans="19:27" ht="18" customHeight="1" x14ac:dyDescent="0.45">
      <c r="S687" s="21" t="s">
        <v>140</v>
      </c>
      <c r="T687" s="21" t="s">
        <v>118</v>
      </c>
      <c r="U687" s="21" t="s">
        <v>136</v>
      </c>
      <c r="V687" s="21" t="s">
        <v>125</v>
      </c>
      <c r="W687" s="21" t="s">
        <v>134</v>
      </c>
      <c r="X687" s="26" t="str">
        <f>_xlfn.CONCAT(S687,T687,U687,V687,W687)</f>
        <v>2前期金9 10b</v>
      </c>
      <c r="Y687" s="22" t="e">
        <f>DGET($H$12:$P$205,$P$12,S686:V687)</f>
        <v>#VALUE!</v>
      </c>
      <c r="Z687" s="22" t="e">
        <f>DGET($H$12:$P$205,$I$12,S686:V687)</f>
        <v>#VALUE!</v>
      </c>
      <c r="AA687" s="22" t="e">
        <f>DGET($H$12:$P$205,$H$12,S686:V687)</f>
        <v>#VALUE!</v>
      </c>
    </row>
    <row r="688" spans="19:27" ht="18" customHeight="1" x14ac:dyDescent="0.45">
      <c r="S688" s="6" t="s">
        <v>101</v>
      </c>
      <c r="T688" s="6" t="s">
        <v>113</v>
      </c>
      <c r="U688" s="6" t="s">
        <v>102</v>
      </c>
      <c r="V688" s="6" t="s">
        <v>105</v>
      </c>
      <c r="W688" s="6"/>
      <c r="X688" s="25"/>
      <c r="Y688" s="6" t="s">
        <v>130</v>
      </c>
      <c r="Z688" s="6" t="s">
        <v>128</v>
      </c>
      <c r="AA688" s="6" t="s">
        <v>127</v>
      </c>
    </row>
    <row r="689" spans="19:27" ht="18" customHeight="1" x14ac:dyDescent="0.45">
      <c r="S689" s="21" t="s">
        <v>140</v>
      </c>
      <c r="T689" s="21" t="s">
        <v>118</v>
      </c>
      <c r="U689" s="21" t="s">
        <v>136</v>
      </c>
      <c r="V689" s="21" t="s">
        <v>125</v>
      </c>
      <c r="W689" s="21" t="s">
        <v>135</v>
      </c>
      <c r="X689" s="26" t="str">
        <f>_xlfn.CONCAT(S689,T689,U689,V689,W689)</f>
        <v>2前期金9 10c</v>
      </c>
      <c r="Y689" s="22" t="e">
        <f>DGET($H$12:$P$205,$P$12,S688:V689)</f>
        <v>#VALUE!</v>
      </c>
      <c r="Z689" s="22" t="e">
        <f>DGET($H$12:$P$205,$I$12,S688:V689)</f>
        <v>#VALUE!</v>
      </c>
      <c r="AA689" s="22" t="e">
        <f>DGET($H$12:$P$205,$H$12,S688:V689)</f>
        <v>#VALUE!</v>
      </c>
    </row>
    <row r="690" spans="19:27" ht="18" customHeight="1" x14ac:dyDescent="0.45">
      <c r="S690" s="6" t="s">
        <v>101</v>
      </c>
      <c r="T690" s="6" t="s">
        <v>113</v>
      </c>
      <c r="U690" s="6" t="s">
        <v>102</v>
      </c>
      <c r="V690" s="6" t="s">
        <v>103</v>
      </c>
      <c r="W690" s="6"/>
      <c r="X690" s="25"/>
      <c r="Y690" s="6" t="s">
        <v>130</v>
      </c>
      <c r="Z690" s="6" t="s">
        <v>128</v>
      </c>
      <c r="AA690" s="6" t="s">
        <v>127</v>
      </c>
    </row>
    <row r="691" spans="19:27" ht="18" customHeight="1" x14ac:dyDescent="0.45">
      <c r="S691" s="21" t="s">
        <v>140</v>
      </c>
      <c r="T691" s="21" t="s">
        <v>118</v>
      </c>
      <c r="U691" s="21" t="s">
        <v>136</v>
      </c>
      <c r="V691" s="21" t="s">
        <v>126</v>
      </c>
      <c r="W691" s="21" t="s">
        <v>133</v>
      </c>
      <c r="X691" s="26" t="str">
        <f>_xlfn.CONCAT(S691,T691,U691,V691,W691)</f>
        <v>2前期金他a</v>
      </c>
      <c r="Y691" s="22" t="e">
        <f>DGET($H$12:$P$205,$P$12,S690:V691)</f>
        <v>#VALUE!</v>
      </c>
      <c r="Z691" s="22" t="e">
        <f>DGET($H$12:$P$205,$I$12,S690:V691)</f>
        <v>#VALUE!</v>
      </c>
      <c r="AA691" s="22" t="e">
        <f>DGET($H$12:$P$205,$H$12,S690:V691)</f>
        <v>#VALUE!</v>
      </c>
    </row>
    <row r="692" spans="19:27" ht="18" customHeight="1" x14ac:dyDescent="0.45">
      <c r="S692" s="6" t="s">
        <v>101</v>
      </c>
      <c r="T692" s="6" t="s">
        <v>113</v>
      </c>
      <c r="U692" s="6" t="s">
        <v>102</v>
      </c>
      <c r="V692" s="6" t="s">
        <v>104</v>
      </c>
      <c r="W692" s="6"/>
      <c r="X692" s="25"/>
      <c r="Y692" s="6" t="s">
        <v>130</v>
      </c>
      <c r="Z692" s="6" t="s">
        <v>128</v>
      </c>
      <c r="AA692" s="6" t="s">
        <v>127</v>
      </c>
    </row>
    <row r="693" spans="19:27" ht="18" customHeight="1" x14ac:dyDescent="0.45">
      <c r="S693" s="21" t="s">
        <v>140</v>
      </c>
      <c r="T693" s="21" t="s">
        <v>118</v>
      </c>
      <c r="U693" s="21" t="s">
        <v>136</v>
      </c>
      <c r="V693" s="21" t="s">
        <v>126</v>
      </c>
      <c r="W693" s="21" t="s">
        <v>134</v>
      </c>
      <c r="X693" s="26" t="str">
        <f>_xlfn.CONCAT(S693,T693,U693,V693,W693)</f>
        <v>2前期金他b</v>
      </c>
      <c r="Y693" s="22" t="e">
        <f>DGET($H$12:$P$205,$P$12,S692:V693)</f>
        <v>#VALUE!</v>
      </c>
      <c r="Z693" s="22" t="e">
        <f>DGET($H$12:$P$205,$I$12,S692:V693)</f>
        <v>#VALUE!</v>
      </c>
      <c r="AA693" s="22" t="e">
        <f>DGET($H$12:$P$205,$H$12,S692:V693)</f>
        <v>#VALUE!</v>
      </c>
    </row>
    <row r="694" spans="19:27" ht="18" customHeight="1" x14ac:dyDescent="0.45">
      <c r="S694" s="6" t="s">
        <v>101</v>
      </c>
      <c r="T694" s="6" t="s">
        <v>113</v>
      </c>
      <c r="U694" s="6" t="s">
        <v>102</v>
      </c>
      <c r="V694" s="6" t="s">
        <v>105</v>
      </c>
      <c r="W694" s="6"/>
      <c r="X694" s="25"/>
      <c r="Y694" s="6" t="s">
        <v>130</v>
      </c>
      <c r="Z694" s="6" t="s">
        <v>128</v>
      </c>
      <c r="AA694" s="6" t="s">
        <v>127</v>
      </c>
    </row>
    <row r="695" spans="19:27" ht="18" customHeight="1" x14ac:dyDescent="0.45">
      <c r="S695" s="21" t="s">
        <v>140</v>
      </c>
      <c r="T695" s="21" t="s">
        <v>118</v>
      </c>
      <c r="U695" s="21" t="s">
        <v>136</v>
      </c>
      <c r="V695" s="21" t="s">
        <v>126</v>
      </c>
      <c r="W695" s="21" t="s">
        <v>135</v>
      </c>
      <c r="X695" s="26" t="str">
        <f>_xlfn.CONCAT(S695,T695,U695,V695,W695)</f>
        <v>2前期金他c</v>
      </c>
      <c r="Y695" s="22" t="e">
        <f>DGET($H$12:$P$205,$P$12,S694:V695)</f>
        <v>#VALUE!</v>
      </c>
      <c r="Z695" s="22" t="e">
        <f>DGET($H$12:$P$205,$I$12,S694:V695)</f>
        <v>#VALUE!</v>
      </c>
      <c r="AA695" s="22" t="e">
        <f>DGET($H$12:$P$205,$H$12,S694:V695)</f>
        <v>#VALUE!</v>
      </c>
    </row>
    <row r="696" spans="19:27" ht="18" customHeight="1" x14ac:dyDescent="0.45">
      <c r="S696" s="6" t="s">
        <v>101</v>
      </c>
      <c r="T696" s="6" t="s">
        <v>113</v>
      </c>
      <c r="U696" s="6" t="s">
        <v>102</v>
      </c>
      <c r="V696" s="6" t="s">
        <v>103</v>
      </c>
      <c r="W696" s="6"/>
      <c r="X696" s="25"/>
      <c r="Y696" s="6" t="s">
        <v>130</v>
      </c>
      <c r="Z696" s="6" t="s">
        <v>128</v>
      </c>
      <c r="AA696" s="6" t="s">
        <v>127</v>
      </c>
    </row>
    <row r="697" spans="19:27" ht="18" customHeight="1" x14ac:dyDescent="0.45">
      <c r="S697" s="21" t="s">
        <v>140</v>
      </c>
      <c r="T697" s="21" t="s">
        <v>118</v>
      </c>
      <c r="U697" s="21" t="s">
        <v>137</v>
      </c>
      <c r="V697" s="21" t="s">
        <v>120</v>
      </c>
      <c r="W697" s="21" t="s">
        <v>133</v>
      </c>
      <c r="X697" s="26" t="str">
        <f>_xlfn.CONCAT(S697,T697,U697,V697,W697)</f>
        <v>2前期土1 2a</v>
      </c>
      <c r="Y697" s="22" t="e">
        <f>DGET($H$12:$P$205,$P$12,S696:V697)</f>
        <v>#VALUE!</v>
      </c>
      <c r="Z697" s="22" t="e">
        <f>DGET($H$12:$P$205,$I$12,S696:V697)</f>
        <v>#VALUE!</v>
      </c>
      <c r="AA697" s="22" t="e">
        <f>DGET($H$12:$P$205,$H$12,S696:V697)</f>
        <v>#VALUE!</v>
      </c>
    </row>
    <row r="698" spans="19:27" ht="18" customHeight="1" x14ac:dyDescent="0.45">
      <c r="S698" s="6" t="s">
        <v>101</v>
      </c>
      <c r="T698" s="6" t="s">
        <v>113</v>
      </c>
      <c r="U698" s="6" t="s">
        <v>102</v>
      </c>
      <c r="V698" s="6" t="s">
        <v>104</v>
      </c>
      <c r="W698" s="6"/>
      <c r="X698" s="25"/>
      <c r="Y698" s="6" t="s">
        <v>130</v>
      </c>
      <c r="Z698" s="6" t="s">
        <v>128</v>
      </c>
      <c r="AA698" s="6" t="s">
        <v>127</v>
      </c>
    </row>
    <row r="699" spans="19:27" ht="18" customHeight="1" x14ac:dyDescent="0.45">
      <c r="S699" s="21" t="s">
        <v>140</v>
      </c>
      <c r="T699" s="21" t="s">
        <v>118</v>
      </c>
      <c r="U699" s="21" t="s">
        <v>137</v>
      </c>
      <c r="V699" s="21" t="s">
        <v>120</v>
      </c>
      <c r="W699" s="21" t="s">
        <v>134</v>
      </c>
      <c r="X699" s="26" t="str">
        <f>_xlfn.CONCAT(S699,T699,U699,V699,W699)</f>
        <v>2前期土1 2b</v>
      </c>
      <c r="Y699" s="22" t="e">
        <f>DGET($H$12:$P$205,$P$12,S698:V699)</f>
        <v>#VALUE!</v>
      </c>
      <c r="Z699" s="22" t="e">
        <f>DGET($H$12:$P$205,$I$12,S698:V699)</f>
        <v>#VALUE!</v>
      </c>
      <c r="AA699" s="22" t="e">
        <f>DGET($H$12:$P$205,$H$12,S698:V699)</f>
        <v>#VALUE!</v>
      </c>
    </row>
    <row r="700" spans="19:27" ht="18" customHeight="1" x14ac:dyDescent="0.45">
      <c r="S700" s="6" t="s">
        <v>101</v>
      </c>
      <c r="T700" s="6" t="s">
        <v>113</v>
      </c>
      <c r="U700" s="6" t="s">
        <v>102</v>
      </c>
      <c r="V700" s="6" t="s">
        <v>105</v>
      </c>
      <c r="W700" s="6"/>
      <c r="X700" s="25"/>
      <c r="Y700" s="6" t="s">
        <v>130</v>
      </c>
      <c r="Z700" s="6" t="s">
        <v>128</v>
      </c>
      <c r="AA700" s="6" t="s">
        <v>127</v>
      </c>
    </row>
    <row r="701" spans="19:27" ht="18" customHeight="1" x14ac:dyDescent="0.45">
      <c r="S701" s="21" t="s">
        <v>140</v>
      </c>
      <c r="T701" s="21" t="s">
        <v>118</v>
      </c>
      <c r="U701" s="21" t="s">
        <v>137</v>
      </c>
      <c r="V701" s="21" t="s">
        <v>120</v>
      </c>
      <c r="W701" s="21" t="s">
        <v>135</v>
      </c>
      <c r="X701" s="26" t="str">
        <f>_xlfn.CONCAT(S701,T701,U701,V701,W701)</f>
        <v>2前期土1 2c</v>
      </c>
      <c r="Y701" s="22" t="e">
        <f>DGET($H$12:$P$205,$P$12,S700:V701)</f>
        <v>#VALUE!</v>
      </c>
      <c r="Z701" s="22" t="e">
        <f>DGET($H$12:$P$205,$I$12,S700:V701)</f>
        <v>#VALUE!</v>
      </c>
      <c r="AA701" s="22" t="e">
        <f>DGET($H$12:$P$205,$H$12,S700:V701)</f>
        <v>#VALUE!</v>
      </c>
    </row>
    <row r="702" spans="19:27" ht="18" customHeight="1" x14ac:dyDescent="0.45">
      <c r="S702" s="6" t="s">
        <v>101</v>
      </c>
      <c r="T702" s="6" t="s">
        <v>113</v>
      </c>
      <c r="U702" s="6" t="s">
        <v>138</v>
      </c>
      <c r="V702" s="6" t="s">
        <v>103</v>
      </c>
      <c r="W702" s="6"/>
      <c r="X702" s="25"/>
      <c r="Y702" s="6" t="s">
        <v>130</v>
      </c>
      <c r="Z702" s="6" t="s">
        <v>128</v>
      </c>
      <c r="AA702" s="6" t="s">
        <v>127</v>
      </c>
    </row>
    <row r="703" spans="19:27" ht="18" customHeight="1" x14ac:dyDescent="0.45">
      <c r="S703" s="21" t="s">
        <v>140</v>
      </c>
      <c r="T703" s="21" t="s">
        <v>118</v>
      </c>
      <c r="U703" s="21" t="s">
        <v>137</v>
      </c>
      <c r="V703" s="21" t="s">
        <v>121</v>
      </c>
      <c r="W703" s="21" t="s">
        <v>133</v>
      </c>
      <c r="X703" s="26" t="str">
        <f>_xlfn.CONCAT(S703,T703,U703,V703,W703)</f>
        <v>2前期土3 4a</v>
      </c>
      <c r="Y703" s="22" t="e">
        <f>DGET($H$12:$P$205,$P$12,S702:V703)</f>
        <v>#VALUE!</v>
      </c>
      <c r="Z703" s="22" t="e">
        <f>DGET($H$12:$P$205,$I$12,S702:V703)</f>
        <v>#VALUE!</v>
      </c>
      <c r="AA703" s="22" t="e">
        <f>DGET($H$12:$P$205,$H$12,S702:V703)</f>
        <v>#VALUE!</v>
      </c>
    </row>
    <row r="704" spans="19:27" ht="18" customHeight="1" x14ac:dyDescent="0.45">
      <c r="S704" s="6" t="s">
        <v>101</v>
      </c>
      <c r="T704" s="6" t="s">
        <v>113</v>
      </c>
      <c r="U704" s="6" t="s">
        <v>102</v>
      </c>
      <c r="V704" s="6" t="s">
        <v>104</v>
      </c>
      <c r="W704" s="6"/>
      <c r="X704" s="25"/>
      <c r="Y704" s="6" t="s">
        <v>130</v>
      </c>
      <c r="Z704" s="6" t="s">
        <v>128</v>
      </c>
      <c r="AA704" s="6" t="s">
        <v>127</v>
      </c>
    </row>
    <row r="705" spans="19:27" ht="18" customHeight="1" x14ac:dyDescent="0.45">
      <c r="S705" s="21" t="s">
        <v>140</v>
      </c>
      <c r="T705" s="21" t="s">
        <v>118</v>
      </c>
      <c r="U705" s="21" t="s">
        <v>137</v>
      </c>
      <c r="V705" s="21" t="s">
        <v>121</v>
      </c>
      <c r="W705" s="21" t="s">
        <v>134</v>
      </c>
      <c r="X705" s="26" t="str">
        <f>_xlfn.CONCAT(S705,T705,U705,V705,W705)</f>
        <v>2前期土3 4b</v>
      </c>
      <c r="Y705" s="22" t="e">
        <f>DGET($H$12:$P$205,$P$12,S704:V705)</f>
        <v>#VALUE!</v>
      </c>
      <c r="Z705" s="22" t="e">
        <f>DGET($H$12:$P$205,$I$12,S704:V705)</f>
        <v>#VALUE!</v>
      </c>
      <c r="AA705" s="22" t="e">
        <f>DGET($H$12:$P$205,$H$12,S704:V705)</f>
        <v>#VALUE!</v>
      </c>
    </row>
    <row r="706" spans="19:27" ht="18" customHeight="1" x14ac:dyDescent="0.45">
      <c r="S706" s="6" t="s">
        <v>101</v>
      </c>
      <c r="T706" s="6" t="s">
        <v>113</v>
      </c>
      <c r="U706" s="6" t="s">
        <v>102</v>
      </c>
      <c r="V706" s="6" t="s">
        <v>105</v>
      </c>
      <c r="W706" s="6"/>
      <c r="X706" s="25"/>
      <c r="Y706" s="6" t="s">
        <v>130</v>
      </c>
      <c r="Z706" s="6" t="s">
        <v>128</v>
      </c>
      <c r="AA706" s="6" t="s">
        <v>127</v>
      </c>
    </row>
    <row r="707" spans="19:27" ht="18" customHeight="1" x14ac:dyDescent="0.45">
      <c r="S707" s="21" t="s">
        <v>140</v>
      </c>
      <c r="T707" s="21" t="s">
        <v>118</v>
      </c>
      <c r="U707" s="21" t="s">
        <v>137</v>
      </c>
      <c r="V707" s="21" t="s">
        <v>121</v>
      </c>
      <c r="W707" s="21" t="s">
        <v>135</v>
      </c>
      <c r="X707" s="26" t="str">
        <f>_xlfn.CONCAT(S707,T707,U707,V707,W707)</f>
        <v>2前期土3 4c</v>
      </c>
      <c r="Y707" s="22" t="e">
        <f>DGET($H$12:$P$205,$P$12,S706:V707)</f>
        <v>#VALUE!</v>
      </c>
      <c r="Z707" s="22" t="e">
        <f>DGET($H$12:$P$205,$I$12,S706:V707)</f>
        <v>#VALUE!</v>
      </c>
      <c r="AA707" s="22" t="e">
        <f>DGET($H$12:$P$205,$H$12,S706:V707)</f>
        <v>#VALUE!</v>
      </c>
    </row>
    <row r="708" spans="19:27" ht="18" customHeight="1" x14ac:dyDescent="0.45">
      <c r="S708" s="6" t="s">
        <v>101</v>
      </c>
      <c r="T708" s="6" t="s">
        <v>113</v>
      </c>
      <c r="U708" s="6" t="s">
        <v>102</v>
      </c>
      <c r="V708" s="6" t="s">
        <v>103</v>
      </c>
      <c r="W708" s="6"/>
      <c r="X708" s="25"/>
      <c r="Y708" s="6" t="s">
        <v>130</v>
      </c>
      <c r="Z708" s="6" t="s">
        <v>128</v>
      </c>
      <c r="AA708" s="6" t="s">
        <v>127</v>
      </c>
    </row>
    <row r="709" spans="19:27" ht="18" customHeight="1" x14ac:dyDescent="0.45">
      <c r="S709" s="21" t="s">
        <v>140</v>
      </c>
      <c r="T709" s="21" t="s">
        <v>118</v>
      </c>
      <c r="U709" s="21" t="s">
        <v>137</v>
      </c>
      <c r="V709" s="21" t="s">
        <v>123</v>
      </c>
      <c r="W709" s="21" t="s">
        <v>133</v>
      </c>
      <c r="X709" s="26" t="str">
        <f>_xlfn.CONCAT(S709,T709,U709,V709,W709)</f>
        <v>2前期土5 6a</v>
      </c>
      <c r="Y709" s="22" t="e">
        <f>DGET($H$12:$P$205,$P$12,S708:V709)</f>
        <v>#VALUE!</v>
      </c>
      <c r="Z709" s="22" t="e">
        <f>DGET($H$12:$P$205,$I$12,S708:V709)</f>
        <v>#VALUE!</v>
      </c>
      <c r="AA709" s="22" t="e">
        <f>DGET($H$12:$P$205,$H$12,S708:V709)</f>
        <v>#VALUE!</v>
      </c>
    </row>
    <row r="710" spans="19:27" ht="18" customHeight="1" x14ac:dyDescent="0.45">
      <c r="S710" s="6" t="s">
        <v>101</v>
      </c>
      <c r="T710" s="6" t="s">
        <v>113</v>
      </c>
      <c r="U710" s="6" t="s">
        <v>138</v>
      </c>
      <c r="V710" s="6" t="s">
        <v>104</v>
      </c>
      <c r="W710" s="6"/>
      <c r="X710" s="25"/>
      <c r="Y710" s="6" t="s">
        <v>130</v>
      </c>
      <c r="Z710" s="6" t="s">
        <v>128</v>
      </c>
      <c r="AA710" s="6" t="s">
        <v>127</v>
      </c>
    </row>
    <row r="711" spans="19:27" ht="18" customHeight="1" x14ac:dyDescent="0.45">
      <c r="S711" s="21" t="s">
        <v>140</v>
      </c>
      <c r="T711" s="21" t="s">
        <v>118</v>
      </c>
      <c r="U711" s="21" t="s">
        <v>137</v>
      </c>
      <c r="V711" s="21" t="s">
        <v>123</v>
      </c>
      <c r="W711" s="21" t="s">
        <v>134</v>
      </c>
      <c r="X711" s="26" t="str">
        <f>_xlfn.CONCAT(S711,T711,U711,V711,W711)</f>
        <v>2前期土5 6b</v>
      </c>
      <c r="Y711" s="22" t="e">
        <f>DGET($H$12:$P$205,$P$12,S710:V711)</f>
        <v>#VALUE!</v>
      </c>
      <c r="Z711" s="22" t="e">
        <f>DGET($H$12:$P$205,$I$12,S710:V711)</f>
        <v>#VALUE!</v>
      </c>
      <c r="AA711" s="22" t="e">
        <f>DGET($H$12:$P$205,$H$12,S710:V711)</f>
        <v>#VALUE!</v>
      </c>
    </row>
    <row r="712" spans="19:27" ht="18" customHeight="1" x14ac:dyDescent="0.45">
      <c r="S712" s="6" t="s">
        <v>101</v>
      </c>
      <c r="T712" s="6" t="s">
        <v>113</v>
      </c>
      <c r="U712" s="6" t="s">
        <v>102</v>
      </c>
      <c r="V712" s="6" t="s">
        <v>105</v>
      </c>
      <c r="W712" s="6"/>
      <c r="X712" s="25"/>
      <c r="Y712" s="6" t="s">
        <v>130</v>
      </c>
      <c r="Z712" s="6" t="s">
        <v>128</v>
      </c>
      <c r="AA712" s="6" t="s">
        <v>127</v>
      </c>
    </row>
    <row r="713" spans="19:27" ht="18" customHeight="1" x14ac:dyDescent="0.45">
      <c r="S713" s="21" t="s">
        <v>140</v>
      </c>
      <c r="T713" s="21" t="s">
        <v>118</v>
      </c>
      <c r="U713" s="21" t="s">
        <v>137</v>
      </c>
      <c r="V713" s="21" t="s">
        <v>123</v>
      </c>
      <c r="W713" s="21" t="s">
        <v>135</v>
      </c>
      <c r="X713" s="26" t="str">
        <f>_xlfn.CONCAT(S713,T713,U713,V713,W713)</f>
        <v>2前期土5 6c</v>
      </c>
      <c r="Y713" s="22" t="e">
        <f>DGET($H$12:$P$205,$P$12,S712:V713)</f>
        <v>#VALUE!</v>
      </c>
      <c r="Z713" s="22" t="e">
        <f>DGET($H$12:$P$205,$I$12,S712:V713)</f>
        <v>#VALUE!</v>
      </c>
      <c r="AA713" s="22" t="e">
        <f>DGET($H$12:$P$205,$H$12,S712:V713)</f>
        <v>#VALUE!</v>
      </c>
    </row>
    <row r="714" spans="19:27" ht="18" customHeight="1" x14ac:dyDescent="0.45">
      <c r="S714" s="6" t="s">
        <v>101</v>
      </c>
      <c r="T714" s="6" t="s">
        <v>113</v>
      </c>
      <c r="U714" s="6" t="s">
        <v>102</v>
      </c>
      <c r="V714" s="6" t="s">
        <v>103</v>
      </c>
      <c r="W714" s="6"/>
      <c r="X714" s="25"/>
      <c r="Y714" s="6" t="s">
        <v>130</v>
      </c>
      <c r="Z714" s="6" t="s">
        <v>128</v>
      </c>
      <c r="AA714" s="6" t="s">
        <v>127</v>
      </c>
    </row>
    <row r="715" spans="19:27" ht="18" customHeight="1" x14ac:dyDescent="0.45">
      <c r="S715" s="21" t="s">
        <v>140</v>
      </c>
      <c r="T715" s="21" t="s">
        <v>118</v>
      </c>
      <c r="U715" s="21" t="s">
        <v>137</v>
      </c>
      <c r="V715" s="21" t="s">
        <v>124</v>
      </c>
      <c r="W715" s="21" t="s">
        <v>133</v>
      </c>
      <c r="X715" s="26" t="str">
        <f>_xlfn.CONCAT(S715,T715,U715,V715,W715)</f>
        <v>2前期土7 8a</v>
      </c>
      <c r="Y715" s="22" t="e">
        <f>DGET($H$12:$P$205,$P$12,S714:V715)</f>
        <v>#VALUE!</v>
      </c>
      <c r="Z715" s="22" t="e">
        <f>DGET($H$12:$P$205,$I$12,S714:V715)</f>
        <v>#VALUE!</v>
      </c>
      <c r="AA715" s="22" t="e">
        <f>DGET($H$12:$P$205,$H$12,S714:V715)</f>
        <v>#VALUE!</v>
      </c>
    </row>
    <row r="716" spans="19:27" ht="18" customHeight="1" x14ac:dyDescent="0.45">
      <c r="S716" s="6" t="s">
        <v>101</v>
      </c>
      <c r="T716" s="6" t="s">
        <v>113</v>
      </c>
      <c r="U716" s="6" t="s">
        <v>102</v>
      </c>
      <c r="V716" s="6" t="s">
        <v>104</v>
      </c>
      <c r="W716" s="6"/>
      <c r="X716" s="25"/>
      <c r="Y716" s="6" t="s">
        <v>130</v>
      </c>
      <c r="Z716" s="6" t="s">
        <v>128</v>
      </c>
      <c r="AA716" s="6" t="s">
        <v>127</v>
      </c>
    </row>
    <row r="717" spans="19:27" ht="18" customHeight="1" x14ac:dyDescent="0.45">
      <c r="S717" s="21" t="s">
        <v>140</v>
      </c>
      <c r="T717" s="21" t="s">
        <v>118</v>
      </c>
      <c r="U717" s="21" t="s">
        <v>137</v>
      </c>
      <c r="V717" s="21" t="s">
        <v>124</v>
      </c>
      <c r="W717" s="21" t="s">
        <v>134</v>
      </c>
      <c r="X717" s="26" t="str">
        <f>_xlfn.CONCAT(S717,T717,U717,V717,W717)</f>
        <v>2前期土7 8b</v>
      </c>
      <c r="Y717" s="22" t="e">
        <f>DGET($H$12:$P$205,$P$12,S716:V717)</f>
        <v>#VALUE!</v>
      </c>
      <c r="Z717" s="22" t="e">
        <f>DGET($H$12:$P$205,$I$12,S716:V717)</f>
        <v>#VALUE!</v>
      </c>
      <c r="AA717" s="22" t="e">
        <f>DGET($H$12:$P$205,$H$12,S716:V717)</f>
        <v>#VALUE!</v>
      </c>
    </row>
    <row r="718" spans="19:27" ht="18" customHeight="1" x14ac:dyDescent="0.45">
      <c r="S718" s="6" t="s">
        <v>101</v>
      </c>
      <c r="T718" s="6" t="s">
        <v>113</v>
      </c>
      <c r="U718" s="6" t="s">
        <v>138</v>
      </c>
      <c r="V718" s="6" t="s">
        <v>105</v>
      </c>
      <c r="W718" s="6"/>
      <c r="X718" s="25"/>
      <c r="Y718" s="6" t="s">
        <v>130</v>
      </c>
      <c r="Z718" s="6" t="s">
        <v>128</v>
      </c>
      <c r="AA718" s="6" t="s">
        <v>127</v>
      </c>
    </row>
    <row r="719" spans="19:27" ht="18" customHeight="1" x14ac:dyDescent="0.45">
      <c r="S719" s="21" t="s">
        <v>140</v>
      </c>
      <c r="T719" s="21" t="s">
        <v>118</v>
      </c>
      <c r="U719" s="21" t="s">
        <v>137</v>
      </c>
      <c r="V719" s="21" t="s">
        <v>124</v>
      </c>
      <c r="W719" s="21" t="s">
        <v>135</v>
      </c>
      <c r="X719" s="26" t="str">
        <f>_xlfn.CONCAT(S719,T719,U719,V719,W719)</f>
        <v>2前期土7 8c</v>
      </c>
      <c r="Y719" s="22" t="e">
        <f>DGET($H$12:$P$205,$P$12,S718:V719)</f>
        <v>#VALUE!</v>
      </c>
      <c r="Z719" s="22" t="e">
        <f>DGET($H$12:$P$205,$I$12,S718:V719)</f>
        <v>#VALUE!</v>
      </c>
      <c r="AA719" s="22" t="e">
        <f>DGET($H$12:$P$205,$H$12,S718:V719)</f>
        <v>#VALUE!</v>
      </c>
    </row>
    <row r="720" spans="19:27" ht="18" customHeight="1" x14ac:dyDescent="0.45">
      <c r="S720" s="6" t="s">
        <v>101</v>
      </c>
      <c r="T720" s="6" t="s">
        <v>113</v>
      </c>
      <c r="U720" s="6" t="s">
        <v>102</v>
      </c>
      <c r="V720" s="6" t="s">
        <v>103</v>
      </c>
      <c r="W720" s="6"/>
      <c r="X720" s="25"/>
      <c r="Y720" s="6" t="s">
        <v>130</v>
      </c>
      <c r="Z720" s="6" t="s">
        <v>128</v>
      </c>
      <c r="AA720" s="6" t="s">
        <v>127</v>
      </c>
    </row>
    <row r="721" spans="19:27" ht="18" customHeight="1" x14ac:dyDescent="0.45">
      <c r="S721" s="21" t="s">
        <v>140</v>
      </c>
      <c r="T721" s="21" t="s">
        <v>118</v>
      </c>
      <c r="U721" s="21" t="s">
        <v>137</v>
      </c>
      <c r="V721" s="21" t="s">
        <v>125</v>
      </c>
      <c r="W721" s="21" t="s">
        <v>133</v>
      </c>
      <c r="X721" s="26" t="str">
        <f>_xlfn.CONCAT(S721,T721,U721,V721,W721)</f>
        <v>2前期土9 10a</v>
      </c>
      <c r="Y721" s="22" t="e">
        <f>DGET($H$12:$P$205,$P$12,S720:V721)</f>
        <v>#VALUE!</v>
      </c>
      <c r="Z721" s="22" t="e">
        <f>DGET($H$12:$P$205,$I$12,S720:V721)</f>
        <v>#VALUE!</v>
      </c>
      <c r="AA721" s="22" t="e">
        <f>DGET($H$12:$P$205,$H$12,S720:V721)</f>
        <v>#VALUE!</v>
      </c>
    </row>
    <row r="722" spans="19:27" ht="18" customHeight="1" x14ac:dyDescent="0.45">
      <c r="S722" s="6" t="s">
        <v>101</v>
      </c>
      <c r="T722" s="6" t="s">
        <v>113</v>
      </c>
      <c r="U722" s="6" t="s">
        <v>102</v>
      </c>
      <c r="V722" s="6" t="s">
        <v>104</v>
      </c>
      <c r="W722" s="6"/>
      <c r="X722" s="25"/>
      <c r="Y722" s="6" t="s">
        <v>130</v>
      </c>
      <c r="Z722" s="6" t="s">
        <v>128</v>
      </c>
      <c r="AA722" s="6" t="s">
        <v>127</v>
      </c>
    </row>
    <row r="723" spans="19:27" ht="18" customHeight="1" x14ac:dyDescent="0.45">
      <c r="S723" s="21" t="s">
        <v>140</v>
      </c>
      <c r="T723" s="21" t="s">
        <v>118</v>
      </c>
      <c r="U723" s="21" t="s">
        <v>137</v>
      </c>
      <c r="V723" s="21" t="s">
        <v>125</v>
      </c>
      <c r="W723" s="21" t="s">
        <v>134</v>
      </c>
      <c r="X723" s="26" t="str">
        <f>_xlfn.CONCAT(S723,T723,U723,V723,W723)</f>
        <v>2前期土9 10b</v>
      </c>
      <c r="Y723" s="22" t="e">
        <f>DGET($H$12:$P$205,$P$12,S722:V723)</f>
        <v>#VALUE!</v>
      </c>
      <c r="Z723" s="22" t="e">
        <f>DGET($H$12:$P$205,$I$12,S722:V723)</f>
        <v>#VALUE!</v>
      </c>
      <c r="AA723" s="22" t="e">
        <f>DGET($H$12:$P$205,$H$12,S722:V723)</f>
        <v>#VALUE!</v>
      </c>
    </row>
    <row r="724" spans="19:27" ht="18" customHeight="1" x14ac:dyDescent="0.45">
      <c r="S724" s="6" t="s">
        <v>101</v>
      </c>
      <c r="T724" s="6" t="s">
        <v>113</v>
      </c>
      <c r="U724" s="6" t="s">
        <v>102</v>
      </c>
      <c r="V724" s="6" t="s">
        <v>105</v>
      </c>
      <c r="W724" s="6"/>
      <c r="X724" s="25"/>
      <c r="Y724" s="6" t="s">
        <v>130</v>
      </c>
      <c r="Z724" s="6" t="s">
        <v>128</v>
      </c>
      <c r="AA724" s="6" t="s">
        <v>127</v>
      </c>
    </row>
    <row r="725" spans="19:27" ht="18" customHeight="1" x14ac:dyDescent="0.45">
      <c r="S725" s="21" t="s">
        <v>140</v>
      </c>
      <c r="T725" s="21" t="s">
        <v>118</v>
      </c>
      <c r="U725" s="21" t="s">
        <v>137</v>
      </c>
      <c r="V725" s="21" t="s">
        <v>125</v>
      </c>
      <c r="W725" s="21" t="s">
        <v>135</v>
      </c>
      <c r="X725" s="26" t="str">
        <f>_xlfn.CONCAT(S725,T725,U725,V725,W725)</f>
        <v>2前期土9 10c</v>
      </c>
      <c r="Y725" s="22" t="e">
        <f>DGET($H$12:$P$205,$P$12,S724:V725)</f>
        <v>#VALUE!</v>
      </c>
      <c r="Z725" s="22" t="e">
        <f>DGET($H$12:$P$205,$I$12,S724:V725)</f>
        <v>#VALUE!</v>
      </c>
      <c r="AA725" s="22" t="e">
        <f>DGET($H$12:$P$205,$H$12,S724:V725)</f>
        <v>#VALUE!</v>
      </c>
    </row>
    <row r="726" spans="19:27" ht="18" customHeight="1" x14ac:dyDescent="0.45">
      <c r="S726" s="6" t="s">
        <v>101</v>
      </c>
      <c r="T726" s="6" t="s">
        <v>113</v>
      </c>
      <c r="U726" s="6" t="s">
        <v>102</v>
      </c>
      <c r="V726" s="6" t="s">
        <v>103</v>
      </c>
      <c r="W726" s="6"/>
      <c r="X726" s="25"/>
      <c r="Y726" s="6" t="s">
        <v>130</v>
      </c>
      <c r="Z726" s="6" t="s">
        <v>128</v>
      </c>
      <c r="AA726" s="6" t="s">
        <v>127</v>
      </c>
    </row>
    <row r="727" spans="19:27" ht="18" customHeight="1" x14ac:dyDescent="0.45">
      <c r="S727" s="21" t="s">
        <v>140</v>
      </c>
      <c r="T727" s="21" t="s">
        <v>118</v>
      </c>
      <c r="U727" s="21" t="s">
        <v>137</v>
      </c>
      <c r="V727" s="21" t="s">
        <v>126</v>
      </c>
      <c r="W727" s="21" t="s">
        <v>133</v>
      </c>
      <c r="X727" s="26" t="str">
        <f>_xlfn.CONCAT(S727,T727,U727,V727,W727)</f>
        <v>2前期土他a</v>
      </c>
      <c r="Y727" s="22" t="e">
        <f>DGET($H$12:$P$205,$P$12,S726:V727)</f>
        <v>#VALUE!</v>
      </c>
      <c r="Z727" s="22" t="e">
        <f>DGET($H$12:$P$205,$I$12,S726:V727)</f>
        <v>#VALUE!</v>
      </c>
      <c r="AA727" s="22" t="e">
        <f>DGET($H$12:$P$205,$H$12,S726:V727)</f>
        <v>#VALUE!</v>
      </c>
    </row>
    <row r="728" spans="19:27" ht="18" customHeight="1" x14ac:dyDescent="0.45">
      <c r="S728" s="6" t="s">
        <v>101</v>
      </c>
      <c r="T728" s="6" t="s">
        <v>113</v>
      </c>
      <c r="U728" s="6" t="s">
        <v>102</v>
      </c>
      <c r="V728" s="6" t="s">
        <v>104</v>
      </c>
      <c r="W728" s="6"/>
      <c r="X728" s="25"/>
      <c r="Y728" s="6" t="s">
        <v>130</v>
      </c>
      <c r="Z728" s="6" t="s">
        <v>128</v>
      </c>
      <c r="AA728" s="6" t="s">
        <v>127</v>
      </c>
    </row>
    <row r="729" spans="19:27" ht="18" customHeight="1" x14ac:dyDescent="0.45">
      <c r="S729" s="21" t="s">
        <v>140</v>
      </c>
      <c r="T729" s="21" t="s">
        <v>118</v>
      </c>
      <c r="U729" s="21" t="s">
        <v>137</v>
      </c>
      <c r="V729" s="21" t="s">
        <v>126</v>
      </c>
      <c r="W729" s="21" t="s">
        <v>134</v>
      </c>
      <c r="X729" s="26" t="str">
        <f>_xlfn.CONCAT(S729,T729,U729,V729,W729)</f>
        <v>2前期土他b</v>
      </c>
      <c r="Y729" s="22" t="e">
        <f>DGET($H$12:$P$205,$P$12,S728:V729)</f>
        <v>#VALUE!</v>
      </c>
      <c r="Z729" s="22" t="e">
        <f>DGET($H$12:$P$205,$I$12,S728:V729)</f>
        <v>#VALUE!</v>
      </c>
      <c r="AA729" s="22" t="e">
        <f>DGET($H$12:$P$205,$H$12,S728:V729)</f>
        <v>#VALUE!</v>
      </c>
    </row>
    <row r="730" spans="19:27" ht="18" customHeight="1" x14ac:dyDescent="0.45">
      <c r="S730" s="6" t="s">
        <v>101</v>
      </c>
      <c r="T730" s="6" t="s">
        <v>113</v>
      </c>
      <c r="U730" s="6" t="s">
        <v>138</v>
      </c>
      <c r="V730" s="6" t="s">
        <v>105</v>
      </c>
      <c r="W730" s="6"/>
      <c r="X730" s="25"/>
      <c r="Y730" s="6" t="s">
        <v>130</v>
      </c>
      <c r="Z730" s="6" t="s">
        <v>128</v>
      </c>
      <c r="AA730" s="6" t="s">
        <v>127</v>
      </c>
    </row>
    <row r="731" spans="19:27" ht="18" customHeight="1" x14ac:dyDescent="0.45">
      <c r="S731" s="21" t="s">
        <v>140</v>
      </c>
      <c r="T731" s="21" t="s">
        <v>118</v>
      </c>
      <c r="U731" s="21" t="s">
        <v>137</v>
      </c>
      <c r="V731" s="21" t="s">
        <v>126</v>
      </c>
      <c r="W731" s="21" t="s">
        <v>135</v>
      </c>
      <c r="X731" s="26" t="str">
        <f>_xlfn.CONCAT(S731,T731,U731,V731,W731)</f>
        <v>2前期土他c</v>
      </c>
      <c r="Y731" s="22" t="e">
        <f>DGET($H$12:$P$205,$P$12,S730:V731)</f>
        <v>#VALUE!</v>
      </c>
      <c r="Z731" s="22" t="e">
        <f>DGET($H$12:$P$205,$I$12,S730:V731)</f>
        <v>#VALUE!</v>
      </c>
      <c r="AA731" s="22" t="e">
        <f>DGET($H$12:$P$205,$H$12,S730:V731)</f>
        <v>#VALUE!</v>
      </c>
    </row>
    <row r="732" spans="19:27" ht="18" customHeight="1" x14ac:dyDescent="0.45">
      <c r="S732" s="6" t="s">
        <v>101</v>
      </c>
      <c r="T732" s="6" t="s">
        <v>113</v>
      </c>
      <c r="U732" s="6" t="s">
        <v>102</v>
      </c>
      <c r="V732" s="6" t="s">
        <v>103</v>
      </c>
      <c r="W732" s="6"/>
      <c r="X732" s="25"/>
      <c r="Y732" s="6" t="s">
        <v>130</v>
      </c>
      <c r="Z732" s="6" t="s">
        <v>128</v>
      </c>
      <c r="AA732" s="6" t="s">
        <v>127</v>
      </c>
    </row>
    <row r="733" spans="19:27" ht="18" customHeight="1" x14ac:dyDescent="0.45">
      <c r="S733" s="21" t="s">
        <v>140</v>
      </c>
      <c r="T733" s="21" t="s">
        <v>118</v>
      </c>
      <c r="U733" s="21" t="s">
        <v>139</v>
      </c>
      <c r="V733" s="21" t="s">
        <v>120</v>
      </c>
      <c r="W733" s="21" t="s">
        <v>133</v>
      </c>
      <c r="X733" s="26" t="str">
        <f>_xlfn.CONCAT(S733,T733,U733,V733,W733)</f>
        <v>2前期日1 2a</v>
      </c>
      <c r="Y733" s="22" t="e">
        <f>DGET($H$12:$P$205,$P$12,S732:V733)</f>
        <v>#VALUE!</v>
      </c>
      <c r="Z733" s="22" t="e">
        <f>DGET($H$12:$P$205,$I$12,S732:V733)</f>
        <v>#VALUE!</v>
      </c>
      <c r="AA733" s="22" t="e">
        <f>DGET($H$12:$P$205,$H$12,S732:V733)</f>
        <v>#VALUE!</v>
      </c>
    </row>
    <row r="734" spans="19:27" ht="18" customHeight="1" x14ac:dyDescent="0.45">
      <c r="S734" s="6" t="s">
        <v>101</v>
      </c>
      <c r="T734" s="6" t="s">
        <v>113</v>
      </c>
      <c r="U734" s="6" t="s">
        <v>102</v>
      </c>
      <c r="V734" s="6" t="s">
        <v>104</v>
      </c>
      <c r="W734" s="6"/>
      <c r="X734" s="25"/>
      <c r="Y734" s="6" t="s">
        <v>130</v>
      </c>
      <c r="Z734" s="6" t="s">
        <v>128</v>
      </c>
      <c r="AA734" s="6" t="s">
        <v>127</v>
      </c>
    </row>
    <row r="735" spans="19:27" ht="18" customHeight="1" x14ac:dyDescent="0.45">
      <c r="S735" s="21" t="s">
        <v>140</v>
      </c>
      <c r="T735" s="21" t="s">
        <v>118</v>
      </c>
      <c r="U735" s="21" t="s">
        <v>139</v>
      </c>
      <c r="V735" s="21" t="s">
        <v>120</v>
      </c>
      <c r="W735" s="21" t="s">
        <v>134</v>
      </c>
      <c r="X735" s="26" t="str">
        <f>_xlfn.CONCAT(S735,T735,U735,V735,W735)</f>
        <v>2前期日1 2b</v>
      </c>
      <c r="Y735" s="22" t="e">
        <f>DGET($H$12:$P$205,$P$12,S734:V735)</f>
        <v>#VALUE!</v>
      </c>
      <c r="Z735" s="22" t="e">
        <f>DGET($H$12:$P$205,$I$12,S734:V735)</f>
        <v>#VALUE!</v>
      </c>
      <c r="AA735" s="22" t="e">
        <f>DGET($H$12:$P$205,$H$12,S734:V735)</f>
        <v>#VALUE!</v>
      </c>
    </row>
    <row r="736" spans="19:27" ht="18" customHeight="1" x14ac:dyDescent="0.45">
      <c r="S736" s="6" t="s">
        <v>101</v>
      </c>
      <c r="T736" s="6" t="s">
        <v>113</v>
      </c>
      <c r="U736" s="6" t="s">
        <v>102</v>
      </c>
      <c r="V736" s="6" t="s">
        <v>105</v>
      </c>
      <c r="W736" s="6"/>
      <c r="X736" s="25"/>
      <c r="Y736" s="6" t="s">
        <v>130</v>
      </c>
      <c r="Z736" s="6" t="s">
        <v>128</v>
      </c>
      <c r="AA736" s="6" t="s">
        <v>127</v>
      </c>
    </row>
    <row r="737" spans="19:27" ht="18" customHeight="1" x14ac:dyDescent="0.45">
      <c r="S737" s="21" t="s">
        <v>140</v>
      </c>
      <c r="T737" s="21" t="s">
        <v>118</v>
      </c>
      <c r="U737" s="21" t="s">
        <v>139</v>
      </c>
      <c r="V737" s="21" t="s">
        <v>120</v>
      </c>
      <c r="W737" s="21" t="s">
        <v>135</v>
      </c>
      <c r="X737" s="26" t="str">
        <f>_xlfn.CONCAT(S737,T737,U737,V737,W737)</f>
        <v>2前期日1 2c</v>
      </c>
      <c r="Y737" s="22" t="e">
        <f>DGET($H$12:$P$205,$P$12,S736:V737)</f>
        <v>#VALUE!</v>
      </c>
      <c r="Z737" s="22" t="e">
        <f>DGET($H$12:$P$205,$I$12,S736:V737)</f>
        <v>#VALUE!</v>
      </c>
      <c r="AA737" s="22" t="e">
        <f>DGET($H$12:$P$205,$H$12,S736:V737)</f>
        <v>#VALUE!</v>
      </c>
    </row>
    <row r="738" spans="19:27" ht="18" customHeight="1" x14ac:dyDescent="0.45">
      <c r="S738" s="6" t="s">
        <v>101</v>
      </c>
      <c r="T738" s="6" t="s">
        <v>113</v>
      </c>
      <c r="U738" s="6" t="s">
        <v>102</v>
      </c>
      <c r="V738" s="6" t="s">
        <v>103</v>
      </c>
      <c r="W738" s="6"/>
      <c r="X738" s="25"/>
      <c r="Y738" s="6" t="s">
        <v>130</v>
      </c>
      <c r="Z738" s="6" t="s">
        <v>128</v>
      </c>
      <c r="AA738" s="6" t="s">
        <v>127</v>
      </c>
    </row>
    <row r="739" spans="19:27" ht="18" customHeight="1" x14ac:dyDescent="0.45">
      <c r="S739" s="21" t="s">
        <v>140</v>
      </c>
      <c r="T739" s="21" t="s">
        <v>118</v>
      </c>
      <c r="U739" s="21" t="s">
        <v>139</v>
      </c>
      <c r="V739" s="21" t="s">
        <v>121</v>
      </c>
      <c r="W739" s="21" t="s">
        <v>133</v>
      </c>
      <c r="X739" s="26" t="str">
        <f>_xlfn.CONCAT(S739,T739,U739,V739,W739)</f>
        <v>2前期日3 4a</v>
      </c>
      <c r="Y739" s="22" t="e">
        <f>DGET($H$12:$P$205,$P$12,S738:V739)</f>
        <v>#VALUE!</v>
      </c>
      <c r="Z739" s="22" t="e">
        <f>DGET($H$12:$P$205,$I$12,S738:V739)</f>
        <v>#VALUE!</v>
      </c>
      <c r="AA739" s="22" t="e">
        <f>DGET($H$12:$P$205,$H$12,S738:V739)</f>
        <v>#VALUE!</v>
      </c>
    </row>
    <row r="740" spans="19:27" ht="18" customHeight="1" x14ac:dyDescent="0.45">
      <c r="S740" s="6" t="s">
        <v>101</v>
      </c>
      <c r="T740" s="6" t="s">
        <v>113</v>
      </c>
      <c r="U740" s="6" t="s">
        <v>102</v>
      </c>
      <c r="V740" s="6" t="s">
        <v>104</v>
      </c>
      <c r="W740" s="6"/>
      <c r="X740" s="25"/>
      <c r="Y740" s="6" t="s">
        <v>130</v>
      </c>
      <c r="Z740" s="6" t="s">
        <v>128</v>
      </c>
      <c r="AA740" s="6" t="s">
        <v>127</v>
      </c>
    </row>
    <row r="741" spans="19:27" ht="18" customHeight="1" x14ac:dyDescent="0.45">
      <c r="S741" s="21" t="s">
        <v>140</v>
      </c>
      <c r="T741" s="21" t="s">
        <v>118</v>
      </c>
      <c r="U741" s="21" t="s">
        <v>139</v>
      </c>
      <c r="V741" s="21" t="s">
        <v>121</v>
      </c>
      <c r="W741" s="21" t="s">
        <v>134</v>
      </c>
      <c r="X741" s="26" t="str">
        <f>_xlfn.CONCAT(S741,T741,U741,V741,W741)</f>
        <v>2前期日3 4b</v>
      </c>
      <c r="Y741" s="22" t="e">
        <f>DGET($H$12:$P$205,$P$12,S740:V741)</f>
        <v>#VALUE!</v>
      </c>
      <c r="Z741" s="22" t="e">
        <f>DGET($H$12:$P$205,$I$12,S740:V741)</f>
        <v>#VALUE!</v>
      </c>
      <c r="AA741" s="22" t="e">
        <f>DGET($H$12:$P$205,$H$12,S740:V741)</f>
        <v>#VALUE!</v>
      </c>
    </row>
    <row r="742" spans="19:27" ht="18" customHeight="1" x14ac:dyDescent="0.45">
      <c r="S742" s="6" t="s">
        <v>101</v>
      </c>
      <c r="T742" s="6" t="s">
        <v>113</v>
      </c>
      <c r="U742" s="6" t="s">
        <v>102</v>
      </c>
      <c r="V742" s="6" t="s">
        <v>105</v>
      </c>
      <c r="W742" s="6"/>
      <c r="X742" s="25"/>
      <c r="Y742" s="6" t="s">
        <v>130</v>
      </c>
      <c r="Z742" s="6" t="s">
        <v>128</v>
      </c>
      <c r="AA742" s="6" t="s">
        <v>127</v>
      </c>
    </row>
    <row r="743" spans="19:27" ht="18" customHeight="1" x14ac:dyDescent="0.45">
      <c r="S743" s="21" t="s">
        <v>140</v>
      </c>
      <c r="T743" s="21" t="s">
        <v>118</v>
      </c>
      <c r="U743" s="21" t="s">
        <v>139</v>
      </c>
      <c r="V743" s="21" t="s">
        <v>121</v>
      </c>
      <c r="W743" s="21" t="s">
        <v>135</v>
      </c>
      <c r="X743" s="26" t="str">
        <f>_xlfn.CONCAT(S743,T743,U743,V743,W743)</f>
        <v>2前期日3 4c</v>
      </c>
      <c r="Y743" s="22" t="e">
        <f>DGET($H$12:$P$205,$P$12,S742:V743)</f>
        <v>#VALUE!</v>
      </c>
      <c r="Z743" s="22" t="e">
        <f>DGET($H$12:$P$205,$I$12,S742:V743)</f>
        <v>#VALUE!</v>
      </c>
      <c r="AA743" s="22" t="e">
        <f>DGET($H$12:$P$205,$H$12,S742:V743)</f>
        <v>#VALUE!</v>
      </c>
    </row>
    <row r="744" spans="19:27" ht="18" customHeight="1" x14ac:dyDescent="0.45">
      <c r="S744" s="6" t="s">
        <v>101</v>
      </c>
      <c r="T744" s="6" t="s">
        <v>113</v>
      </c>
      <c r="U744" s="6" t="s">
        <v>102</v>
      </c>
      <c r="V744" s="6" t="s">
        <v>103</v>
      </c>
      <c r="W744" s="6"/>
      <c r="X744" s="25"/>
      <c r="Y744" s="6" t="s">
        <v>130</v>
      </c>
      <c r="Z744" s="6" t="s">
        <v>128</v>
      </c>
      <c r="AA744" s="6" t="s">
        <v>127</v>
      </c>
    </row>
    <row r="745" spans="19:27" ht="18" customHeight="1" x14ac:dyDescent="0.45">
      <c r="S745" s="21" t="s">
        <v>140</v>
      </c>
      <c r="T745" s="21" t="s">
        <v>118</v>
      </c>
      <c r="U745" s="21" t="s">
        <v>139</v>
      </c>
      <c r="V745" s="21" t="s">
        <v>123</v>
      </c>
      <c r="W745" s="21" t="s">
        <v>133</v>
      </c>
      <c r="X745" s="26" t="str">
        <f>_xlfn.CONCAT(S745,T745,U745,V745,W745)</f>
        <v>2前期日5 6a</v>
      </c>
      <c r="Y745" s="22" t="e">
        <f>DGET($H$12:$P$205,$P$12,S744:V745)</f>
        <v>#VALUE!</v>
      </c>
      <c r="Z745" s="22" t="e">
        <f>DGET($H$12:$P$205,$I$12,S744:V745)</f>
        <v>#VALUE!</v>
      </c>
      <c r="AA745" s="22" t="e">
        <f>DGET($H$12:$P$205,$H$12,S744:V745)</f>
        <v>#VALUE!</v>
      </c>
    </row>
    <row r="746" spans="19:27" ht="18" customHeight="1" x14ac:dyDescent="0.45">
      <c r="S746" s="6" t="s">
        <v>101</v>
      </c>
      <c r="T746" s="6" t="s">
        <v>113</v>
      </c>
      <c r="U746" s="6" t="s">
        <v>102</v>
      </c>
      <c r="V746" s="6" t="s">
        <v>104</v>
      </c>
      <c r="W746" s="6"/>
      <c r="X746" s="25"/>
      <c r="Y746" s="6" t="s">
        <v>130</v>
      </c>
      <c r="Z746" s="6" t="s">
        <v>128</v>
      </c>
      <c r="AA746" s="6" t="s">
        <v>127</v>
      </c>
    </row>
    <row r="747" spans="19:27" ht="18" customHeight="1" x14ac:dyDescent="0.45">
      <c r="S747" s="21" t="s">
        <v>140</v>
      </c>
      <c r="T747" s="21" t="s">
        <v>118</v>
      </c>
      <c r="U747" s="21" t="s">
        <v>139</v>
      </c>
      <c r="V747" s="21" t="s">
        <v>123</v>
      </c>
      <c r="W747" s="21" t="s">
        <v>134</v>
      </c>
      <c r="X747" s="26" t="str">
        <f>_xlfn.CONCAT(S747,T747,U747,V747,W747)</f>
        <v>2前期日5 6b</v>
      </c>
      <c r="Y747" s="22" t="e">
        <f>DGET($H$12:$P$205,$P$12,S746:V747)</f>
        <v>#VALUE!</v>
      </c>
      <c r="Z747" s="22" t="e">
        <f>DGET($H$12:$P$205,$I$12,S746:V747)</f>
        <v>#VALUE!</v>
      </c>
      <c r="AA747" s="22" t="e">
        <f>DGET($H$12:$P$205,$H$12,S746:V747)</f>
        <v>#VALUE!</v>
      </c>
    </row>
    <row r="748" spans="19:27" ht="18" customHeight="1" x14ac:dyDescent="0.45">
      <c r="S748" s="6" t="s">
        <v>101</v>
      </c>
      <c r="T748" s="6" t="s">
        <v>113</v>
      </c>
      <c r="U748" s="6" t="s">
        <v>102</v>
      </c>
      <c r="V748" s="6" t="s">
        <v>105</v>
      </c>
      <c r="W748" s="6"/>
      <c r="X748" s="25"/>
      <c r="Y748" s="6" t="s">
        <v>130</v>
      </c>
      <c r="Z748" s="6" t="s">
        <v>128</v>
      </c>
      <c r="AA748" s="6" t="s">
        <v>127</v>
      </c>
    </row>
    <row r="749" spans="19:27" ht="18" customHeight="1" x14ac:dyDescent="0.45">
      <c r="S749" s="21" t="s">
        <v>140</v>
      </c>
      <c r="T749" s="21" t="s">
        <v>118</v>
      </c>
      <c r="U749" s="21" t="s">
        <v>139</v>
      </c>
      <c r="V749" s="21" t="s">
        <v>123</v>
      </c>
      <c r="W749" s="21" t="s">
        <v>135</v>
      </c>
      <c r="X749" s="26" t="str">
        <f>_xlfn.CONCAT(S749,T749,U749,V749,W749)</f>
        <v>2前期日5 6c</v>
      </c>
      <c r="Y749" s="22" t="e">
        <f>DGET($H$12:$P$205,$P$12,S748:V749)</f>
        <v>#VALUE!</v>
      </c>
      <c r="Z749" s="22" t="e">
        <f>DGET($H$12:$P$205,$I$12,S748:V749)</f>
        <v>#VALUE!</v>
      </c>
      <c r="AA749" s="22" t="e">
        <f>DGET($H$12:$P$205,$H$12,S748:V749)</f>
        <v>#VALUE!</v>
      </c>
    </row>
    <row r="750" spans="19:27" ht="18" customHeight="1" x14ac:dyDescent="0.45">
      <c r="S750" s="6" t="s">
        <v>101</v>
      </c>
      <c r="T750" s="6" t="s">
        <v>113</v>
      </c>
      <c r="U750" s="6" t="s">
        <v>102</v>
      </c>
      <c r="V750" s="6" t="s">
        <v>103</v>
      </c>
      <c r="W750" s="6"/>
      <c r="X750" s="25"/>
      <c r="Y750" s="6" t="s">
        <v>130</v>
      </c>
      <c r="Z750" s="6" t="s">
        <v>128</v>
      </c>
      <c r="AA750" s="6" t="s">
        <v>127</v>
      </c>
    </row>
    <row r="751" spans="19:27" ht="18" customHeight="1" x14ac:dyDescent="0.45">
      <c r="S751" s="21" t="s">
        <v>140</v>
      </c>
      <c r="T751" s="21" t="s">
        <v>118</v>
      </c>
      <c r="U751" s="21" t="s">
        <v>139</v>
      </c>
      <c r="V751" s="21" t="s">
        <v>124</v>
      </c>
      <c r="W751" s="21" t="s">
        <v>133</v>
      </c>
      <c r="X751" s="26" t="str">
        <f>_xlfn.CONCAT(S751,T751,U751,V751,W751)</f>
        <v>2前期日7 8a</v>
      </c>
      <c r="Y751" s="22" t="e">
        <f>DGET($H$12:$P$205,$P$12,S750:V751)</f>
        <v>#VALUE!</v>
      </c>
      <c r="Z751" s="22" t="e">
        <f>DGET($H$12:$P$205,$I$12,S750:V751)</f>
        <v>#VALUE!</v>
      </c>
      <c r="AA751" s="22" t="e">
        <f>DGET($H$12:$P$205,$H$12,S750:V751)</f>
        <v>#VALUE!</v>
      </c>
    </row>
    <row r="752" spans="19:27" ht="18" customHeight="1" x14ac:dyDescent="0.45">
      <c r="S752" s="6" t="s">
        <v>101</v>
      </c>
      <c r="T752" s="6" t="s">
        <v>113</v>
      </c>
      <c r="U752" s="6" t="s">
        <v>102</v>
      </c>
      <c r="V752" s="6" t="s">
        <v>104</v>
      </c>
      <c r="W752" s="6"/>
      <c r="X752" s="25"/>
      <c r="Y752" s="6" t="s">
        <v>130</v>
      </c>
      <c r="Z752" s="6" t="s">
        <v>128</v>
      </c>
      <c r="AA752" s="6" t="s">
        <v>127</v>
      </c>
    </row>
    <row r="753" spans="19:27" ht="18" customHeight="1" x14ac:dyDescent="0.45">
      <c r="S753" s="21" t="s">
        <v>140</v>
      </c>
      <c r="T753" s="21" t="s">
        <v>118</v>
      </c>
      <c r="U753" s="21" t="s">
        <v>139</v>
      </c>
      <c r="V753" s="21" t="s">
        <v>124</v>
      </c>
      <c r="W753" s="21" t="s">
        <v>134</v>
      </c>
      <c r="X753" s="26" t="str">
        <f>_xlfn.CONCAT(S753,T753,U753,V753,W753)</f>
        <v>2前期日7 8b</v>
      </c>
      <c r="Y753" s="22" t="e">
        <f>DGET($H$12:$P$205,$P$12,S752:V753)</f>
        <v>#VALUE!</v>
      </c>
      <c r="Z753" s="22" t="e">
        <f>DGET($H$12:$P$205,$I$12,S752:V753)</f>
        <v>#VALUE!</v>
      </c>
      <c r="AA753" s="22" t="e">
        <f>DGET($H$12:$P$205,$H$12,S752:V753)</f>
        <v>#VALUE!</v>
      </c>
    </row>
    <row r="754" spans="19:27" ht="18" customHeight="1" x14ac:dyDescent="0.45">
      <c r="S754" s="6" t="s">
        <v>101</v>
      </c>
      <c r="T754" s="6" t="s">
        <v>113</v>
      </c>
      <c r="U754" s="6" t="s">
        <v>102</v>
      </c>
      <c r="V754" s="6" t="s">
        <v>105</v>
      </c>
      <c r="W754" s="6"/>
      <c r="X754" s="25"/>
      <c r="Y754" s="6" t="s">
        <v>130</v>
      </c>
      <c r="Z754" s="6" t="s">
        <v>128</v>
      </c>
      <c r="AA754" s="6" t="s">
        <v>127</v>
      </c>
    </row>
    <row r="755" spans="19:27" ht="18" customHeight="1" x14ac:dyDescent="0.45">
      <c r="S755" s="21" t="s">
        <v>140</v>
      </c>
      <c r="T755" s="21" t="s">
        <v>118</v>
      </c>
      <c r="U755" s="21" t="s">
        <v>139</v>
      </c>
      <c r="V755" s="21" t="s">
        <v>124</v>
      </c>
      <c r="W755" s="21" t="s">
        <v>135</v>
      </c>
      <c r="X755" s="26" t="str">
        <f>_xlfn.CONCAT(S755,T755,U755,V755,W755)</f>
        <v>2前期日7 8c</v>
      </c>
      <c r="Y755" s="22" t="e">
        <f>DGET($H$12:$P$205,$P$12,S754:V755)</f>
        <v>#VALUE!</v>
      </c>
      <c r="Z755" s="22" t="e">
        <f>DGET($H$12:$P$205,$I$12,S754:V755)</f>
        <v>#VALUE!</v>
      </c>
      <c r="AA755" s="22" t="e">
        <f>DGET($H$12:$P$205,$H$12,S754:V755)</f>
        <v>#VALUE!</v>
      </c>
    </row>
    <row r="756" spans="19:27" ht="18" customHeight="1" x14ac:dyDescent="0.45">
      <c r="S756" s="6" t="s">
        <v>101</v>
      </c>
      <c r="T756" s="6" t="s">
        <v>113</v>
      </c>
      <c r="U756" s="6" t="s">
        <v>102</v>
      </c>
      <c r="V756" s="6" t="s">
        <v>103</v>
      </c>
      <c r="W756" s="6"/>
      <c r="X756" s="25"/>
      <c r="Y756" s="6" t="s">
        <v>130</v>
      </c>
      <c r="Z756" s="6" t="s">
        <v>128</v>
      </c>
      <c r="AA756" s="6" t="s">
        <v>127</v>
      </c>
    </row>
    <row r="757" spans="19:27" ht="18" customHeight="1" x14ac:dyDescent="0.45">
      <c r="S757" s="21" t="s">
        <v>140</v>
      </c>
      <c r="T757" s="21" t="s">
        <v>118</v>
      </c>
      <c r="U757" s="21" t="s">
        <v>139</v>
      </c>
      <c r="V757" s="21" t="s">
        <v>125</v>
      </c>
      <c r="W757" s="21" t="s">
        <v>133</v>
      </c>
      <c r="X757" s="26" t="str">
        <f>_xlfn.CONCAT(S757,T757,U757,V757,W757)</f>
        <v>2前期日9 10a</v>
      </c>
      <c r="Y757" s="22" t="e">
        <f>DGET($H$12:$P$205,$P$12,S756:V757)</f>
        <v>#VALUE!</v>
      </c>
      <c r="Z757" s="22" t="e">
        <f>DGET($H$12:$P$205,$I$12,S756:V757)</f>
        <v>#VALUE!</v>
      </c>
      <c r="AA757" s="22" t="e">
        <f>DGET($H$12:$P$205,$H$12,S756:V757)</f>
        <v>#VALUE!</v>
      </c>
    </row>
    <row r="758" spans="19:27" ht="18" customHeight="1" x14ac:dyDescent="0.45">
      <c r="S758" s="6" t="s">
        <v>101</v>
      </c>
      <c r="T758" s="6" t="s">
        <v>113</v>
      </c>
      <c r="U758" s="6" t="s">
        <v>102</v>
      </c>
      <c r="V758" s="6" t="s">
        <v>104</v>
      </c>
      <c r="W758" s="6"/>
      <c r="X758" s="25"/>
      <c r="Y758" s="6" t="s">
        <v>130</v>
      </c>
      <c r="Z758" s="6" t="s">
        <v>128</v>
      </c>
      <c r="AA758" s="6" t="s">
        <v>127</v>
      </c>
    </row>
    <row r="759" spans="19:27" ht="18" customHeight="1" x14ac:dyDescent="0.45">
      <c r="S759" s="21" t="s">
        <v>140</v>
      </c>
      <c r="T759" s="21" t="s">
        <v>118</v>
      </c>
      <c r="U759" s="21" t="s">
        <v>139</v>
      </c>
      <c r="V759" s="21" t="s">
        <v>125</v>
      </c>
      <c r="W759" s="21" t="s">
        <v>134</v>
      </c>
      <c r="X759" s="26" t="str">
        <f>_xlfn.CONCAT(S759,T759,U759,V759,W759)</f>
        <v>2前期日9 10b</v>
      </c>
      <c r="Y759" s="22" t="e">
        <f>DGET($H$12:$P$205,$P$12,S758:V759)</f>
        <v>#VALUE!</v>
      </c>
      <c r="Z759" s="22" t="e">
        <f>DGET($H$12:$P$205,$I$12,S758:V759)</f>
        <v>#VALUE!</v>
      </c>
      <c r="AA759" s="22" t="e">
        <f>DGET($H$12:$P$205,$H$12,S758:V759)</f>
        <v>#VALUE!</v>
      </c>
    </row>
    <row r="760" spans="19:27" ht="18" customHeight="1" x14ac:dyDescent="0.45">
      <c r="S760" s="6" t="s">
        <v>101</v>
      </c>
      <c r="T760" s="6" t="s">
        <v>113</v>
      </c>
      <c r="U760" s="6" t="s">
        <v>102</v>
      </c>
      <c r="V760" s="6" t="s">
        <v>105</v>
      </c>
      <c r="W760" s="6"/>
      <c r="X760" s="25"/>
      <c r="Y760" s="6" t="s">
        <v>130</v>
      </c>
      <c r="Z760" s="6" t="s">
        <v>128</v>
      </c>
      <c r="AA760" s="6" t="s">
        <v>127</v>
      </c>
    </row>
    <row r="761" spans="19:27" ht="18" customHeight="1" x14ac:dyDescent="0.45">
      <c r="S761" s="21" t="s">
        <v>140</v>
      </c>
      <c r="T761" s="21" t="s">
        <v>118</v>
      </c>
      <c r="U761" s="21" t="s">
        <v>139</v>
      </c>
      <c r="V761" s="21" t="s">
        <v>125</v>
      </c>
      <c r="W761" s="21" t="s">
        <v>135</v>
      </c>
      <c r="X761" s="26" t="str">
        <f>_xlfn.CONCAT(S761,T761,U761,V761,W761)</f>
        <v>2前期日9 10c</v>
      </c>
      <c r="Y761" s="22" t="e">
        <f>DGET($H$12:$P$205,$P$12,S760:V761)</f>
        <v>#VALUE!</v>
      </c>
      <c r="Z761" s="22" t="e">
        <f>DGET($H$12:$P$205,$I$12,S760:V761)</f>
        <v>#VALUE!</v>
      </c>
      <c r="AA761" s="22" t="e">
        <f>DGET($H$12:$P$205,$H$12,S760:V761)</f>
        <v>#VALUE!</v>
      </c>
    </row>
    <row r="762" spans="19:27" ht="18" customHeight="1" x14ac:dyDescent="0.45">
      <c r="S762" s="6" t="s">
        <v>101</v>
      </c>
      <c r="T762" s="6" t="s">
        <v>113</v>
      </c>
      <c r="U762" s="6" t="s">
        <v>102</v>
      </c>
      <c r="V762" s="6" t="s">
        <v>103</v>
      </c>
      <c r="W762" s="6"/>
      <c r="X762" s="25"/>
      <c r="Y762" s="6" t="s">
        <v>130</v>
      </c>
      <c r="Z762" s="6" t="s">
        <v>128</v>
      </c>
      <c r="AA762" s="6" t="s">
        <v>127</v>
      </c>
    </row>
    <row r="763" spans="19:27" ht="18" customHeight="1" x14ac:dyDescent="0.45">
      <c r="S763" s="21" t="s">
        <v>140</v>
      </c>
      <c r="T763" s="21" t="s">
        <v>118</v>
      </c>
      <c r="U763" s="21" t="s">
        <v>139</v>
      </c>
      <c r="V763" s="21" t="s">
        <v>126</v>
      </c>
      <c r="W763" s="21" t="s">
        <v>133</v>
      </c>
      <c r="X763" s="26" t="str">
        <f>_xlfn.CONCAT(S763,T763,U763,V763,W763)</f>
        <v>2前期日他a</v>
      </c>
      <c r="Y763" s="22" t="e">
        <f>DGET($H$12:$P$205,$P$12,S762:V763)</f>
        <v>#VALUE!</v>
      </c>
      <c r="Z763" s="22" t="e">
        <f>DGET($H$12:$P$205,$I$12,S762:V763)</f>
        <v>#VALUE!</v>
      </c>
      <c r="AA763" s="22" t="e">
        <f>DGET($H$12:$P$205,$H$12,S762:V763)</f>
        <v>#VALUE!</v>
      </c>
    </row>
    <row r="764" spans="19:27" ht="18" customHeight="1" x14ac:dyDescent="0.45">
      <c r="S764" s="6" t="s">
        <v>101</v>
      </c>
      <c r="T764" s="6" t="s">
        <v>113</v>
      </c>
      <c r="U764" s="6" t="s">
        <v>102</v>
      </c>
      <c r="V764" s="6" t="s">
        <v>104</v>
      </c>
      <c r="W764" s="6"/>
      <c r="X764" s="25"/>
      <c r="Y764" s="6" t="s">
        <v>130</v>
      </c>
      <c r="Z764" s="6" t="s">
        <v>128</v>
      </c>
      <c r="AA764" s="6" t="s">
        <v>127</v>
      </c>
    </row>
    <row r="765" spans="19:27" ht="18" customHeight="1" x14ac:dyDescent="0.45">
      <c r="S765" s="21" t="s">
        <v>140</v>
      </c>
      <c r="T765" s="21" t="s">
        <v>118</v>
      </c>
      <c r="U765" s="21" t="s">
        <v>139</v>
      </c>
      <c r="V765" s="21" t="s">
        <v>126</v>
      </c>
      <c r="W765" s="21" t="s">
        <v>134</v>
      </c>
      <c r="X765" s="26" t="str">
        <f>_xlfn.CONCAT(S765,T765,U765,V765,W765)</f>
        <v>2前期日他b</v>
      </c>
      <c r="Y765" s="22" t="e">
        <f>DGET($H$12:$P$205,$P$12,S764:V765)</f>
        <v>#VALUE!</v>
      </c>
      <c r="Z765" s="22" t="e">
        <f>DGET($H$12:$P$205,$I$12,S764:V765)</f>
        <v>#VALUE!</v>
      </c>
      <c r="AA765" s="22" t="e">
        <f>DGET($H$12:$P$205,$H$12,S764:V765)</f>
        <v>#VALUE!</v>
      </c>
    </row>
    <row r="766" spans="19:27" ht="18" customHeight="1" x14ac:dyDescent="0.45">
      <c r="S766" s="6" t="s">
        <v>101</v>
      </c>
      <c r="T766" s="6" t="s">
        <v>113</v>
      </c>
      <c r="U766" s="6" t="s">
        <v>102</v>
      </c>
      <c r="V766" s="6" t="s">
        <v>105</v>
      </c>
      <c r="W766" s="6"/>
      <c r="X766" s="25"/>
      <c r="Y766" s="6" t="s">
        <v>130</v>
      </c>
      <c r="Z766" s="6" t="s">
        <v>128</v>
      </c>
      <c r="AA766" s="6" t="s">
        <v>127</v>
      </c>
    </row>
    <row r="767" spans="19:27" ht="18" customHeight="1" x14ac:dyDescent="0.45">
      <c r="S767" s="21" t="s">
        <v>140</v>
      </c>
      <c r="T767" s="21" t="s">
        <v>118</v>
      </c>
      <c r="U767" s="21" t="s">
        <v>139</v>
      </c>
      <c r="V767" s="21" t="s">
        <v>126</v>
      </c>
      <c r="W767" s="21" t="s">
        <v>135</v>
      </c>
      <c r="X767" s="26" t="str">
        <f>_xlfn.CONCAT(S767,T767,U767,V767,W767)</f>
        <v>2前期日他c</v>
      </c>
      <c r="Y767" s="22" t="e">
        <f>DGET($H$12:$P$205,$P$12,S766:V767)</f>
        <v>#VALUE!</v>
      </c>
      <c r="Z767" s="22" t="e">
        <f>DGET($H$12:$P$205,$I$12,S766:V767)</f>
        <v>#VALUE!</v>
      </c>
      <c r="AA767" s="22" t="e">
        <f>DGET($H$12:$P$205,$H$12,S766:V767)</f>
        <v>#VALUE!</v>
      </c>
    </row>
    <row r="768" spans="19:27" ht="18" customHeight="1" x14ac:dyDescent="0.45">
      <c r="S768" s="6" t="s">
        <v>101</v>
      </c>
      <c r="T768" s="6" t="s">
        <v>113</v>
      </c>
      <c r="U768" s="6" t="s">
        <v>102</v>
      </c>
      <c r="V768" s="6" t="s">
        <v>103</v>
      </c>
      <c r="W768" s="6"/>
      <c r="X768" s="25"/>
      <c r="Y768" s="6" t="s">
        <v>130</v>
      </c>
      <c r="Z768" s="6" t="s">
        <v>128</v>
      </c>
      <c r="AA768" s="6" t="s">
        <v>127</v>
      </c>
    </row>
    <row r="769" spans="19:27" ht="18" customHeight="1" x14ac:dyDescent="0.45">
      <c r="S769" s="21" t="s">
        <v>140</v>
      </c>
      <c r="T769" s="21" t="s">
        <v>141</v>
      </c>
      <c r="U769" s="21" t="s">
        <v>119</v>
      </c>
      <c r="V769" s="21" t="s">
        <v>120</v>
      </c>
      <c r="W769" s="21" t="s">
        <v>133</v>
      </c>
      <c r="X769" s="26" t="str">
        <f>_xlfn.CONCAT(S769,T769,U769,V769,W769)</f>
        <v>2後期月1 2a</v>
      </c>
      <c r="Y769" s="22" t="e">
        <f>DGET($H$12:$P$205,$P$12,S768:V769)</f>
        <v>#VALUE!</v>
      </c>
      <c r="Z769" s="22" t="e">
        <f>DGET($H$12:$P$205,$I$12,S768:V769)</f>
        <v>#VALUE!</v>
      </c>
      <c r="AA769" s="22" t="e">
        <f>DGET($H$12:$P$205,$H$12,S768:V769)</f>
        <v>#VALUE!</v>
      </c>
    </row>
    <row r="770" spans="19:27" ht="18" customHeight="1" x14ac:dyDescent="0.45">
      <c r="S770" s="6" t="s">
        <v>101</v>
      </c>
      <c r="T770" s="6" t="s">
        <v>113</v>
      </c>
      <c r="U770" s="6" t="s">
        <v>102</v>
      </c>
      <c r="V770" s="6" t="s">
        <v>104</v>
      </c>
      <c r="W770" s="6"/>
      <c r="X770" s="25"/>
      <c r="Y770" s="6" t="s">
        <v>130</v>
      </c>
      <c r="Z770" s="6" t="s">
        <v>128</v>
      </c>
      <c r="AA770" s="6" t="s">
        <v>127</v>
      </c>
    </row>
    <row r="771" spans="19:27" ht="18" customHeight="1" x14ac:dyDescent="0.45">
      <c r="S771" s="21" t="s">
        <v>140</v>
      </c>
      <c r="T771" s="21" t="s">
        <v>141</v>
      </c>
      <c r="U771" s="21" t="s">
        <v>119</v>
      </c>
      <c r="V771" s="21" t="s">
        <v>120</v>
      </c>
      <c r="W771" s="21" t="s">
        <v>134</v>
      </c>
      <c r="X771" s="26" t="str">
        <f>_xlfn.CONCAT(S771,T771,U771,V771,W771)</f>
        <v>2後期月1 2b</v>
      </c>
      <c r="Y771" s="22" t="e">
        <f>DGET($H$12:$P$205,$P$12,S770:V771)</f>
        <v>#VALUE!</v>
      </c>
      <c r="Z771" s="22" t="e">
        <f>DGET($H$12:$P$205,$I$12,S770:V771)</f>
        <v>#VALUE!</v>
      </c>
      <c r="AA771" s="22" t="e">
        <f>DGET($H$12:$P$205,$H$12,S770:V771)</f>
        <v>#VALUE!</v>
      </c>
    </row>
    <row r="772" spans="19:27" ht="18" customHeight="1" x14ac:dyDescent="0.45">
      <c r="S772" s="6" t="s">
        <v>101</v>
      </c>
      <c r="T772" s="6" t="s">
        <v>113</v>
      </c>
      <c r="U772" s="6" t="s">
        <v>102</v>
      </c>
      <c r="V772" s="6" t="s">
        <v>105</v>
      </c>
      <c r="W772" s="6"/>
      <c r="X772" s="25"/>
      <c r="Y772" s="6" t="s">
        <v>130</v>
      </c>
      <c r="Z772" s="6" t="s">
        <v>128</v>
      </c>
      <c r="AA772" s="6" t="s">
        <v>127</v>
      </c>
    </row>
    <row r="773" spans="19:27" ht="18" customHeight="1" x14ac:dyDescent="0.45">
      <c r="S773" s="21" t="s">
        <v>140</v>
      </c>
      <c r="T773" s="21" t="s">
        <v>141</v>
      </c>
      <c r="U773" s="21" t="s">
        <v>119</v>
      </c>
      <c r="V773" s="21" t="s">
        <v>120</v>
      </c>
      <c r="W773" s="21" t="s">
        <v>135</v>
      </c>
      <c r="X773" s="26" t="str">
        <f>_xlfn.CONCAT(S773,T773,U773,V773,W773)</f>
        <v>2後期月1 2c</v>
      </c>
      <c r="Y773" s="22" t="e">
        <f>DGET($H$12:$P$205,$P$12,S772:V773)</f>
        <v>#VALUE!</v>
      </c>
      <c r="Z773" s="22" t="e">
        <f>DGET($H$12:$P$205,$I$12,S772:V773)</f>
        <v>#VALUE!</v>
      </c>
      <c r="AA773" s="22" t="e">
        <f>DGET($H$12:$P$205,$H$12,S772:V773)</f>
        <v>#VALUE!</v>
      </c>
    </row>
    <row r="774" spans="19:27" ht="18" customHeight="1" x14ac:dyDescent="0.45">
      <c r="S774" s="6" t="s">
        <v>101</v>
      </c>
      <c r="T774" s="6" t="s">
        <v>113</v>
      </c>
      <c r="U774" s="6" t="s">
        <v>102</v>
      </c>
      <c r="V774" s="6" t="s">
        <v>103</v>
      </c>
      <c r="W774" s="6"/>
      <c r="X774" s="25"/>
      <c r="Y774" s="6" t="s">
        <v>130</v>
      </c>
      <c r="Z774" s="6" t="s">
        <v>128</v>
      </c>
      <c r="AA774" s="6" t="s">
        <v>127</v>
      </c>
    </row>
    <row r="775" spans="19:27" ht="18" customHeight="1" x14ac:dyDescent="0.45">
      <c r="S775" s="21" t="s">
        <v>140</v>
      </c>
      <c r="T775" s="21" t="s">
        <v>141</v>
      </c>
      <c r="U775" s="21" t="s">
        <v>119</v>
      </c>
      <c r="V775" s="21" t="s">
        <v>121</v>
      </c>
      <c r="W775" s="21" t="s">
        <v>133</v>
      </c>
      <c r="X775" s="26" t="str">
        <f>_xlfn.CONCAT(S775,T775,U775,V775,W775)</f>
        <v>2後期月3 4a</v>
      </c>
      <c r="Y775" s="22" t="e">
        <f>DGET($H$12:$P$205,$P$12,S774:V775)</f>
        <v>#VALUE!</v>
      </c>
      <c r="Z775" s="22" t="e">
        <f>DGET($H$12:$P$205,$I$12,S774:V775)</f>
        <v>#VALUE!</v>
      </c>
      <c r="AA775" s="22" t="e">
        <f>DGET($H$12:$P$205,$H$12,S774:V775)</f>
        <v>#VALUE!</v>
      </c>
    </row>
    <row r="776" spans="19:27" ht="18" customHeight="1" x14ac:dyDescent="0.45">
      <c r="S776" s="6" t="s">
        <v>101</v>
      </c>
      <c r="T776" s="6" t="s">
        <v>113</v>
      </c>
      <c r="U776" s="6" t="s">
        <v>102</v>
      </c>
      <c r="V776" s="6" t="s">
        <v>104</v>
      </c>
      <c r="W776" s="6"/>
      <c r="X776" s="25"/>
      <c r="Y776" s="6" t="s">
        <v>130</v>
      </c>
      <c r="Z776" s="6" t="s">
        <v>128</v>
      </c>
      <c r="AA776" s="6" t="s">
        <v>127</v>
      </c>
    </row>
    <row r="777" spans="19:27" ht="18" customHeight="1" x14ac:dyDescent="0.45">
      <c r="S777" s="21" t="s">
        <v>140</v>
      </c>
      <c r="T777" s="21" t="s">
        <v>141</v>
      </c>
      <c r="U777" s="21" t="s">
        <v>119</v>
      </c>
      <c r="V777" s="21" t="s">
        <v>121</v>
      </c>
      <c r="W777" s="21" t="s">
        <v>134</v>
      </c>
      <c r="X777" s="26" t="str">
        <f>_xlfn.CONCAT(S777,T777,U777,V777,W777)</f>
        <v>2後期月3 4b</v>
      </c>
      <c r="Y777" s="22" t="e">
        <f>DGET($H$12:$P$205,$P$12,S776:V777)</f>
        <v>#VALUE!</v>
      </c>
      <c r="Z777" s="22" t="e">
        <f>DGET($H$12:$P$205,$I$12,S776:V777)</f>
        <v>#VALUE!</v>
      </c>
      <c r="AA777" s="22" t="e">
        <f>DGET($H$12:$P$205,$H$12,S776:V777)</f>
        <v>#VALUE!</v>
      </c>
    </row>
    <row r="778" spans="19:27" ht="18" customHeight="1" x14ac:dyDescent="0.45">
      <c r="S778" s="6" t="s">
        <v>101</v>
      </c>
      <c r="T778" s="6" t="s">
        <v>113</v>
      </c>
      <c r="U778" s="6" t="s">
        <v>102</v>
      </c>
      <c r="V778" s="6" t="s">
        <v>105</v>
      </c>
      <c r="W778" s="6"/>
      <c r="X778" s="25"/>
      <c r="Y778" s="6" t="s">
        <v>130</v>
      </c>
      <c r="Z778" s="6" t="s">
        <v>128</v>
      </c>
      <c r="AA778" s="6" t="s">
        <v>127</v>
      </c>
    </row>
    <row r="779" spans="19:27" ht="18" customHeight="1" x14ac:dyDescent="0.45">
      <c r="S779" s="21" t="s">
        <v>140</v>
      </c>
      <c r="T779" s="21" t="s">
        <v>141</v>
      </c>
      <c r="U779" s="21" t="s">
        <v>119</v>
      </c>
      <c r="V779" s="21" t="s">
        <v>121</v>
      </c>
      <c r="W779" s="21" t="s">
        <v>135</v>
      </c>
      <c r="X779" s="26" t="str">
        <f>_xlfn.CONCAT(S779,T779,U779,V779,W779)</f>
        <v>2後期月3 4c</v>
      </c>
      <c r="Y779" s="22" t="e">
        <f>DGET($H$12:$P$205,$P$12,S778:V779)</f>
        <v>#VALUE!</v>
      </c>
      <c r="Z779" s="22" t="e">
        <f>DGET($H$12:$P$205,$I$12,S778:V779)</f>
        <v>#VALUE!</v>
      </c>
      <c r="AA779" s="22" t="e">
        <f>DGET($H$12:$P$205,$H$12,S778:V779)</f>
        <v>#VALUE!</v>
      </c>
    </row>
    <row r="780" spans="19:27" ht="18" customHeight="1" x14ac:dyDescent="0.45">
      <c r="S780" s="6" t="s">
        <v>101</v>
      </c>
      <c r="T780" s="6" t="s">
        <v>113</v>
      </c>
      <c r="U780" s="6" t="s">
        <v>102</v>
      </c>
      <c r="V780" s="6" t="s">
        <v>103</v>
      </c>
      <c r="W780" s="6"/>
      <c r="X780" s="25"/>
      <c r="Y780" s="6" t="s">
        <v>130</v>
      </c>
      <c r="Z780" s="6" t="s">
        <v>128</v>
      </c>
      <c r="AA780" s="6" t="s">
        <v>127</v>
      </c>
    </row>
    <row r="781" spans="19:27" ht="18" customHeight="1" x14ac:dyDescent="0.45">
      <c r="S781" s="21" t="s">
        <v>140</v>
      </c>
      <c r="T781" s="21" t="s">
        <v>141</v>
      </c>
      <c r="U781" s="21" t="s">
        <v>119</v>
      </c>
      <c r="V781" s="21" t="s">
        <v>123</v>
      </c>
      <c r="W781" s="21" t="s">
        <v>133</v>
      </c>
      <c r="X781" s="26" t="str">
        <f>_xlfn.CONCAT(S781,T781,U781,V781,W781)</f>
        <v>2後期月5 6a</v>
      </c>
      <c r="Y781" s="22" t="e">
        <f>DGET($H$12:$P$205,$P$12,S780:V781)</f>
        <v>#VALUE!</v>
      </c>
      <c r="Z781" s="22" t="e">
        <f>DGET($H$12:$P$205,$I$12,S780:V781)</f>
        <v>#VALUE!</v>
      </c>
      <c r="AA781" s="22" t="e">
        <f>DGET($H$12:$P$205,$H$12,S780:V781)</f>
        <v>#VALUE!</v>
      </c>
    </row>
    <row r="782" spans="19:27" ht="18" customHeight="1" x14ac:dyDescent="0.45">
      <c r="S782" s="6" t="s">
        <v>101</v>
      </c>
      <c r="T782" s="6" t="s">
        <v>113</v>
      </c>
      <c r="U782" s="6" t="s">
        <v>102</v>
      </c>
      <c r="V782" s="6" t="s">
        <v>104</v>
      </c>
      <c r="W782" s="6"/>
      <c r="X782" s="25"/>
      <c r="Y782" s="6" t="s">
        <v>130</v>
      </c>
      <c r="Z782" s="6" t="s">
        <v>128</v>
      </c>
      <c r="AA782" s="6" t="s">
        <v>127</v>
      </c>
    </row>
    <row r="783" spans="19:27" ht="18" customHeight="1" x14ac:dyDescent="0.45">
      <c r="S783" s="21" t="s">
        <v>140</v>
      </c>
      <c r="T783" s="21" t="s">
        <v>141</v>
      </c>
      <c r="U783" s="21" t="s">
        <v>119</v>
      </c>
      <c r="V783" s="21" t="s">
        <v>123</v>
      </c>
      <c r="W783" s="21" t="s">
        <v>134</v>
      </c>
      <c r="X783" s="26" t="str">
        <f>_xlfn.CONCAT(S783,T783,U783,V783,W783)</f>
        <v>2後期月5 6b</v>
      </c>
      <c r="Y783" s="22" t="e">
        <f>DGET($H$12:$P$205,$P$12,S782:V783)</f>
        <v>#VALUE!</v>
      </c>
      <c r="Z783" s="22" t="e">
        <f>DGET($H$12:$P$205,$I$12,S782:V783)</f>
        <v>#VALUE!</v>
      </c>
      <c r="AA783" s="22" t="e">
        <f>DGET($H$12:$P$205,$H$12,S782:V783)</f>
        <v>#VALUE!</v>
      </c>
    </row>
    <row r="784" spans="19:27" ht="18" customHeight="1" x14ac:dyDescent="0.45">
      <c r="S784" s="6" t="s">
        <v>101</v>
      </c>
      <c r="T784" s="6" t="s">
        <v>113</v>
      </c>
      <c r="U784" s="6" t="s">
        <v>102</v>
      </c>
      <c r="V784" s="6" t="s">
        <v>105</v>
      </c>
      <c r="W784" s="6"/>
      <c r="X784" s="25"/>
      <c r="Y784" s="6" t="s">
        <v>130</v>
      </c>
      <c r="Z784" s="6" t="s">
        <v>128</v>
      </c>
      <c r="AA784" s="6" t="s">
        <v>127</v>
      </c>
    </row>
    <row r="785" spans="19:27" ht="18" customHeight="1" x14ac:dyDescent="0.45">
      <c r="S785" s="21" t="s">
        <v>140</v>
      </c>
      <c r="T785" s="21" t="s">
        <v>141</v>
      </c>
      <c r="U785" s="21" t="s">
        <v>119</v>
      </c>
      <c r="V785" s="21" t="s">
        <v>123</v>
      </c>
      <c r="W785" s="21" t="s">
        <v>135</v>
      </c>
      <c r="X785" s="26" t="str">
        <f>_xlfn.CONCAT(S785,T785,U785,V785,W785)</f>
        <v>2後期月5 6c</v>
      </c>
      <c r="Y785" s="22" t="e">
        <f>DGET($H$12:$P$205,$P$12,S784:V785)</f>
        <v>#VALUE!</v>
      </c>
      <c r="Z785" s="22" t="e">
        <f>DGET($H$12:$P$205,$I$12,S784:V785)</f>
        <v>#VALUE!</v>
      </c>
      <c r="AA785" s="22" t="e">
        <f>DGET($H$12:$P$205,$H$12,S784:V785)</f>
        <v>#VALUE!</v>
      </c>
    </row>
    <row r="786" spans="19:27" ht="18" customHeight="1" x14ac:dyDescent="0.45">
      <c r="S786" s="6" t="s">
        <v>101</v>
      </c>
      <c r="T786" s="6" t="s">
        <v>113</v>
      </c>
      <c r="U786" s="6" t="s">
        <v>102</v>
      </c>
      <c r="V786" s="6" t="s">
        <v>103</v>
      </c>
      <c r="W786" s="6"/>
      <c r="X786" s="25"/>
      <c r="Y786" s="6" t="s">
        <v>130</v>
      </c>
      <c r="Z786" s="6" t="s">
        <v>128</v>
      </c>
      <c r="AA786" s="6" t="s">
        <v>127</v>
      </c>
    </row>
    <row r="787" spans="19:27" ht="18" customHeight="1" x14ac:dyDescent="0.45">
      <c r="S787" s="21" t="s">
        <v>140</v>
      </c>
      <c r="T787" s="21" t="s">
        <v>141</v>
      </c>
      <c r="U787" s="21" t="s">
        <v>119</v>
      </c>
      <c r="V787" s="21" t="s">
        <v>124</v>
      </c>
      <c r="W787" s="21" t="s">
        <v>133</v>
      </c>
      <c r="X787" s="26" t="str">
        <f>_xlfn.CONCAT(S787,T787,U787,V787,W787)</f>
        <v>2後期月7 8a</v>
      </c>
      <c r="Y787" s="22" t="e">
        <f>DGET($H$12:$P$205,$P$12,S786:V787)</f>
        <v>#VALUE!</v>
      </c>
      <c r="Z787" s="22" t="e">
        <f>DGET($H$12:$P$205,$I$12,S786:V787)</f>
        <v>#VALUE!</v>
      </c>
      <c r="AA787" s="22" t="e">
        <f>DGET($H$12:$P$205,$H$12,S786:V787)</f>
        <v>#VALUE!</v>
      </c>
    </row>
    <row r="788" spans="19:27" ht="18" customHeight="1" x14ac:dyDescent="0.45">
      <c r="S788" s="6" t="s">
        <v>101</v>
      </c>
      <c r="T788" s="6" t="s">
        <v>113</v>
      </c>
      <c r="U788" s="6" t="s">
        <v>102</v>
      </c>
      <c r="V788" s="6" t="s">
        <v>104</v>
      </c>
      <c r="W788" s="6"/>
      <c r="X788" s="25"/>
      <c r="Y788" s="6" t="s">
        <v>130</v>
      </c>
      <c r="Z788" s="6" t="s">
        <v>128</v>
      </c>
      <c r="AA788" s="6" t="s">
        <v>127</v>
      </c>
    </row>
    <row r="789" spans="19:27" ht="18" customHeight="1" x14ac:dyDescent="0.45">
      <c r="S789" s="21" t="s">
        <v>140</v>
      </c>
      <c r="T789" s="21" t="s">
        <v>141</v>
      </c>
      <c r="U789" s="21" t="s">
        <v>119</v>
      </c>
      <c r="V789" s="21" t="s">
        <v>124</v>
      </c>
      <c r="W789" s="21" t="s">
        <v>134</v>
      </c>
      <c r="X789" s="26" t="str">
        <f>_xlfn.CONCAT(S789,T789,U789,V789,W789)</f>
        <v>2後期月7 8b</v>
      </c>
      <c r="Y789" s="22" t="e">
        <f>DGET($H$12:$P$205,$P$12,S788:V789)</f>
        <v>#VALUE!</v>
      </c>
      <c r="Z789" s="22" t="e">
        <f>DGET($H$12:$P$205,$I$12,S788:V789)</f>
        <v>#VALUE!</v>
      </c>
      <c r="AA789" s="22" t="e">
        <f>DGET($H$12:$P$205,$H$12,S788:V789)</f>
        <v>#VALUE!</v>
      </c>
    </row>
    <row r="790" spans="19:27" ht="18" customHeight="1" x14ac:dyDescent="0.45">
      <c r="S790" s="6" t="s">
        <v>101</v>
      </c>
      <c r="T790" s="6" t="s">
        <v>113</v>
      </c>
      <c r="U790" s="6" t="s">
        <v>102</v>
      </c>
      <c r="V790" s="6" t="s">
        <v>105</v>
      </c>
      <c r="W790" s="6"/>
      <c r="X790" s="25"/>
      <c r="Y790" s="6" t="s">
        <v>130</v>
      </c>
      <c r="Z790" s="6" t="s">
        <v>128</v>
      </c>
      <c r="AA790" s="6" t="s">
        <v>127</v>
      </c>
    </row>
    <row r="791" spans="19:27" ht="18" customHeight="1" x14ac:dyDescent="0.45">
      <c r="S791" s="21" t="s">
        <v>140</v>
      </c>
      <c r="T791" s="21" t="s">
        <v>141</v>
      </c>
      <c r="U791" s="21" t="s">
        <v>119</v>
      </c>
      <c r="V791" s="21" t="s">
        <v>124</v>
      </c>
      <c r="W791" s="21" t="s">
        <v>135</v>
      </c>
      <c r="X791" s="26" t="str">
        <f>_xlfn.CONCAT(S791,T791,U791,V791,W791)</f>
        <v>2後期月7 8c</v>
      </c>
      <c r="Y791" s="22" t="e">
        <f>DGET($H$12:$P$205,$P$12,S790:V791)</f>
        <v>#VALUE!</v>
      </c>
      <c r="Z791" s="22" t="e">
        <f>DGET($H$12:$P$205,$I$12,S790:V791)</f>
        <v>#VALUE!</v>
      </c>
      <c r="AA791" s="22" t="e">
        <f>DGET($H$12:$P$205,$H$12,S790:V791)</f>
        <v>#VALUE!</v>
      </c>
    </row>
    <row r="792" spans="19:27" ht="18" customHeight="1" x14ac:dyDescent="0.45">
      <c r="S792" s="6" t="s">
        <v>101</v>
      </c>
      <c r="T792" s="6" t="s">
        <v>113</v>
      </c>
      <c r="U792" s="6" t="s">
        <v>102</v>
      </c>
      <c r="V792" s="6" t="s">
        <v>103</v>
      </c>
      <c r="W792" s="6"/>
      <c r="X792" s="25"/>
      <c r="Y792" s="6" t="s">
        <v>130</v>
      </c>
      <c r="Z792" s="6" t="s">
        <v>128</v>
      </c>
      <c r="AA792" s="6" t="s">
        <v>127</v>
      </c>
    </row>
    <row r="793" spans="19:27" ht="18" customHeight="1" x14ac:dyDescent="0.45">
      <c r="S793" s="21" t="s">
        <v>140</v>
      </c>
      <c r="T793" s="21" t="s">
        <v>141</v>
      </c>
      <c r="U793" s="21" t="s">
        <v>119</v>
      </c>
      <c r="V793" s="21" t="s">
        <v>125</v>
      </c>
      <c r="W793" s="21" t="s">
        <v>133</v>
      </c>
      <c r="X793" s="26" t="str">
        <f>_xlfn.CONCAT(S793,T793,U793,V793,W793)</f>
        <v>2後期月9 10a</v>
      </c>
      <c r="Y793" s="22" t="e">
        <f>DGET($H$12:$P$205,$P$12,S792:V793)</f>
        <v>#VALUE!</v>
      </c>
      <c r="Z793" s="22" t="e">
        <f>DGET($H$12:$P$205,$I$12,S792:V793)</f>
        <v>#VALUE!</v>
      </c>
      <c r="AA793" s="22" t="e">
        <f>DGET($H$12:$P$205,$H$12,S792:V793)</f>
        <v>#VALUE!</v>
      </c>
    </row>
    <row r="794" spans="19:27" ht="18" customHeight="1" x14ac:dyDescent="0.45">
      <c r="S794" s="6" t="s">
        <v>101</v>
      </c>
      <c r="T794" s="6" t="s">
        <v>113</v>
      </c>
      <c r="U794" s="6" t="s">
        <v>102</v>
      </c>
      <c r="V794" s="6" t="s">
        <v>104</v>
      </c>
      <c r="W794" s="6"/>
      <c r="X794" s="25"/>
      <c r="Y794" s="6" t="s">
        <v>130</v>
      </c>
      <c r="Z794" s="6" t="s">
        <v>128</v>
      </c>
      <c r="AA794" s="6" t="s">
        <v>127</v>
      </c>
    </row>
    <row r="795" spans="19:27" ht="18" customHeight="1" x14ac:dyDescent="0.45">
      <c r="S795" s="21" t="s">
        <v>140</v>
      </c>
      <c r="T795" s="21" t="s">
        <v>141</v>
      </c>
      <c r="U795" s="21" t="s">
        <v>119</v>
      </c>
      <c r="V795" s="21" t="s">
        <v>125</v>
      </c>
      <c r="W795" s="21" t="s">
        <v>134</v>
      </c>
      <c r="X795" s="26" t="str">
        <f>_xlfn.CONCAT(S795,T795,U795,V795,W795)</f>
        <v>2後期月9 10b</v>
      </c>
      <c r="Y795" s="22" t="e">
        <f>DGET($H$12:$P$205,$P$12,S794:V795)</f>
        <v>#VALUE!</v>
      </c>
      <c r="Z795" s="22" t="e">
        <f>DGET($H$12:$P$205,$I$12,S794:V795)</f>
        <v>#VALUE!</v>
      </c>
      <c r="AA795" s="22" t="e">
        <f>DGET($H$12:$P$205,$H$12,S794:V795)</f>
        <v>#VALUE!</v>
      </c>
    </row>
    <row r="796" spans="19:27" ht="18" customHeight="1" x14ac:dyDescent="0.45">
      <c r="S796" s="6" t="s">
        <v>101</v>
      </c>
      <c r="T796" s="6" t="s">
        <v>113</v>
      </c>
      <c r="U796" s="6" t="s">
        <v>102</v>
      </c>
      <c r="V796" s="6" t="s">
        <v>105</v>
      </c>
      <c r="W796" s="6"/>
      <c r="X796" s="25"/>
      <c r="Y796" s="6" t="s">
        <v>130</v>
      </c>
      <c r="Z796" s="6" t="s">
        <v>128</v>
      </c>
      <c r="AA796" s="6" t="s">
        <v>127</v>
      </c>
    </row>
    <row r="797" spans="19:27" ht="18" customHeight="1" x14ac:dyDescent="0.45">
      <c r="S797" s="21" t="s">
        <v>140</v>
      </c>
      <c r="T797" s="21" t="s">
        <v>141</v>
      </c>
      <c r="U797" s="21" t="s">
        <v>119</v>
      </c>
      <c r="V797" s="21" t="s">
        <v>125</v>
      </c>
      <c r="W797" s="21" t="s">
        <v>135</v>
      </c>
      <c r="X797" s="26" t="str">
        <f>_xlfn.CONCAT(S797,T797,U797,V797,W797)</f>
        <v>2後期月9 10c</v>
      </c>
      <c r="Y797" s="22" t="e">
        <f>DGET($H$12:$P$205,$P$12,S796:V797)</f>
        <v>#VALUE!</v>
      </c>
      <c r="Z797" s="22" t="e">
        <f>DGET($H$12:$P$205,$I$12,S796:V797)</f>
        <v>#VALUE!</v>
      </c>
      <c r="AA797" s="22" t="e">
        <f>DGET($H$12:$P$205,$H$12,S796:V797)</f>
        <v>#VALUE!</v>
      </c>
    </row>
    <row r="798" spans="19:27" ht="18" customHeight="1" x14ac:dyDescent="0.45">
      <c r="S798" s="6" t="s">
        <v>101</v>
      </c>
      <c r="T798" s="6" t="s">
        <v>113</v>
      </c>
      <c r="U798" s="6" t="s">
        <v>102</v>
      </c>
      <c r="V798" s="6" t="s">
        <v>103</v>
      </c>
      <c r="W798" s="6"/>
      <c r="X798" s="25"/>
      <c r="Y798" s="6" t="s">
        <v>130</v>
      </c>
      <c r="Z798" s="6" t="s">
        <v>128</v>
      </c>
      <c r="AA798" s="6" t="s">
        <v>127</v>
      </c>
    </row>
    <row r="799" spans="19:27" ht="18" customHeight="1" x14ac:dyDescent="0.45">
      <c r="S799" s="21" t="s">
        <v>140</v>
      </c>
      <c r="T799" s="21" t="s">
        <v>141</v>
      </c>
      <c r="U799" s="21" t="s">
        <v>119</v>
      </c>
      <c r="V799" s="21" t="s">
        <v>126</v>
      </c>
      <c r="W799" s="21" t="s">
        <v>133</v>
      </c>
      <c r="X799" s="26" t="str">
        <f>_xlfn.CONCAT(S799,T799,U799,V799,W799)</f>
        <v>2後期月他a</v>
      </c>
      <c r="Y799" s="22" t="e">
        <f>DGET($H$12:$P$205,$P$12,S798:V799)</f>
        <v>#VALUE!</v>
      </c>
      <c r="Z799" s="22" t="e">
        <f>DGET($H$12:$P$205,$I$12,S798:V799)</f>
        <v>#VALUE!</v>
      </c>
      <c r="AA799" s="22" t="e">
        <f>DGET($H$12:$P$205,$H$12,S798:V799)</f>
        <v>#VALUE!</v>
      </c>
    </row>
    <row r="800" spans="19:27" ht="18" customHeight="1" x14ac:dyDescent="0.45">
      <c r="S800" s="6" t="s">
        <v>101</v>
      </c>
      <c r="T800" s="6" t="s">
        <v>113</v>
      </c>
      <c r="U800" s="6" t="s">
        <v>102</v>
      </c>
      <c r="V800" s="6" t="s">
        <v>104</v>
      </c>
      <c r="W800" s="6"/>
      <c r="X800" s="25"/>
      <c r="Y800" s="6" t="s">
        <v>130</v>
      </c>
      <c r="Z800" s="6" t="s">
        <v>128</v>
      </c>
      <c r="AA800" s="6" t="s">
        <v>127</v>
      </c>
    </row>
    <row r="801" spans="19:27" ht="18" customHeight="1" x14ac:dyDescent="0.45">
      <c r="S801" s="21" t="s">
        <v>140</v>
      </c>
      <c r="T801" s="21" t="s">
        <v>141</v>
      </c>
      <c r="U801" s="21" t="s">
        <v>119</v>
      </c>
      <c r="V801" s="21" t="s">
        <v>126</v>
      </c>
      <c r="W801" s="21" t="s">
        <v>134</v>
      </c>
      <c r="X801" s="26" t="str">
        <f>_xlfn.CONCAT(S801,T801,U801,V801,W801)</f>
        <v>2後期月他b</v>
      </c>
      <c r="Y801" s="22" t="e">
        <f>DGET($H$12:$P$205,$P$12,S800:V801)</f>
        <v>#VALUE!</v>
      </c>
      <c r="Z801" s="22" t="e">
        <f>DGET($H$12:$P$205,$I$12,S800:V801)</f>
        <v>#VALUE!</v>
      </c>
      <c r="AA801" s="22" t="e">
        <f>DGET($H$12:$P$205,$H$12,S800:V801)</f>
        <v>#VALUE!</v>
      </c>
    </row>
    <row r="802" spans="19:27" ht="18" customHeight="1" x14ac:dyDescent="0.45">
      <c r="S802" s="6" t="s">
        <v>101</v>
      </c>
      <c r="T802" s="6" t="s">
        <v>113</v>
      </c>
      <c r="U802" s="6" t="s">
        <v>102</v>
      </c>
      <c r="V802" s="6" t="s">
        <v>105</v>
      </c>
      <c r="W802" s="6"/>
      <c r="X802" s="25"/>
      <c r="Y802" s="6" t="s">
        <v>130</v>
      </c>
      <c r="Z802" s="6" t="s">
        <v>128</v>
      </c>
      <c r="AA802" s="6" t="s">
        <v>127</v>
      </c>
    </row>
    <row r="803" spans="19:27" ht="18" customHeight="1" x14ac:dyDescent="0.45">
      <c r="S803" s="21" t="s">
        <v>140</v>
      </c>
      <c r="T803" s="21" t="s">
        <v>141</v>
      </c>
      <c r="U803" s="21" t="s">
        <v>119</v>
      </c>
      <c r="V803" s="21" t="s">
        <v>126</v>
      </c>
      <c r="W803" s="21" t="s">
        <v>135</v>
      </c>
      <c r="X803" s="26" t="str">
        <f>_xlfn.CONCAT(S803,T803,U803,V803,W803)</f>
        <v>2後期月他c</v>
      </c>
      <c r="Y803" s="22" t="e">
        <f>DGET($H$12:$P$205,$P$12,S802:V803)</f>
        <v>#VALUE!</v>
      </c>
      <c r="Z803" s="22" t="e">
        <f>DGET($H$12:$P$205,$I$12,S802:V803)</f>
        <v>#VALUE!</v>
      </c>
      <c r="AA803" s="22" t="e">
        <f>DGET($H$12:$P$205,$H$12,S802:V803)</f>
        <v>#VALUE!</v>
      </c>
    </row>
    <row r="804" spans="19:27" ht="18" customHeight="1" x14ac:dyDescent="0.45">
      <c r="S804" s="6" t="s">
        <v>101</v>
      </c>
      <c r="T804" s="6" t="s">
        <v>113</v>
      </c>
      <c r="U804" s="6" t="s">
        <v>102</v>
      </c>
      <c r="V804" s="6" t="s">
        <v>103</v>
      </c>
      <c r="W804" s="6"/>
      <c r="X804" s="25"/>
      <c r="Y804" s="6" t="s">
        <v>130</v>
      </c>
      <c r="Z804" s="6" t="s">
        <v>128</v>
      </c>
      <c r="AA804" s="6" t="s">
        <v>127</v>
      </c>
    </row>
    <row r="805" spans="19:27" ht="18" customHeight="1" x14ac:dyDescent="0.45">
      <c r="S805" s="21" t="s">
        <v>140</v>
      </c>
      <c r="T805" s="21" t="s">
        <v>141</v>
      </c>
      <c r="U805" s="21" t="s">
        <v>129</v>
      </c>
      <c r="V805" s="21" t="s">
        <v>120</v>
      </c>
      <c r="W805" s="21" t="s">
        <v>133</v>
      </c>
      <c r="X805" s="26" t="str">
        <f>_xlfn.CONCAT(S805,T805,U805,V805,W805)</f>
        <v>2後期火1 2a</v>
      </c>
      <c r="Y805" s="22" t="e">
        <f>DGET($H$12:$P$205,$P$12,S804:V805)</f>
        <v>#VALUE!</v>
      </c>
      <c r="Z805" s="22" t="e">
        <f>DGET($H$12:$P$205,$I$12,S804:V805)</f>
        <v>#VALUE!</v>
      </c>
      <c r="AA805" s="22" t="e">
        <f>DGET($H$12:$P$205,$H$12,S804:V805)</f>
        <v>#VALUE!</v>
      </c>
    </row>
    <row r="806" spans="19:27" ht="18" customHeight="1" x14ac:dyDescent="0.45">
      <c r="S806" s="6" t="s">
        <v>101</v>
      </c>
      <c r="T806" s="6" t="s">
        <v>113</v>
      </c>
      <c r="U806" s="6" t="s">
        <v>102</v>
      </c>
      <c r="V806" s="6" t="s">
        <v>104</v>
      </c>
      <c r="W806" s="6"/>
      <c r="X806" s="25"/>
      <c r="Y806" s="6" t="s">
        <v>130</v>
      </c>
      <c r="Z806" s="6" t="s">
        <v>128</v>
      </c>
      <c r="AA806" s="6" t="s">
        <v>127</v>
      </c>
    </row>
    <row r="807" spans="19:27" ht="18" customHeight="1" x14ac:dyDescent="0.45">
      <c r="S807" s="21" t="s">
        <v>140</v>
      </c>
      <c r="T807" s="21" t="s">
        <v>141</v>
      </c>
      <c r="U807" s="21" t="s">
        <v>129</v>
      </c>
      <c r="V807" s="21" t="s">
        <v>120</v>
      </c>
      <c r="W807" s="21" t="s">
        <v>134</v>
      </c>
      <c r="X807" s="26" t="str">
        <f>_xlfn.CONCAT(S807,T807,U807,V807,W807)</f>
        <v>2後期火1 2b</v>
      </c>
      <c r="Y807" s="22" t="e">
        <f>DGET($H$12:$P$205,$P$12,S806:V807)</f>
        <v>#VALUE!</v>
      </c>
      <c r="Z807" s="22" t="e">
        <f>DGET($H$12:$P$205,$I$12,S806:V807)</f>
        <v>#VALUE!</v>
      </c>
      <c r="AA807" s="22" t="e">
        <f>DGET($H$12:$P$205,$H$12,S806:V807)</f>
        <v>#VALUE!</v>
      </c>
    </row>
    <row r="808" spans="19:27" ht="18" customHeight="1" x14ac:dyDescent="0.45">
      <c r="S808" s="6" t="s">
        <v>101</v>
      </c>
      <c r="T808" s="6" t="s">
        <v>113</v>
      </c>
      <c r="U808" s="6" t="s">
        <v>102</v>
      </c>
      <c r="V808" s="6" t="s">
        <v>105</v>
      </c>
      <c r="W808" s="6"/>
      <c r="X808" s="25"/>
      <c r="Y808" s="6" t="s">
        <v>130</v>
      </c>
      <c r="Z808" s="6" t="s">
        <v>128</v>
      </c>
      <c r="AA808" s="6" t="s">
        <v>127</v>
      </c>
    </row>
    <row r="809" spans="19:27" ht="18" customHeight="1" x14ac:dyDescent="0.45">
      <c r="S809" s="21" t="s">
        <v>140</v>
      </c>
      <c r="T809" s="21" t="s">
        <v>141</v>
      </c>
      <c r="U809" s="21" t="s">
        <v>129</v>
      </c>
      <c r="V809" s="21" t="s">
        <v>120</v>
      </c>
      <c r="W809" s="21" t="s">
        <v>135</v>
      </c>
      <c r="X809" s="26" t="str">
        <f>_xlfn.CONCAT(S809,T809,U809,V809,W809)</f>
        <v>2後期火1 2c</v>
      </c>
      <c r="Y809" s="22" t="e">
        <f>DGET($H$12:$P$205,$P$12,S808:V809)</f>
        <v>#VALUE!</v>
      </c>
      <c r="Z809" s="22" t="e">
        <f>DGET($H$12:$P$205,$I$12,S808:V809)</f>
        <v>#VALUE!</v>
      </c>
      <c r="AA809" s="22" t="e">
        <f>DGET($H$12:$P$205,$H$12,S808:V809)</f>
        <v>#VALUE!</v>
      </c>
    </row>
    <row r="810" spans="19:27" ht="18" customHeight="1" x14ac:dyDescent="0.45">
      <c r="S810" s="6" t="s">
        <v>101</v>
      </c>
      <c r="T810" s="6" t="s">
        <v>113</v>
      </c>
      <c r="U810" s="6" t="s">
        <v>102</v>
      </c>
      <c r="V810" s="6" t="s">
        <v>103</v>
      </c>
      <c r="W810" s="6"/>
      <c r="X810" s="25"/>
      <c r="Y810" s="6" t="s">
        <v>130</v>
      </c>
      <c r="Z810" s="6" t="s">
        <v>128</v>
      </c>
      <c r="AA810" s="6" t="s">
        <v>127</v>
      </c>
    </row>
    <row r="811" spans="19:27" ht="18" customHeight="1" x14ac:dyDescent="0.45">
      <c r="S811" s="21" t="s">
        <v>140</v>
      </c>
      <c r="T811" s="21" t="s">
        <v>141</v>
      </c>
      <c r="U811" s="21" t="s">
        <v>129</v>
      </c>
      <c r="V811" s="21" t="s">
        <v>121</v>
      </c>
      <c r="W811" s="21" t="s">
        <v>133</v>
      </c>
      <c r="X811" s="26" t="str">
        <f>_xlfn.CONCAT(S811,T811,U811,V811,W811)</f>
        <v>2後期火3 4a</v>
      </c>
      <c r="Y811" s="22" t="e">
        <f>DGET($H$12:$P$205,$P$12,S810:V811)</f>
        <v>#VALUE!</v>
      </c>
      <c r="Z811" s="22" t="e">
        <f>DGET($H$12:$P$205,$I$12,S810:V811)</f>
        <v>#VALUE!</v>
      </c>
      <c r="AA811" s="22" t="e">
        <f>DGET($H$12:$P$205,$H$12,S810:V811)</f>
        <v>#VALUE!</v>
      </c>
    </row>
    <row r="812" spans="19:27" ht="18" customHeight="1" x14ac:dyDescent="0.45">
      <c r="S812" s="6" t="s">
        <v>101</v>
      </c>
      <c r="T812" s="6" t="s">
        <v>113</v>
      </c>
      <c r="U812" s="6" t="s">
        <v>102</v>
      </c>
      <c r="V812" s="6" t="s">
        <v>104</v>
      </c>
      <c r="W812" s="6"/>
      <c r="X812" s="25"/>
      <c r="Y812" s="6" t="s">
        <v>130</v>
      </c>
      <c r="Z812" s="6" t="s">
        <v>128</v>
      </c>
      <c r="AA812" s="6" t="s">
        <v>127</v>
      </c>
    </row>
    <row r="813" spans="19:27" ht="18" customHeight="1" x14ac:dyDescent="0.45">
      <c r="S813" s="21" t="s">
        <v>140</v>
      </c>
      <c r="T813" s="21" t="s">
        <v>141</v>
      </c>
      <c r="U813" s="21" t="s">
        <v>129</v>
      </c>
      <c r="V813" s="21" t="s">
        <v>121</v>
      </c>
      <c r="W813" s="21" t="s">
        <v>134</v>
      </c>
      <c r="X813" s="26" t="str">
        <f>_xlfn.CONCAT(S813,T813,U813,V813,W813)</f>
        <v>2後期火3 4b</v>
      </c>
      <c r="Y813" s="22" t="e">
        <f>DGET($H$12:$P$205,$P$12,S812:V813)</f>
        <v>#VALUE!</v>
      </c>
      <c r="Z813" s="22" t="e">
        <f>DGET($H$12:$P$205,$I$12,S812:V813)</f>
        <v>#VALUE!</v>
      </c>
      <c r="AA813" s="22" t="e">
        <f>DGET($H$12:$P$205,$H$12,S812:V813)</f>
        <v>#VALUE!</v>
      </c>
    </row>
    <row r="814" spans="19:27" ht="18" customHeight="1" x14ac:dyDescent="0.45">
      <c r="S814" s="6" t="s">
        <v>101</v>
      </c>
      <c r="T814" s="6" t="s">
        <v>113</v>
      </c>
      <c r="U814" s="6" t="s">
        <v>102</v>
      </c>
      <c r="V814" s="6" t="s">
        <v>105</v>
      </c>
      <c r="W814" s="6"/>
      <c r="X814" s="25"/>
      <c r="Y814" s="6" t="s">
        <v>130</v>
      </c>
      <c r="Z814" s="6" t="s">
        <v>128</v>
      </c>
      <c r="AA814" s="6" t="s">
        <v>127</v>
      </c>
    </row>
    <row r="815" spans="19:27" ht="18" customHeight="1" x14ac:dyDescent="0.45">
      <c r="S815" s="21" t="s">
        <v>140</v>
      </c>
      <c r="T815" s="21" t="s">
        <v>141</v>
      </c>
      <c r="U815" s="21" t="s">
        <v>129</v>
      </c>
      <c r="V815" s="21" t="s">
        <v>121</v>
      </c>
      <c r="W815" s="21" t="s">
        <v>135</v>
      </c>
      <c r="X815" s="26" t="str">
        <f>_xlfn.CONCAT(S815,T815,U815,V815,W815)</f>
        <v>2後期火3 4c</v>
      </c>
      <c r="Y815" s="22" t="e">
        <f>DGET($H$12:$P$205,$P$12,S814:V815)</f>
        <v>#VALUE!</v>
      </c>
      <c r="Z815" s="22" t="e">
        <f>DGET($H$12:$P$205,$I$12,S814:V815)</f>
        <v>#VALUE!</v>
      </c>
      <c r="AA815" s="22" t="e">
        <f>DGET($H$12:$P$205,$H$12,S814:V815)</f>
        <v>#VALUE!</v>
      </c>
    </row>
    <row r="816" spans="19:27" ht="18" customHeight="1" x14ac:dyDescent="0.45">
      <c r="S816" s="6" t="s">
        <v>101</v>
      </c>
      <c r="T816" s="6" t="s">
        <v>113</v>
      </c>
      <c r="U816" s="6" t="s">
        <v>102</v>
      </c>
      <c r="V816" s="6" t="s">
        <v>103</v>
      </c>
      <c r="W816" s="6"/>
      <c r="X816" s="25"/>
      <c r="Y816" s="6" t="s">
        <v>130</v>
      </c>
      <c r="Z816" s="6" t="s">
        <v>128</v>
      </c>
      <c r="AA816" s="6" t="s">
        <v>127</v>
      </c>
    </row>
    <row r="817" spans="19:27" ht="18" customHeight="1" x14ac:dyDescent="0.45">
      <c r="S817" s="21" t="s">
        <v>140</v>
      </c>
      <c r="T817" s="21" t="s">
        <v>141</v>
      </c>
      <c r="U817" s="21" t="s">
        <v>129</v>
      </c>
      <c r="V817" s="21" t="s">
        <v>123</v>
      </c>
      <c r="W817" s="21" t="s">
        <v>133</v>
      </c>
      <c r="X817" s="26" t="str">
        <f>_xlfn.CONCAT(S817,T817,U817,V817,W817)</f>
        <v>2後期火5 6a</v>
      </c>
      <c r="Y817" s="22" t="e">
        <f>DGET($H$12:$P$205,$P$12,S816:V817)</f>
        <v>#VALUE!</v>
      </c>
      <c r="Z817" s="22" t="e">
        <f>DGET($H$12:$P$205,$I$12,S816:V817)</f>
        <v>#VALUE!</v>
      </c>
      <c r="AA817" s="22" t="e">
        <f>DGET($H$12:$P$205,$H$12,S816:V817)</f>
        <v>#VALUE!</v>
      </c>
    </row>
    <row r="818" spans="19:27" ht="18" customHeight="1" x14ac:dyDescent="0.45">
      <c r="S818" s="6" t="s">
        <v>101</v>
      </c>
      <c r="T818" s="6" t="s">
        <v>113</v>
      </c>
      <c r="U818" s="6" t="s">
        <v>102</v>
      </c>
      <c r="V818" s="6" t="s">
        <v>104</v>
      </c>
      <c r="W818" s="6"/>
      <c r="X818" s="25"/>
      <c r="Y818" s="6" t="s">
        <v>130</v>
      </c>
      <c r="Z818" s="6" t="s">
        <v>128</v>
      </c>
      <c r="AA818" s="6" t="s">
        <v>127</v>
      </c>
    </row>
    <row r="819" spans="19:27" ht="18" customHeight="1" x14ac:dyDescent="0.45">
      <c r="S819" s="21" t="s">
        <v>140</v>
      </c>
      <c r="T819" s="21" t="s">
        <v>141</v>
      </c>
      <c r="U819" s="21" t="s">
        <v>129</v>
      </c>
      <c r="V819" s="21" t="s">
        <v>123</v>
      </c>
      <c r="W819" s="21" t="s">
        <v>134</v>
      </c>
      <c r="X819" s="26" t="str">
        <f>_xlfn.CONCAT(S819,T819,U819,V819,W819)</f>
        <v>2後期火5 6b</v>
      </c>
      <c r="Y819" s="22" t="e">
        <f>DGET($H$12:$P$205,$P$12,S818:V819)</f>
        <v>#VALUE!</v>
      </c>
      <c r="Z819" s="22" t="e">
        <f>DGET($H$12:$P$205,$I$12,S818:V819)</f>
        <v>#VALUE!</v>
      </c>
      <c r="AA819" s="22" t="e">
        <f>DGET($H$12:$P$205,$H$12,S818:V819)</f>
        <v>#VALUE!</v>
      </c>
    </row>
    <row r="820" spans="19:27" ht="18" customHeight="1" x14ac:dyDescent="0.45">
      <c r="S820" s="6" t="s">
        <v>101</v>
      </c>
      <c r="T820" s="6" t="s">
        <v>113</v>
      </c>
      <c r="U820" s="6" t="s">
        <v>102</v>
      </c>
      <c r="V820" s="6" t="s">
        <v>105</v>
      </c>
      <c r="W820" s="6"/>
      <c r="X820" s="25"/>
      <c r="Y820" s="6" t="s">
        <v>130</v>
      </c>
      <c r="Z820" s="6" t="s">
        <v>128</v>
      </c>
      <c r="AA820" s="6" t="s">
        <v>127</v>
      </c>
    </row>
    <row r="821" spans="19:27" ht="18" customHeight="1" x14ac:dyDescent="0.45">
      <c r="S821" s="21" t="s">
        <v>140</v>
      </c>
      <c r="T821" s="21" t="s">
        <v>141</v>
      </c>
      <c r="U821" s="21" t="s">
        <v>129</v>
      </c>
      <c r="V821" s="21" t="s">
        <v>123</v>
      </c>
      <c r="W821" s="21" t="s">
        <v>135</v>
      </c>
      <c r="X821" s="26" t="str">
        <f>_xlfn.CONCAT(S821,T821,U821,V821,W821)</f>
        <v>2後期火5 6c</v>
      </c>
      <c r="Y821" s="22" t="e">
        <f>DGET($H$12:$P$205,$P$12,S820:V821)</f>
        <v>#VALUE!</v>
      </c>
      <c r="Z821" s="22" t="e">
        <f>DGET($H$12:$P$205,$I$12,S820:V821)</f>
        <v>#VALUE!</v>
      </c>
      <c r="AA821" s="22" t="e">
        <f>DGET($H$12:$P$205,$H$12,S820:V821)</f>
        <v>#VALUE!</v>
      </c>
    </row>
    <row r="822" spans="19:27" ht="18" customHeight="1" x14ac:dyDescent="0.45">
      <c r="S822" s="6" t="s">
        <v>101</v>
      </c>
      <c r="T822" s="6" t="s">
        <v>113</v>
      </c>
      <c r="U822" s="6" t="s">
        <v>102</v>
      </c>
      <c r="V822" s="6" t="s">
        <v>103</v>
      </c>
      <c r="W822" s="6"/>
      <c r="X822" s="25"/>
      <c r="Y822" s="6" t="s">
        <v>130</v>
      </c>
      <c r="Z822" s="6" t="s">
        <v>128</v>
      </c>
      <c r="AA822" s="6" t="s">
        <v>127</v>
      </c>
    </row>
    <row r="823" spans="19:27" ht="18" customHeight="1" x14ac:dyDescent="0.45">
      <c r="S823" s="21" t="s">
        <v>140</v>
      </c>
      <c r="T823" s="21" t="s">
        <v>141</v>
      </c>
      <c r="U823" s="21" t="s">
        <v>129</v>
      </c>
      <c r="V823" s="21" t="s">
        <v>124</v>
      </c>
      <c r="W823" s="21" t="s">
        <v>133</v>
      </c>
      <c r="X823" s="26" t="str">
        <f>_xlfn.CONCAT(S823,T823,U823,V823,W823)</f>
        <v>2後期火7 8a</v>
      </c>
      <c r="Y823" s="22" t="e">
        <f>DGET($H$12:$P$205,$P$12,S822:V823)</f>
        <v>#VALUE!</v>
      </c>
      <c r="Z823" s="22" t="e">
        <f>DGET($H$12:$P$205,$I$12,S822:V823)</f>
        <v>#VALUE!</v>
      </c>
      <c r="AA823" s="22" t="e">
        <f>DGET($H$12:$P$205,$H$12,S822:V823)</f>
        <v>#VALUE!</v>
      </c>
    </row>
    <row r="824" spans="19:27" ht="18" customHeight="1" x14ac:dyDescent="0.45">
      <c r="S824" s="6" t="s">
        <v>101</v>
      </c>
      <c r="T824" s="6" t="s">
        <v>113</v>
      </c>
      <c r="U824" s="6" t="s">
        <v>102</v>
      </c>
      <c r="V824" s="6" t="s">
        <v>104</v>
      </c>
      <c r="W824" s="6"/>
      <c r="X824" s="25"/>
      <c r="Y824" s="6" t="s">
        <v>130</v>
      </c>
      <c r="Z824" s="6" t="s">
        <v>128</v>
      </c>
      <c r="AA824" s="6" t="s">
        <v>127</v>
      </c>
    </row>
    <row r="825" spans="19:27" ht="18" customHeight="1" x14ac:dyDescent="0.45">
      <c r="S825" s="21" t="s">
        <v>140</v>
      </c>
      <c r="T825" s="21" t="s">
        <v>141</v>
      </c>
      <c r="U825" s="21" t="s">
        <v>129</v>
      </c>
      <c r="V825" s="21" t="s">
        <v>124</v>
      </c>
      <c r="W825" s="21" t="s">
        <v>134</v>
      </c>
      <c r="X825" s="26" t="str">
        <f>_xlfn.CONCAT(S825,T825,U825,V825,W825)</f>
        <v>2後期火7 8b</v>
      </c>
      <c r="Y825" s="22" t="e">
        <f>DGET($H$12:$P$205,$P$12,S824:V825)</f>
        <v>#VALUE!</v>
      </c>
      <c r="Z825" s="22" t="e">
        <f>DGET($H$12:$P$205,$I$12,S824:V825)</f>
        <v>#VALUE!</v>
      </c>
      <c r="AA825" s="22" t="e">
        <f>DGET($H$12:$P$205,$H$12,S824:V825)</f>
        <v>#VALUE!</v>
      </c>
    </row>
    <row r="826" spans="19:27" ht="18" customHeight="1" x14ac:dyDescent="0.45">
      <c r="S826" s="6" t="s">
        <v>101</v>
      </c>
      <c r="T826" s="6" t="s">
        <v>113</v>
      </c>
      <c r="U826" s="6" t="s">
        <v>102</v>
      </c>
      <c r="V826" s="6" t="s">
        <v>105</v>
      </c>
      <c r="W826" s="6"/>
      <c r="X826" s="25"/>
      <c r="Y826" s="6" t="s">
        <v>130</v>
      </c>
      <c r="Z826" s="6" t="s">
        <v>128</v>
      </c>
      <c r="AA826" s="6" t="s">
        <v>127</v>
      </c>
    </row>
    <row r="827" spans="19:27" ht="18" customHeight="1" x14ac:dyDescent="0.45">
      <c r="S827" s="21" t="s">
        <v>140</v>
      </c>
      <c r="T827" s="21" t="s">
        <v>141</v>
      </c>
      <c r="U827" s="21" t="s">
        <v>129</v>
      </c>
      <c r="V827" s="21" t="s">
        <v>124</v>
      </c>
      <c r="W827" s="21" t="s">
        <v>135</v>
      </c>
      <c r="X827" s="26" t="str">
        <f>_xlfn.CONCAT(S827,T827,U827,V827,W827)</f>
        <v>2後期火7 8c</v>
      </c>
      <c r="Y827" s="22" t="e">
        <f>DGET($H$12:$P$205,$P$12,S826:V827)</f>
        <v>#VALUE!</v>
      </c>
      <c r="Z827" s="22" t="e">
        <f>DGET($H$12:$P$205,$I$12,S826:V827)</f>
        <v>#VALUE!</v>
      </c>
      <c r="AA827" s="22" t="e">
        <f>DGET($H$12:$P$205,$H$12,S826:V827)</f>
        <v>#VALUE!</v>
      </c>
    </row>
    <row r="828" spans="19:27" ht="18" customHeight="1" x14ac:dyDescent="0.45">
      <c r="S828" s="6" t="s">
        <v>101</v>
      </c>
      <c r="T828" s="6" t="s">
        <v>113</v>
      </c>
      <c r="U828" s="6" t="s">
        <v>102</v>
      </c>
      <c r="V828" s="6" t="s">
        <v>103</v>
      </c>
      <c r="W828" s="6"/>
      <c r="X828" s="25"/>
      <c r="Y828" s="6" t="s">
        <v>130</v>
      </c>
      <c r="Z828" s="6" t="s">
        <v>128</v>
      </c>
      <c r="AA828" s="6" t="s">
        <v>127</v>
      </c>
    </row>
    <row r="829" spans="19:27" ht="18" customHeight="1" x14ac:dyDescent="0.45">
      <c r="S829" s="21" t="s">
        <v>140</v>
      </c>
      <c r="T829" s="21" t="s">
        <v>141</v>
      </c>
      <c r="U829" s="21" t="s">
        <v>129</v>
      </c>
      <c r="V829" s="21" t="s">
        <v>125</v>
      </c>
      <c r="W829" s="21" t="s">
        <v>133</v>
      </c>
      <c r="X829" s="26" t="str">
        <f>_xlfn.CONCAT(S829,T829,U829,V829,W829)</f>
        <v>2後期火9 10a</v>
      </c>
      <c r="Y829" s="22" t="e">
        <f>DGET($H$12:$P$205,$P$12,S828:V829)</f>
        <v>#VALUE!</v>
      </c>
      <c r="Z829" s="22" t="e">
        <f>DGET($H$12:$P$205,$I$12,S828:V829)</f>
        <v>#VALUE!</v>
      </c>
      <c r="AA829" s="22" t="e">
        <f>DGET($H$12:$P$205,$H$12,S828:V829)</f>
        <v>#VALUE!</v>
      </c>
    </row>
    <row r="830" spans="19:27" ht="18" customHeight="1" x14ac:dyDescent="0.45">
      <c r="S830" s="6" t="s">
        <v>101</v>
      </c>
      <c r="T830" s="6" t="s">
        <v>113</v>
      </c>
      <c r="U830" s="6" t="s">
        <v>102</v>
      </c>
      <c r="V830" s="6" t="s">
        <v>104</v>
      </c>
      <c r="W830" s="6"/>
      <c r="X830" s="25"/>
      <c r="Y830" s="6" t="s">
        <v>130</v>
      </c>
      <c r="Z830" s="6" t="s">
        <v>128</v>
      </c>
      <c r="AA830" s="6" t="s">
        <v>127</v>
      </c>
    </row>
    <row r="831" spans="19:27" ht="18" customHeight="1" x14ac:dyDescent="0.45">
      <c r="S831" s="21" t="s">
        <v>140</v>
      </c>
      <c r="T831" s="21" t="s">
        <v>141</v>
      </c>
      <c r="U831" s="21" t="s">
        <v>129</v>
      </c>
      <c r="V831" s="21" t="s">
        <v>125</v>
      </c>
      <c r="W831" s="21" t="s">
        <v>134</v>
      </c>
      <c r="X831" s="26" t="str">
        <f>_xlfn.CONCAT(S831,T831,U831,V831,W831)</f>
        <v>2後期火9 10b</v>
      </c>
      <c r="Y831" s="22" t="e">
        <f>DGET($H$12:$P$205,$P$12,S830:V831)</f>
        <v>#VALUE!</v>
      </c>
      <c r="Z831" s="22" t="e">
        <f>DGET($H$12:$P$205,$I$12,S830:V831)</f>
        <v>#VALUE!</v>
      </c>
      <c r="AA831" s="22" t="e">
        <f>DGET($H$12:$P$205,$H$12,S830:V831)</f>
        <v>#VALUE!</v>
      </c>
    </row>
    <row r="832" spans="19:27" ht="18" customHeight="1" x14ac:dyDescent="0.45">
      <c r="S832" s="6" t="s">
        <v>101</v>
      </c>
      <c r="T832" s="6" t="s">
        <v>113</v>
      </c>
      <c r="U832" s="6" t="s">
        <v>102</v>
      </c>
      <c r="V832" s="6" t="s">
        <v>105</v>
      </c>
      <c r="W832" s="6"/>
      <c r="X832" s="25"/>
      <c r="Y832" s="6" t="s">
        <v>130</v>
      </c>
      <c r="Z832" s="6" t="s">
        <v>128</v>
      </c>
      <c r="AA832" s="6" t="s">
        <v>127</v>
      </c>
    </row>
    <row r="833" spans="19:27" ht="18" customHeight="1" x14ac:dyDescent="0.45">
      <c r="S833" s="21" t="s">
        <v>140</v>
      </c>
      <c r="T833" s="21" t="s">
        <v>141</v>
      </c>
      <c r="U833" s="21" t="s">
        <v>129</v>
      </c>
      <c r="V833" s="21" t="s">
        <v>125</v>
      </c>
      <c r="W833" s="21" t="s">
        <v>135</v>
      </c>
      <c r="X833" s="26" t="str">
        <f>_xlfn.CONCAT(S833,T833,U833,V833,W833)</f>
        <v>2後期火9 10c</v>
      </c>
      <c r="Y833" s="22" t="e">
        <f>DGET($H$12:$P$205,$P$12,S832:V833)</f>
        <v>#VALUE!</v>
      </c>
      <c r="Z833" s="22" t="e">
        <f>DGET($H$12:$P$205,$I$12,S832:V833)</f>
        <v>#VALUE!</v>
      </c>
      <c r="AA833" s="22" t="e">
        <f>DGET($H$12:$P$205,$H$12,S832:V833)</f>
        <v>#VALUE!</v>
      </c>
    </row>
    <row r="834" spans="19:27" ht="18" customHeight="1" x14ac:dyDescent="0.45">
      <c r="S834" s="6" t="s">
        <v>101</v>
      </c>
      <c r="T834" s="6" t="s">
        <v>113</v>
      </c>
      <c r="U834" s="6" t="s">
        <v>102</v>
      </c>
      <c r="V834" s="6" t="s">
        <v>103</v>
      </c>
      <c r="W834" s="6"/>
      <c r="X834" s="25"/>
      <c r="Y834" s="6" t="s">
        <v>130</v>
      </c>
      <c r="Z834" s="6" t="s">
        <v>128</v>
      </c>
      <c r="AA834" s="6" t="s">
        <v>127</v>
      </c>
    </row>
    <row r="835" spans="19:27" ht="18" customHeight="1" x14ac:dyDescent="0.45">
      <c r="S835" s="21" t="s">
        <v>140</v>
      </c>
      <c r="T835" s="21" t="s">
        <v>141</v>
      </c>
      <c r="U835" s="21" t="s">
        <v>129</v>
      </c>
      <c r="V835" s="21" t="s">
        <v>126</v>
      </c>
      <c r="W835" s="21" t="s">
        <v>133</v>
      </c>
      <c r="X835" s="26" t="str">
        <f>_xlfn.CONCAT(S835,T835,U835,V835,W835)</f>
        <v>2後期火他a</v>
      </c>
      <c r="Y835" s="22" t="e">
        <f>DGET($H$12:$P$205,$P$12,S834:V835)</f>
        <v>#VALUE!</v>
      </c>
      <c r="Z835" s="22" t="e">
        <f>DGET($H$12:$P$205,$I$12,S834:V835)</f>
        <v>#VALUE!</v>
      </c>
      <c r="AA835" s="22" t="e">
        <f>DGET($H$12:$P$205,$H$12,S834:V835)</f>
        <v>#VALUE!</v>
      </c>
    </row>
    <row r="836" spans="19:27" ht="18" customHeight="1" x14ac:dyDescent="0.45">
      <c r="S836" s="6" t="s">
        <v>101</v>
      </c>
      <c r="T836" s="6" t="s">
        <v>113</v>
      </c>
      <c r="U836" s="6" t="s">
        <v>102</v>
      </c>
      <c r="V836" s="6" t="s">
        <v>104</v>
      </c>
      <c r="W836" s="6"/>
      <c r="X836" s="25"/>
      <c r="Y836" s="6" t="s">
        <v>130</v>
      </c>
      <c r="Z836" s="6" t="s">
        <v>128</v>
      </c>
      <c r="AA836" s="6" t="s">
        <v>127</v>
      </c>
    </row>
    <row r="837" spans="19:27" ht="18" customHeight="1" x14ac:dyDescent="0.45">
      <c r="S837" s="21" t="s">
        <v>140</v>
      </c>
      <c r="T837" s="21" t="s">
        <v>141</v>
      </c>
      <c r="U837" s="21" t="s">
        <v>129</v>
      </c>
      <c r="V837" s="21" t="s">
        <v>126</v>
      </c>
      <c r="W837" s="21" t="s">
        <v>134</v>
      </c>
      <c r="X837" s="26" t="str">
        <f>_xlfn.CONCAT(S837,T837,U837,V837,W837)</f>
        <v>2後期火他b</v>
      </c>
      <c r="Y837" s="22" t="e">
        <f>DGET($H$12:$P$205,$P$12,S836:V837)</f>
        <v>#VALUE!</v>
      </c>
      <c r="Z837" s="22" t="e">
        <f>DGET($H$12:$P$205,$I$12,S836:V837)</f>
        <v>#VALUE!</v>
      </c>
      <c r="AA837" s="22" t="e">
        <f>DGET($H$12:$P$205,$H$12,S836:V837)</f>
        <v>#VALUE!</v>
      </c>
    </row>
    <row r="838" spans="19:27" ht="18" customHeight="1" x14ac:dyDescent="0.45">
      <c r="S838" s="6" t="s">
        <v>101</v>
      </c>
      <c r="T838" s="6" t="s">
        <v>113</v>
      </c>
      <c r="U838" s="6" t="s">
        <v>102</v>
      </c>
      <c r="V838" s="6" t="s">
        <v>105</v>
      </c>
      <c r="W838" s="6"/>
      <c r="X838" s="25"/>
      <c r="Y838" s="6" t="s">
        <v>130</v>
      </c>
      <c r="Z838" s="6" t="s">
        <v>128</v>
      </c>
      <c r="AA838" s="6" t="s">
        <v>127</v>
      </c>
    </row>
    <row r="839" spans="19:27" ht="18" customHeight="1" x14ac:dyDescent="0.45">
      <c r="S839" s="21" t="s">
        <v>140</v>
      </c>
      <c r="T839" s="21" t="s">
        <v>141</v>
      </c>
      <c r="U839" s="21" t="s">
        <v>129</v>
      </c>
      <c r="V839" s="21" t="s">
        <v>126</v>
      </c>
      <c r="W839" s="21" t="s">
        <v>135</v>
      </c>
      <c r="X839" s="26" t="str">
        <f>_xlfn.CONCAT(S839,T839,U839,V839,W839)</f>
        <v>2後期火他c</v>
      </c>
      <c r="Y839" s="22" t="e">
        <f>DGET($H$12:$P$205,$P$12,S838:V839)</f>
        <v>#VALUE!</v>
      </c>
      <c r="Z839" s="22" t="e">
        <f>DGET($H$12:$P$205,$I$12,S838:V839)</f>
        <v>#VALUE!</v>
      </c>
      <c r="AA839" s="22" t="e">
        <f>DGET($H$12:$P$205,$H$12,S838:V839)</f>
        <v>#VALUE!</v>
      </c>
    </row>
    <row r="840" spans="19:27" ht="18" customHeight="1" x14ac:dyDescent="0.45">
      <c r="S840" s="6" t="s">
        <v>101</v>
      </c>
      <c r="T840" s="6" t="s">
        <v>113</v>
      </c>
      <c r="U840" s="6" t="s">
        <v>102</v>
      </c>
      <c r="V840" s="6" t="s">
        <v>103</v>
      </c>
      <c r="W840" s="6"/>
      <c r="X840" s="25"/>
      <c r="Y840" s="6" t="s">
        <v>130</v>
      </c>
      <c r="Z840" s="6" t="s">
        <v>128</v>
      </c>
      <c r="AA840" s="6" t="s">
        <v>127</v>
      </c>
    </row>
    <row r="841" spans="19:27" ht="18" customHeight="1" x14ac:dyDescent="0.45">
      <c r="S841" s="21" t="s">
        <v>140</v>
      </c>
      <c r="T841" s="21" t="s">
        <v>141</v>
      </c>
      <c r="U841" s="21" t="s">
        <v>131</v>
      </c>
      <c r="V841" s="21" t="s">
        <v>120</v>
      </c>
      <c r="W841" s="21" t="s">
        <v>133</v>
      </c>
      <c r="X841" s="26" t="str">
        <f>_xlfn.CONCAT(S841,T841,U841,V841,W841)</f>
        <v>2後期水1 2a</v>
      </c>
      <c r="Y841" s="22" t="e">
        <f>DGET($H$12:$P$205,$P$12,S840:V841)</f>
        <v>#VALUE!</v>
      </c>
      <c r="Z841" s="22" t="e">
        <f>DGET($H$12:$P$205,$I$12,S840:V841)</f>
        <v>#VALUE!</v>
      </c>
      <c r="AA841" s="22" t="e">
        <f>DGET($H$12:$P$205,$H$12,S840:V841)</f>
        <v>#VALUE!</v>
      </c>
    </row>
    <row r="842" spans="19:27" ht="18" customHeight="1" x14ac:dyDescent="0.45">
      <c r="S842" s="6" t="s">
        <v>101</v>
      </c>
      <c r="T842" s="6" t="s">
        <v>113</v>
      </c>
      <c r="U842" s="6" t="s">
        <v>102</v>
      </c>
      <c r="V842" s="6" t="s">
        <v>104</v>
      </c>
      <c r="W842" s="6"/>
      <c r="X842" s="25"/>
      <c r="Y842" s="6" t="s">
        <v>130</v>
      </c>
      <c r="Z842" s="6" t="s">
        <v>128</v>
      </c>
      <c r="AA842" s="6" t="s">
        <v>127</v>
      </c>
    </row>
    <row r="843" spans="19:27" ht="18" customHeight="1" x14ac:dyDescent="0.45">
      <c r="S843" s="21" t="s">
        <v>140</v>
      </c>
      <c r="T843" s="21" t="s">
        <v>141</v>
      </c>
      <c r="U843" s="21" t="s">
        <v>131</v>
      </c>
      <c r="V843" s="21" t="s">
        <v>120</v>
      </c>
      <c r="W843" s="21" t="s">
        <v>134</v>
      </c>
      <c r="X843" s="26" t="str">
        <f>_xlfn.CONCAT(S843,T843,U843,V843,W843)</f>
        <v>2後期水1 2b</v>
      </c>
      <c r="Y843" s="22" t="e">
        <f>DGET($H$12:$P$205,$P$12,S842:V843)</f>
        <v>#VALUE!</v>
      </c>
      <c r="Z843" s="22" t="e">
        <f>DGET($H$12:$P$205,$I$12,S842:V843)</f>
        <v>#VALUE!</v>
      </c>
      <c r="AA843" s="22" t="e">
        <f>DGET($H$12:$P$205,$H$12,S842:V843)</f>
        <v>#VALUE!</v>
      </c>
    </row>
    <row r="844" spans="19:27" ht="18" customHeight="1" x14ac:dyDescent="0.45">
      <c r="S844" s="6" t="s">
        <v>101</v>
      </c>
      <c r="T844" s="6" t="s">
        <v>113</v>
      </c>
      <c r="U844" s="6" t="s">
        <v>102</v>
      </c>
      <c r="V844" s="6" t="s">
        <v>105</v>
      </c>
      <c r="W844" s="6"/>
      <c r="X844" s="25"/>
      <c r="Y844" s="6" t="s">
        <v>130</v>
      </c>
      <c r="Z844" s="6" t="s">
        <v>128</v>
      </c>
      <c r="AA844" s="6" t="s">
        <v>127</v>
      </c>
    </row>
    <row r="845" spans="19:27" ht="18" customHeight="1" x14ac:dyDescent="0.45">
      <c r="S845" s="21" t="s">
        <v>140</v>
      </c>
      <c r="T845" s="21" t="s">
        <v>141</v>
      </c>
      <c r="U845" s="21" t="s">
        <v>131</v>
      </c>
      <c r="V845" s="21" t="s">
        <v>120</v>
      </c>
      <c r="W845" s="21" t="s">
        <v>135</v>
      </c>
      <c r="X845" s="26" t="str">
        <f>_xlfn.CONCAT(S845,T845,U845,V845,W845)</f>
        <v>2後期水1 2c</v>
      </c>
      <c r="Y845" s="22" t="e">
        <f>DGET($H$12:$P$205,$P$12,S844:V845)</f>
        <v>#VALUE!</v>
      </c>
      <c r="Z845" s="22" t="e">
        <f>DGET($H$12:$P$205,$I$12,S844:V845)</f>
        <v>#VALUE!</v>
      </c>
      <c r="AA845" s="22" t="e">
        <f>DGET($H$12:$P$205,$H$12,S844:V845)</f>
        <v>#VALUE!</v>
      </c>
    </row>
    <row r="846" spans="19:27" ht="18" customHeight="1" x14ac:dyDescent="0.45">
      <c r="S846" s="6" t="s">
        <v>101</v>
      </c>
      <c r="T846" s="6" t="s">
        <v>113</v>
      </c>
      <c r="U846" s="6" t="s">
        <v>102</v>
      </c>
      <c r="V846" s="6" t="s">
        <v>103</v>
      </c>
      <c r="W846" s="6"/>
      <c r="X846" s="25"/>
      <c r="Y846" s="6" t="s">
        <v>130</v>
      </c>
      <c r="Z846" s="6" t="s">
        <v>128</v>
      </c>
      <c r="AA846" s="6" t="s">
        <v>127</v>
      </c>
    </row>
    <row r="847" spans="19:27" ht="18" customHeight="1" x14ac:dyDescent="0.45">
      <c r="S847" s="21" t="s">
        <v>140</v>
      </c>
      <c r="T847" s="21" t="s">
        <v>141</v>
      </c>
      <c r="U847" s="21" t="s">
        <v>131</v>
      </c>
      <c r="V847" s="21" t="s">
        <v>121</v>
      </c>
      <c r="W847" s="21" t="s">
        <v>133</v>
      </c>
      <c r="X847" s="26" t="str">
        <f>_xlfn.CONCAT(S847,T847,U847,V847,W847)</f>
        <v>2後期水3 4a</v>
      </c>
      <c r="Y847" s="22" t="e">
        <f>DGET($H$12:$P$205,$P$12,S846:V847)</f>
        <v>#VALUE!</v>
      </c>
      <c r="Z847" s="22" t="e">
        <f>DGET($H$12:$P$205,$I$12,S846:V847)</f>
        <v>#VALUE!</v>
      </c>
      <c r="AA847" s="22" t="e">
        <f>DGET($H$12:$P$205,$H$12,S846:V847)</f>
        <v>#VALUE!</v>
      </c>
    </row>
    <row r="848" spans="19:27" ht="18" customHeight="1" x14ac:dyDescent="0.45">
      <c r="S848" s="6" t="s">
        <v>101</v>
      </c>
      <c r="T848" s="6" t="s">
        <v>113</v>
      </c>
      <c r="U848" s="6" t="s">
        <v>102</v>
      </c>
      <c r="V848" s="6" t="s">
        <v>104</v>
      </c>
      <c r="W848" s="6"/>
      <c r="X848" s="25"/>
      <c r="Y848" s="6" t="s">
        <v>130</v>
      </c>
      <c r="Z848" s="6" t="s">
        <v>128</v>
      </c>
      <c r="AA848" s="6" t="s">
        <v>127</v>
      </c>
    </row>
    <row r="849" spans="19:27" ht="18" customHeight="1" x14ac:dyDescent="0.45">
      <c r="S849" s="21" t="s">
        <v>140</v>
      </c>
      <c r="T849" s="21" t="s">
        <v>141</v>
      </c>
      <c r="U849" s="21" t="s">
        <v>131</v>
      </c>
      <c r="V849" s="21" t="s">
        <v>121</v>
      </c>
      <c r="W849" s="21" t="s">
        <v>134</v>
      </c>
      <c r="X849" s="26" t="str">
        <f>_xlfn.CONCAT(S849,T849,U849,V849,W849)</f>
        <v>2後期水3 4b</v>
      </c>
      <c r="Y849" s="22" t="e">
        <f>DGET($H$12:$P$205,$P$12,S848:V849)</f>
        <v>#VALUE!</v>
      </c>
      <c r="Z849" s="22" t="e">
        <f>DGET($H$12:$P$205,$I$12,S848:V849)</f>
        <v>#VALUE!</v>
      </c>
      <c r="AA849" s="22" t="e">
        <f>DGET($H$12:$P$205,$H$12,S848:V849)</f>
        <v>#VALUE!</v>
      </c>
    </row>
    <row r="850" spans="19:27" ht="18" customHeight="1" x14ac:dyDescent="0.45">
      <c r="S850" s="6" t="s">
        <v>101</v>
      </c>
      <c r="T850" s="6" t="s">
        <v>113</v>
      </c>
      <c r="U850" s="6" t="s">
        <v>102</v>
      </c>
      <c r="V850" s="6" t="s">
        <v>105</v>
      </c>
      <c r="W850" s="6"/>
      <c r="X850" s="25"/>
      <c r="Y850" s="6" t="s">
        <v>130</v>
      </c>
      <c r="Z850" s="6" t="s">
        <v>128</v>
      </c>
      <c r="AA850" s="6" t="s">
        <v>127</v>
      </c>
    </row>
    <row r="851" spans="19:27" ht="18" customHeight="1" x14ac:dyDescent="0.45">
      <c r="S851" s="21" t="s">
        <v>140</v>
      </c>
      <c r="T851" s="21" t="s">
        <v>141</v>
      </c>
      <c r="U851" s="21" t="s">
        <v>131</v>
      </c>
      <c r="V851" s="21" t="s">
        <v>121</v>
      </c>
      <c r="W851" s="21" t="s">
        <v>135</v>
      </c>
      <c r="X851" s="26" t="str">
        <f>_xlfn.CONCAT(S851,T851,U851,V851,W851)</f>
        <v>2後期水3 4c</v>
      </c>
      <c r="Y851" s="22" t="e">
        <f>DGET($H$12:$P$205,$P$12,S850:V851)</f>
        <v>#VALUE!</v>
      </c>
      <c r="Z851" s="22" t="e">
        <f>DGET($H$12:$P$205,$I$12,S850:V851)</f>
        <v>#VALUE!</v>
      </c>
      <c r="AA851" s="22" t="e">
        <f>DGET($H$12:$P$205,$H$12,S850:V851)</f>
        <v>#VALUE!</v>
      </c>
    </row>
    <row r="852" spans="19:27" ht="18" customHeight="1" x14ac:dyDescent="0.45">
      <c r="S852" s="6" t="s">
        <v>101</v>
      </c>
      <c r="T852" s="6" t="s">
        <v>113</v>
      </c>
      <c r="U852" s="6" t="s">
        <v>102</v>
      </c>
      <c r="V852" s="6" t="s">
        <v>103</v>
      </c>
      <c r="W852" s="6"/>
      <c r="X852" s="25"/>
      <c r="Y852" s="6" t="s">
        <v>130</v>
      </c>
      <c r="Z852" s="6" t="s">
        <v>128</v>
      </c>
      <c r="AA852" s="6" t="s">
        <v>127</v>
      </c>
    </row>
    <row r="853" spans="19:27" ht="18" customHeight="1" x14ac:dyDescent="0.45">
      <c r="S853" s="21" t="s">
        <v>140</v>
      </c>
      <c r="T853" s="21" t="s">
        <v>141</v>
      </c>
      <c r="U853" s="21" t="s">
        <v>131</v>
      </c>
      <c r="V853" s="21" t="s">
        <v>123</v>
      </c>
      <c r="W853" s="21" t="s">
        <v>133</v>
      </c>
      <c r="X853" s="26" t="str">
        <f>_xlfn.CONCAT(S853,T853,U853,V853,W853)</f>
        <v>2後期水5 6a</v>
      </c>
      <c r="Y853" s="22" t="e">
        <f>DGET($H$12:$P$205,$P$12,S852:V853)</f>
        <v>#VALUE!</v>
      </c>
      <c r="Z853" s="22" t="e">
        <f>DGET($H$12:$P$205,$I$12,S852:V853)</f>
        <v>#VALUE!</v>
      </c>
      <c r="AA853" s="22" t="e">
        <f>DGET($H$12:$P$205,$H$12,S852:V853)</f>
        <v>#VALUE!</v>
      </c>
    </row>
    <row r="854" spans="19:27" ht="18" customHeight="1" x14ac:dyDescent="0.45">
      <c r="S854" s="6" t="s">
        <v>101</v>
      </c>
      <c r="T854" s="6" t="s">
        <v>113</v>
      </c>
      <c r="U854" s="6" t="s">
        <v>102</v>
      </c>
      <c r="V854" s="6" t="s">
        <v>104</v>
      </c>
      <c r="W854" s="6"/>
      <c r="X854" s="25"/>
      <c r="Y854" s="6" t="s">
        <v>130</v>
      </c>
      <c r="Z854" s="6" t="s">
        <v>128</v>
      </c>
      <c r="AA854" s="6" t="s">
        <v>127</v>
      </c>
    </row>
    <row r="855" spans="19:27" ht="18" customHeight="1" x14ac:dyDescent="0.45">
      <c r="S855" s="21" t="s">
        <v>140</v>
      </c>
      <c r="T855" s="21" t="s">
        <v>141</v>
      </c>
      <c r="U855" s="21" t="s">
        <v>131</v>
      </c>
      <c r="V855" s="21" t="s">
        <v>123</v>
      </c>
      <c r="W855" s="21" t="s">
        <v>134</v>
      </c>
      <c r="X855" s="26" t="str">
        <f>_xlfn.CONCAT(S855,T855,U855,V855,W855)</f>
        <v>2後期水5 6b</v>
      </c>
      <c r="Y855" s="22" t="e">
        <f>DGET($H$12:$P$205,$P$12,S854:V855)</f>
        <v>#VALUE!</v>
      </c>
      <c r="Z855" s="22" t="e">
        <f>DGET($H$12:$P$205,$I$12,S854:V855)</f>
        <v>#VALUE!</v>
      </c>
      <c r="AA855" s="22" t="e">
        <f>DGET($H$12:$P$205,$H$12,S854:V855)</f>
        <v>#VALUE!</v>
      </c>
    </row>
    <row r="856" spans="19:27" ht="18" customHeight="1" x14ac:dyDescent="0.45">
      <c r="S856" s="6" t="s">
        <v>101</v>
      </c>
      <c r="T856" s="6" t="s">
        <v>113</v>
      </c>
      <c r="U856" s="6" t="s">
        <v>102</v>
      </c>
      <c r="V856" s="6" t="s">
        <v>105</v>
      </c>
      <c r="W856" s="6"/>
      <c r="X856" s="25"/>
      <c r="Y856" s="6" t="s">
        <v>130</v>
      </c>
      <c r="Z856" s="6" t="s">
        <v>128</v>
      </c>
      <c r="AA856" s="6" t="s">
        <v>127</v>
      </c>
    </row>
    <row r="857" spans="19:27" ht="18" customHeight="1" x14ac:dyDescent="0.45">
      <c r="S857" s="21" t="s">
        <v>140</v>
      </c>
      <c r="T857" s="21" t="s">
        <v>141</v>
      </c>
      <c r="U857" s="21" t="s">
        <v>131</v>
      </c>
      <c r="V857" s="21" t="s">
        <v>123</v>
      </c>
      <c r="W857" s="21" t="s">
        <v>135</v>
      </c>
      <c r="X857" s="26" t="str">
        <f>_xlfn.CONCAT(S857,T857,U857,V857,W857)</f>
        <v>2後期水5 6c</v>
      </c>
      <c r="Y857" s="22" t="e">
        <f>DGET($H$12:$P$205,$P$12,S856:V857)</f>
        <v>#VALUE!</v>
      </c>
      <c r="Z857" s="22" t="e">
        <f>DGET($H$12:$P$205,$I$12,S856:V857)</f>
        <v>#VALUE!</v>
      </c>
      <c r="AA857" s="22" t="e">
        <f>DGET($H$12:$P$205,$H$12,S856:V857)</f>
        <v>#VALUE!</v>
      </c>
    </row>
    <row r="858" spans="19:27" ht="18" customHeight="1" x14ac:dyDescent="0.45">
      <c r="S858" s="6" t="s">
        <v>101</v>
      </c>
      <c r="T858" s="6" t="s">
        <v>113</v>
      </c>
      <c r="U858" s="6" t="s">
        <v>102</v>
      </c>
      <c r="V858" s="6" t="s">
        <v>103</v>
      </c>
      <c r="W858" s="6"/>
      <c r="X858" s="25"/>
      <c r="Y858" s="6" t="s">
        <v>130</v>
      </c>
      <c r="Z858" s="6" t="s">
        <v>128</v>
      </c>
      <c r="AA858" s="6" t="s">
        <v>127</v>
      </c>
    </row>
    <row r="859" spans="19:27" ht="18" customHeight="1" x14ac:dyDescent="0.45">
      <c r="S859" s="21" t="s">
        <v>140</v>
      </c>
      <c r="T859" s="21" t="s">
        <v>141</v>
      </c>
      <c r="U859" s="21" t="s">
        <v>131</v>
      </c>
      <c r="V859" s="21" t="s">
        <v>124</v>
      </c>
      <c r="W859" s="21" t="s">
        <v>133</v>
      </c>
      <c r="X859" s="26" t="str">
        <f>_xlfn.CONCAT(S859,T859,U859,V859,W859)</f>
        <v>2後期水7 8a</v>
      </c>
      <c r="Y859" s="22" t="e">
        <f>DGET($H$12:$P$205,$P$12,S858:V859)</f>
        <v>#VALUE!</v>
      </c>
      <c r="Z859" s="22" t="e">
        <f>DGET($H$12:$P$205,$I$12,S858:V859)</f>
        <v>#VALUE!</v>
      </c>
      <c r="AA859" s="22" t="e">
        <f>DGET($H$12:$P$205,$H$12,S858:V859)</f>
        <v>#VALUE!</v>
      </c>
    </row>
    <row r="860" spans="19:27" ht="18" customHeight="1" x14ac:dyDescent="0.45">
      <c r="S860" s="6" t="s">
        <v>101</v>
      </c>
      <c r="T860" s="6" t="s">
        <v>113</v>
      </c>
      <c r="U860" s="6" t="s">
        <v>102</v>
      </c>
      <c r="V860" s="6" t="s">
        <v>104</v>
      </c>
      <c r="W860" s="6"/>
      <c r="X860" s="25"/>
      <c r="Y860" s="6" t="s">
        <v>130</v>
      </c>
      <c r="Z860" s="6" t="s">
        <v>128</v>
      </c>
      <c r="AA860" s="6" t="s">
        <v>127</v>
      </c>
    </row>
    <row r="861" spans="19:27" ht="18" customHeight="1" x14ac:dyDescent="0.45">
      <c r="S861" s="21" t="s">
        <v>140</v>
      </c>
      <c r="T861" s="21" t="s">
        <v>141</v>
      </c>
      <c r="U861" s="21" t="s">
        <v>131</v>
      </c>
      <c r="V861" s="21" t="s">
        <v>124</v>
      </c>
      <c r="W861" s="21" t="s">
        <v>134</v>
      </c>
      <c r="X861" s="26" t="str">
        <f>_xlfn.CONCAT(S861,T861,U861,V861,W861)</f>
        <v>2後期水7 8b</v>
      </c>
      <c r="Y861" s="22" t="e">
        <f>DGET($H$12:$P$205,$P$12,S860:V861)</f>
        <v>#VALUE!</v>
      </c>
      <c r="Z861" s="22" t="e">
        <f>DGET($H$12:$P$205,$I$12,S860:V861)</f>
        <v>#VALUE!</v>
      </c>
      <c r="AA861" s="22" t="e">
        <f>DGET($H$12:$P$205,$H$12,S860:V861)</f>
        <v>#VALUE!</v>
      </c>
    </row>
    <row r="862" spans="19:27" ht="18" customHeight="1" x14ac:dyDescent="0.45">
      <c r="S862" s="6" t="s">
        <v>101</v>
      </c>
      <c r="T862" s="6" t="s">
        <v>113</v>
      </c>
      <c r="U862" s="6" t="s">
        <v>102</v>
      </c>
      <c r="V862" s="6" t="s">
        <v>105</v>
      </c>
      <c r="W862" s="6"/>
      <c r="X862" s="25"/>
      <c r="Y862" s="6" t="s">
        <v>130</v>
      </c>
      <c r="Z862" s="6" t="s">
        <v>128</v>
      </c>
      <c r="AA862" s="6" t="s">
        <v>127</v>
      </c>
    </row>
    <row r="863" spans="19:27" ht="18" customHeight="1" x14ac:dyDescent="0.45">
      <c r="S863" s="21" t="s">
        <v>140</v>
      </c>
      <c r="T863" s="21" t="s">
        <v>141</v>
      </c>
      <c r="U863" s="21" t="s">
        <v>131</v>
      </c>
      <c r="V863" s="21" t="s">
        <v>124</v>
      </c>
      <c r="W863" s="21" t="s">
        <v>135</v>
      </c>
      <c r="X863" s="26" t="str">
        <f>_xlfn.CONCAT(S863,T863,U863,V863,W863)</f>
        <v>2後期水7 8c</v>
      </c>
      <c r="Y863" s="22" t="e">
        <f>DGET($H$12:$P$205,$P$12,S862:V863)</f>
        <v>#VALUE!</v>
      </c>
      <c r="Z863" s="22" t="e">
        <f>DGET($H$12:$P$205,$I$12,S862:V863)</f>
        <v>#VALUE!</v>
      </c>
      <c r="AA863" s="22" t="e">
        <f>DGET($H$12:$P$205,$H$12,S862:V863)</f>
        <v>#VALUE!</v>
      </c>
    </row>
    <row r="864" spans="19:27" ht="18" customHeight="1" x14ac:dyDescent="0.45">
      <c r="S864" s="6" t="s">
        <v>101</v>
      </c>
      <c r="T864" s="6" t="s">
        <v>113</v>
      </c>
      <c r="U864" s="6" t="s">
        <v>102</v>
      </c>
      <c r="V864" s="6" t="s">
        <v>103</v>
      </c>
      <c r="W864" s="6"/>
      <c r="X864" s="25"/>
      <c r="Y864" s="6" t="s">
        <v>130</v>
      </c>
      <c r="Z864" s="6" t="s">
        <v>128</v>
      </c>
      <c r="AA864" s="6" t="s">
        <v>127</v>
      </c>
    </row>
    <row r="865" spans="19:27" ht="18" customHeight="1" x14ac:dyDescent="0.45">
      <c r="S865" s="21" t="s">
        <v>140</v>
      </c>
      <c r="T865" s="21" t="s">
        <v>141</v>
      </c>
      <c r="U865" s="21" t="s">
        <v>131</v>
      </c>
      <c r="V865" s="21" t="s">
        <v>125</v>
      </c>
      <c r="W865" s="21" t="s">
        <v>133</v>
      </c>
      <c r="X865" s="26" t="str">
        <f>_xlfn.CONCAT(S865,T865,U865,V865,W865)</f>
        <v>2後期水9 10a</v>
      </c>
      <c r="Y865" s="22" t="e">
        <f>DGET($H$12:$P$205,$P$12,S864:V865)</f>
        <v>#VALUE!</v>
      </c>
      <c r="Z865" s="22" t="e">
        <f>DGET($H$12:$P$205,$I$12,S864:V865)</f>
        <v>#VALUE!</v>
      </c>
      <c r="AA865" s="22" t="e">
        <f>DGET($H$12:$P$205,$H$12,S864:V865)</f>
        <v>#VALUE!</v>
      </c>
    </row>
    <row r="866" spans="19:27" ht="18" customHeight="1" x14ac:dyDescent="0.45">
      <c r="S866" s="6" t="s">
        <v>101</v>
      </c>
      <c r="T866" s="6" t="s">
        <v>113</v>
      </c>
      <c r="U866" s="6" t="s">
        <v>102</v>
      </c>
      <c r="V866" s="6" t="s">
        <v>104</v>
      </c>
      <c r="W866" s="6"/>
      <c r="X866" s="25"/>
      <c r="Y866" s="6" t="s">
        <v>130</v>
      </c>
      <c r="Z866" s="6" t="s">
        <v>128</v>
      </c>
      <c r="AA866" s="6" t="s">
        <v>127</v>
      </c>
    </row>
    <row r="867" spans="19:27" ht="18" customHeight="1" x14ac:dyDescent="0.45">
      <c r="S867" s="21" t="s">
        <v>140</v>
      </c>
      <c r="T867" s="21" t="s">
        <v>141</v>
      </c>
      <c r="U867" s="21" t="s">
        <v>131</v>
      </c>
      <c r="V867" s="21" t="s">
        <v>125</v>
      </c>
      <c r="W867" s="21" t="s">
        <v>134</v>
      </c>
      <c r="X867" s="26" t="str">
        <f>_xlfn.CONCAT(S867,T867,U867,V867,W867)</f>
        <v>2後期水9 10b</v>
      </c>
      <c r="Y867" s="22" t="e">
        <f>DGET($H$12:$P$205,$P$12,S866:V867)</f>
        <v>#VALUE!</v>
      </c>
      <c r="Z867" s="22" t="e">
        <f>DGET($H$12:$P$205,$I$12,S866:V867)</f>
        <v>#VALUE!</v>
      </c>
      <c r="AA867" s="22" t="e">
        <f>DGET($H$12:$P$205,$H$12,S866:V867)</f>
        <v>#VALUE!</v>
      </c>
    </row>
    <row r="868" spans="19:27" ht="18" customHeight="1" x14ac:dyDescent="0.45">
      <c r="S868" s="6" t="s">
        <v>101</v>
      </c>
      <c r="T868" s="6" t="s">
        <v>113</v>
      </c>
      <c r="U868" s="6" t="s">
        <v>102</v>
      </c>
      <c r="V868" s="6" t="s">
        <v>105</v>
      </c>
      <c r="W868" s="6"/>
      <c r="X868" s="25"/>
      <c r="Y868" s="6" t="s">
        <v>130</v>
      </c>
      <c r="Z868" s="6" t="s">
        <v>128</v>
      </c>
      <c r="AA868" s="6" t="s">
        <v>127</v>
      </c>
    </row>
    <row r="869" spans="19:27" ht="18" customHeight="1" x14ac:dyDescent="0.45">
      <c r="S869" s="21" t="s">
        <v>140</v>
      </c>
      <c r="T869" s="21" t="s">
        <v>141</v>
      </c>
      <c r="U869" s="21" t="s">
        <v>131</v>
      </c>
      <c r="V869" s="21" t="s">
        <v>125</v>
      </c>
      <c r="W869" s="21" t="s">
        <v>135</v>
      </c>
      <c r="X869" s="26" t="str">
        <f>_xlfn.CONCAT(S869,T869,U869,V869,W869)</f>
        <v>2後期水9 10c</v>
      </c>
      <c r="Y869" s="22" t="e">
        <f>DGET($H$12:$P$205,$P$12,S868:V869)</f>
        <v>#VALUE!</v>
      </c>
      <c r="Z869" s="22" t="e">
        <f>DGET($H$12:$P$205,$I$12,S868:V869)</f>
        <v>#VALUE!</v>
      </c>
      <c r="AA869" s="22" t="e">
        <f>DGET($H$12:$P$205,$H$12,S868:V869)</f>
        <v>#VALUE!</v>
      </c>
    </row>
    <row r="870" spans="19:27" ht="18" customHeight="1" x14ac:dyDescent="0.45">
      <c r="S870" s="6" t="s">
        <v>101</v>
      </c>
      <c r="T870" s="6" t="s">
        <v>113</v>
      </c>
      <c r="U870" s="6" t="s">
        <v>102</v>
      </c>
      <c r="V870" s="6" t="s">
        <v>103</v>
      </c>
      <c r="W870" s="6"/>
      <c r="X870" s="25"/>
      <c r="Y870" s="6" t="s">
        <v>130</v>
      </c>
      <c r="Z870" s="6" t="s">
        <v>128</v>
      </c>
      <c r="AA870" s="6" t="s">
        <v>127</v>
      </c>
    </row>
    <row r="871" spans="19:27" ht="18" customHeight="1" x14ac:dyDescent="0.45">
      <c r="S871" s="21" t="s">
        <v>140</v>
      </c>
      <c r="T871" s="21" t="s">
        <v>141</v>
      </c>
      <c r="U871" s="21" t="s">
        <v>131</v>
      </c>
      <c r="V871" s="21" t="s">
        <v>126</v>
      </c>
      <c r="W871" s="21" t="s">
        <v>133</v>
      </c>
      <c r="X871" s="26" t="str">
        <f>_xlfn.CONCAT(S871,T871,U871,V871,W871)</f>
        <v>2後期水他a</v>
      </c>
      <c r="Y871" s="22" t="e">
        <f>DGET($H$12:$P$205,$P$12,S870:V871)</f>
        <v>#VALUE!</v>
      </c>
      <c r="Z871" s="22" t="e">
        <f>DGET($H$12:$P$205,$I$12,S870:V871)</f>
        <v>#VALUE!</v>
      </c>
      <c r="AA871" s="22" t="e">
        <f>DGET($H$12:$P$205,$H$12,S870:V871)</f>
        <v>#VALUE!</v>
      </c>
    </row>
    <row r="872" spans="19:27" ht="18" customHeight="1" x14ac:dyDescent="0.45">
      <c r="S872" s="6" t="s">
        <v>101</v>
      </c>
      <c r="T872" s="6" t="s">
        <v>113</v>
      </c>
      <c r="U872" s="6" t="s">
        <v>102</v>
      </c>
      <c r="V872" s="6" t="s">
        <v>104</v>
      </c>
      <c r="W872" s="6"/>
      <c r="X872" s="25"/>
      <c r="Y872" s="6" t="s">
        <v>130</v>
      </c>
      <c r="Z872" s="6" t="s">
        <v>128</v>
      </c>
      <c r="AA872" s="6" t="s">
        <v>127</v>
      </c>
    </row>
    <row r="873" spans="19:27" ht="18" customHeight="1" x14ac:dyDescent="0.45">
      <c r="S873" s="21" t="s">
        <v>140</v>
      </c>
      <c r="T873" s="21" t="s">
        <v>141</v>
      </c>
      <c r="U873" s="21" t="s">
        <v>131</v>
      </c>
      <c r="V873" s="21" t="s">
        <v>126</v>
      </c>
      <c r="W873" s="21" t="s">
        <v>134</v>
      </c>
      <c r="X873" s="26" t="str">
        <f>_xlfn.CONCAT(S873,T873,U873,V873,W873)</f>
        <v>2後期水他b</v>
      </c>
      <c r="Y873" s="22" t="e">
        <f>DGET($H$12:$P$205,$P$12,S872:V873)</f>
        <v>#VALUE!</v>
      </c>
      <c r="Z873" s="22" t="e">
        <f>DGET($H$12:$P$205,$I$12,S872:V873)</f>
        <v>#VALUE!</v>
      </c>
      <c r="AA873" s="22" t="e">
        <f>DGET($H$12:$P$205,$H$12,S872:V873)</f>
        <v>#VALUE!</v>
      </c>
    </row>
    <row r="874" spans="19:27" ht="18" customHeight="1" x14ac:dyDescent="0.45">
      <c r="S874" s="6" t="s">
        <v>101</v>
      </c>
      <c r="T874" s="6" t="s">
        <v>113</v>
      </c>
      <c r="U874" s="6" t="s">
        <v>102</v>
      </c>
      <c r="V874" s="6" t="s">
        <v>105</v>
      </c>
      <c r="W874" s="6"/>
      <c r="X874" s="25"/>
      <c r="Y874" s="6" t="s">
        <v>130</v>
      </c>
      <c r="Z874" s="6" t="s">
        <v>128</v>
      </c>
      <c r="AA874" s="6" t="s">
        <v>127</v>
      </c>
    </row>
    <row r="875" spans="19:27" ht="18" customHeight="1" x14ac:dyDescent="0.45">
      <c r="S875" s="21" t="s">
        <v>140</v>
      </c>
      <c r="T875" s="21" t="s">
        <v>141</v>
      </c>
      <c r="U875" s="21" t="s">
        <v>131</v>
      </c>
      <c r="V875" s="21" t="s">
        <v>126</v>
      </c>
      <c r="W875" s="21" t="s">
        <v>135</v>
      </c>
      <c r="X875" s="26" t="str">
        <f>_xlfn.CONCAT(S875,T875,U875,V875,W875)</f>
        <v>2後期水他c</v>
      </c>
      <c r="Y875" s="22" t="e">
        <f>DGET($H$12:$P$205,$P$12,S874:V875)</f>
        <v>#VALUE!</v>
      </c>
      <c r="Z875" s="22" t="e">
        <f>DGET($H$12:$P$205,$I$12,S874:V875)</f>
        <v>#VALUE!</v>
      </c>
      <c r="AA875" s="22" t="e">
        <f>DGET($H$12:$P$205,$H$12,S874:V875)</f>
        <v>#VALUE!</v>
      </c>
    </row>
    <row r="876" spans="19:27" ht="18" customHeight="1" x14ac:dyDescent="0.45">
      <c r="S876" s="6" t="s">
        <v>101</v>
      </c>
      <c r="T876" s="6" t="s">
        <v>113</v>
      </c>
      <c r="U876" s="6" t="s">
        <v>102</v>
      </c>
      <c r="V876" s="6" t="s">
        <v>103</v>
      </c>
      <c r="W876" s="6"/>
      <c r="X876" s="25"/>
      <c r="Y876" s="6" t="s">
        <v>130</v>
      </c>
      <c r="Z876" s="6" t="s">
        <v>128</v>
      </c>
      <c r="AA876" s="6" t="s">
        <v>127</v>
      </c>
    </row>
    <row r="877" spans="19:27" ht="18" customHeight="1" x14ac:dyDescent="0.45">
      <c r="S877" s="21" t="s">
        <v>140</v>
      </c>
      <c r="T877" s="21" t="s">
        <v>141</v>
      </c>
      <c r="U877" s="21" t="s">
        <v>132</v>
      </c>
      <c r="V877" s="21" t="s">
        <v>120</v>
      </c>
      <c r="W877" s="21" t="s">
        <v>133</v>
      </c>
      <c r="X877" s="26" t="str">
        <f>_xlfn.CONCAT(S877,T877,U877,V877,W877)</f>
        <v>2後期木1 2a</v>
      </c>
      <c r="Y877" s="22" t="e">
        <f>DGET($H$12:$P$205,$P$12,S876:V877)</f>
        <v>#VALUE!</v>
      </c>
      <c r="Z877" s="22" t="e">
        <f>DGET($H$12:$P$205,$I$12,S876:V877)</f>
        <v>#VALUE!</v>
      </c>
      <c r="AA877" s="22" t="e">
        <f>DGET($H$12:$P$205,$H$12,S876:V877)</f>
        <v>#VALUE!</v>
      </c>
    </row>
    <row r="878" spans="19:27" ht="18" customHeight="1" x14ac:dyDescent="0.45">
      <c r="S878" s="6" t="s">
        <v>101</v>
      </c>
      <c r="T878" s="6" t="s">
        <v>113</v>
      </c>
      <c r="U878" s="6" t="s">
        <v>102</v>
      </c>
      <c r="V878" s="6" t="s">
        <v>104</v>
      </c>
      <c r="W878" s="6"/>
      <c r="X878" s="25"/>
      <c r="Y878" s="6" t="s">
        <v>130</v>
      </c>
      <c r="Z878" s="6" t="s">
        <v>128</v>
      </c>
      <c r="AA878" s="6" t="s">
        <v>127</v>
      </c>
    </row>
    <row r="879" spans="19:27" ht="18" customHeight="1" x14ac:dyDescent="0.45">
      <c r="S879" s="21" t="s">
        <v>140</v>
      </c>
      <c r="T879" s="21" t="s">
        <v>141</v>
      </c>
      <c r="U879" s="21" t="s">
        <v>132</v>
      </c>
      <c r="V879" s="21" t="s">
        <v>120</v>
      </c>
      <c r="W879" s="21" t="s">
        <v>134</v>
      </c>
      <c r="X879" s="26" t="str">
        <f>_xlfn.CONCAT(S879,T879,U879,V879,W879)</f>
        <v>2後期木1 2b</v>
      </c>
      <c r="Y879" s="22" t="e">
        <f>DGET($H$12:$P$205,$P$12,S878:V879)</f>
        <v>#VALUE!</v>
      </c>
      <c r="Z879" s="22" t="e">
        <f>DGET($H$12:$P$205,$I$12,S878:V879)</f>
        <v>#VALUE!</v>
      </c>
      <c r="AA879" s="22" t="e">
        <f>DGET($H$12:$P$205,$H$12,S878:V879)</f>
        <v>#VALUE!</v>
      </c>
    </row>
    <row r="880" spans="19:27" ht="18" customHeight="1" x14ac:dyDescent="0.45">
      <c r="S880" s="6" t="s">
        <v>101</v>
      </c>
      <c r="T880" s="6" t="s">
        <v>113</v>
      </c>
      <c r="U880" s="6" t="s">
        <v>102</v>
      </c>
      <c r="V880" s="6" t="s">
        <v>105</v>
      </c>
      <c r="W880" s="6"/>
      <c r="X880" s="25"/>
      <c r="Y880" s="6" t="s">
        <v>130</v>
      </c>
      <c r="Z880" s="6" t="s">
        <v>128</v>
      </c>
      <c r="AA880" s="6" t="s">
        <v>127</v>
      </c>
    </row>
    <row r="881" spans="19:27" ht="18" customHeight="1" x14ac:dyDescent="0.45">
      <c r="S881" s="21" t="s">
        <v>140</v>
      </c>
      <c r="T881" s="21" t="s">
        <v>141</v>
      </c>
      <c r="U881" s="21" t="s">
        <v>132</v>
      </c>
      <c r="V881" s="21" t="s">
        <v>120</v>
      </c>
      <c r="W881" s="21" t="s">
        <v>135</v>
      </c>
      <c r="X881" s="26" t="str">
        <f>_xlfn.CONCAT(S881,T881,U881,V881,W881)</f>
        <v>2後期木1 2c</v>
      </c>
      <c r="Y881" s="22" t="e">
        <f>DGET($H$12:$P$205,$P$12,S880:V881)</f>
        <v>#VALUE!</v>
      </c>
      <c r="Z881" s="22" t="e">
        <f>DGET($H$12:$P$205,$I$12,S880:V881)</f>
        <v>#VALUE!</v>
      </c>
      <c r="AA881" s="22" t="e">
        <f>DGET($H$12:$P$205,$H$12,S880:V881)</f>
        <v>#VALUE!</v>
      </c>
    </row>
    <row r="882" spans="19:27" ht="18" customHeight="1" x14ac:dyDescent="0.45">
      <c r="S882" s="6" t="s">
        <v>101</v>
      </c>
      <c r="T882" s="6" t="s">
        <v>113</v>
      </c>
      <c r="U882" s="6" t="s">
        <v>102</v>
      </c>
      <c r="V882" s="6" t="s">
        <v>103</v>
      </c>
      <c r="W882" s="6"/>
      <c r="X882" s="25"/>
      <c r="Y882" s="6" t="s">
        <v>130</v>
      </c>
      <c r="Z882" s="6" t="s">
        <v>128</v>
      </c>
      <c r="AA882" s="6" t="s">
        <v>127</v>
      </c>
    </row>
    <row r="883" spans="19:27" ht="18" customHeight="1" x14ac:dyDescent="0.45">
      <c r="S883" s="21" t="s">
        <v>140</v>
      </c>
      <c r="T883" s="21" t="s">
        <v>141</v>
      </c>
      <c r="U883" s="21" t="s">
        <v>132</v>
      </c>
      <c r="V883" s="21" t="s">
        <v>121</v>
      </c>
      <c r="W883" s="21" t="s">
        <v>133</v>
      </c>
      <c r="X883" s="26" t="str">
        <f>_xlfn.CONCAT(S883,T883,U883,V883,W883)</f>
        <v>2後期木3 4a</v>
      </c>
      <c r="Y883" s="22" t="e">
        <f>DGET($H$12:$P$205,$P$12,S882:V883)</f>
        <v>#VALUE!</v>
      </c>
      <c r="Z883" s="22" t="e">
        <f>DGET($H$12:$P$205,$I$12,S882:V883)</f>
        <v>#VALUE!</v>
      </c>
      <c r="AA883" s="22" t="e">
        <f>DGET($H$12:$P$205,$H$12,S882:V883)</f>
        <v>#VALUE!</v>
      </c>
    </row>
    <row r="884" spans="19:27" ht="18" customHeight="1" x14ac:dyDescent="0.45">
      <c r="S884" s="6" t="s">
        <v>101</v>
      </c>
      <c r="T884" s="6" t="s">
        <v>113</v>
      </c>
      <c r="U884" s="6" t="s">
        <v>102</v>
      </c>
      <c r="V884" s="6" t="s">
        <v>104</v>
      </c>
      <c r="W884" s="6"/>
      <c r="X884" s="25"/>
      <c r="Y884" s="6" t="s">
        <v>130</v>
      </c>
      <c r="Z884" s="6" t="s">
        <v>128</v>
      </c>
      <c r="AA884" s="6" t="s">
        <v>127</v>
      </c>
    </row>
    <row r="885" spans="19:27" ht="18" customHeight="1" x14ac:dyDescent="0.45">
      <c r="S885" s="21" t="s">
        <v>140</v>
      </c>
      <c r="T885" s="21" t="s">
        <v>141</v>
      </c>
      <c r="U885" s="21" t="s">
        <v>132</v>
      </c>
      <c r="V885" s="21" t="s">
        <v>121</v>
      </c>
      <c r="W885" s="21" t="s">
        <v>134</v>
      </c>
      <c r="X885" s="26" t="str">
        <f>_xlfn.CONCAT(S885,T885,U885,V885,W885)</f>
        <v>2後期木3 4b</v>
      </c>
      <c r="Y885" s="22" t="e">
        <f>DGET($H$12:$P$205,$P$12,S884:V885)</f>
        <v>#VALUE!</v>
      </c>
      <c r="Z885" s="22" t="e">
        <f>DGET($H$12:$P$205,$I$12,S884:V885)</f>
        <v>#VALUE!</v>
      </c>
      <c r="AA885" s="22" t="e">
        <f>DGET($H$12:$P$205,$H$12,S884:V885)</f>
        <v>#VALUE!</v>
      </c>
    </row>
    <row r="886" spans="19:27" ht="18" customHeight="1" x14ac:dyDescent="0.45">
      <c r="S886" s="6" t="s">
        <v>101</v>
      </c>
      <c r="T886" s="6" t="s">
        <v>113</v>
      </c>
      <c r="U886" s="6" t="s">
        <v>102</v>
      </c>
      <c r="V886" s="6" t="s">
        <v>105</v>
      </c>
      <c r="W886" s="6"/>
      <c r="X886" s="25"/>
      <c r="Y886" s="6" t="s">
        <v>130</v>
      </c>
      <c r="Z886" s="6" t="s">
        <v>128</v>
      </c>
      <c r="AA886" s="6" t="s">
        <v>127</v>
      </c>
    </row>
    <row r="887" spans="19:27" ht="18" customHeight="1" x14ac:dyDescent="0.45">
      <c r="S887" s="21" t="s">
        <v>140</v>
      </c>
      <c r="T887" s="21" t="s">
        <v>141</v>
      </c>
      <c r="U887" s="21" t="s">
        <v>132</v>
      </c>
      <c r="V887" s="21" t="s">
        <v>121</v>
      </c>
      <c r="W887" s="21" t="s">
        <v>135</v>
      </c>
      <c r="X887" s="26" t="str">
        <f>_xlfn.CONCAT(S887,T887,U887,V887,W887)</f>
        <v>2後期木3 4c</v>
      </c>
      <c r="Y887" s="22" t="e">
        <f>DGET($H$12:$P$205,$P$12,S886:V887)</f>
        <v>#VALUE!</v>
      </c>
      <c r="Z887" s="22" t="e">
        <f>DGET($H$12:$P$205,$I$12,S886:V887)</f>
        <v>#VALUE!</v>
      </c>
      <c r="AA887" s="22" t="e">
        <f>DGET($H$12:$P$205,$H$12,S886:V887)</f>
        <v>#VALUE!</v>
      </c>
    </row>
    <row r="888" spans="19:27" ht="18" customHeight="1" x14ac:dyDescent="0.45">
      <c r="S888" s="6" t="s">
        <v>101</v>
      </c>
      <c r="T888" s="6" t="s">
        <v>113</v>
      </c>
      <c r="U888" s="6" t="s">
        <v>102</v>
      </c>
      <c r="V888" s="6" t="s">
        <v>103</v>
      </c>
      <c r="W888" s="6"/>
      <c r="X888" s="25"/>
      <c r="Y888" s="6" t="s">
        <v>130</v>
      </c>
      <c r="Z888" s="6" t="s">
        <v>128</v>
      </c>
      <c r="AA888" s="6" t="s">
        <v>127</v>
      </c>
    </row>
    <row r="889" spans="19:27" ht="18" customHeight="1" x14ac:dyDescent="0.45">
      <c r="S889" s="21" t="s">
        <v>140</v>
      </c>
      <c r="T889" s="21" t="s">
        <v>141</v>
      </c>
      <c r="U889" s="21" t="s">
        <v>132</v>
      </c>
      <c r="V889" s="21" t="s">
        <v>123</v>
      </c>
      <c r="W889" s="21" t="s">
        <v>133</v>
      </c>
      <c r="X889" s="26" t="str">
        <f>_xlfn.CONCAT(S889,T889,U889,V889,W889)</f>
        <v>2後期木5 6a</v>
      </c>
      <c r="Y889" s="22" t="e">
        <f>DGET($H$12:$P$205,$P$12,S888:V889)</f>
        <v>#VALUE!</v>
      </c>
      <c r="Z889" s="22" t="e">
        <f>DGET($H$12:$P$205,$I$12,S888:V889)</f>
        <v>#VALUE!</v>
      </c>
      <c r="AA889" s="22" t="e">
        <f>DGET($H$12:$P$205,$H$12,S888:V889)</f>
        <v>#VALUE!</v>
      </c>
    </row>
    <row r="890" spans="19:27" ht="18" customHeight="1" x14ac:dyDescent="0.45">
      <c r="S890" s="6" t="s">
        <v>101</v>
      </c>
      <c r="T890" s="6" t="s">
        <v>113</v>
      </c>
      <c r="U890" s="6" t="s">
        <v>102</v>
      </c>
      <c r="V890" s="6" t="s">
        <v>104</v>
      </c>
      <c r="W890" s="6"/>
      <c r="X890" s="25"/>
      <c r="Y890" s="6" t="s">
        <v>130</v>
      </c>
      <c r="Z890" s="6" t="s">
        <v>128</v>
      </c>
      <c r="AA890" s="6" t="s">
        <v>127</v>
      </c>
    </row>
    <row r="891" spans="19:27" ht="18" customHeight="1" x14ac:dyDescent="0.45">
      <c r="S891" s="21" t="s">
        <v>140</v>
      </c>
      <c r="T891" s="21" t="s">
        <v>141</v>
      </c>
      <c r="U891" s="21" t="s">
        <v>132</v>
      </c>
      <c r="V891" s="21" t="s">
        <v>123</v>
      </c>
      <c r="W891" s="21" t="s">
        <v>134</v>
      </c>
      <c r="X891" s="26" t="str">
        <f>_xlfn.CONCAT(S891,T891,U891,V891,W891)</f>
        <v>2後期木5 6b</v>
      </c>
      <c r="Y891" s="22" t="e">
        <f>DGET($H$12:$P$205,$P$12,S890:V891)</f>
        <v>#VALUE!</v>
      </c>
      <c r="Z891" s="22" t="e">
        <f>DGET($H$12:$P$205,$I$12,S890:V891)</f>
        <v>#VALUE!</v>
      </c>
      <c r="AA891" s="22" t="e">
        <f>DGET($H$12:$P$205,$H$12,S890:V891)</f>
        <v>#VALUE!</v>
      </c>
    </row>
    <row r="892" spans="19:27" ht="18" customHeight="1" x14ac:dyDescent="0.45">
      <c r="S892" s="6" t="s">
        <v>101</v>
      </c>
      <c r="T892" s="6" t="s">
        <v>113</v>
      </c>
      <c r="U892" s="6" t="s">
        <v>102</v>
      </c>
      <c r="V892" s="6" t="s">
        <v>105</v>
      </c>
      <c r="W892" s="6"/>
      <c r="X892" s="25"/>
      <c r="Y892" s="6" t="s">
        <v>130</v>
      </c>
      <c r="Z892" s="6" t="s">
        <v>128</v>
      </c>
      <c r="AA892" s="6" t="s">
        <v>127</v>
      </c>
    </row>
    <row r="893" spans="19:27" ht="18" customHeight="1" x14ac:dyDescent="0.45">
      <c r="S893" s="21" t="s">
        <v>140</v>
      </c>
      <c r="T893" s="21" t="s">
        <v>141</v>
      </c>
      <c r="U893" s="21" t="s">
        <v>132</v>
      </c>
      <c r="V893" s="21" t="s">
        <v>123</v>
      </c>
      <c r="W893" s="21" t="s">
        <v>135</v>
      </c>
      <c r="X893" s="26" t="str">
        <f>_xlfn.CONCAT(S893,T893,U893,V893,W893)</f>
        <v>2後期木5 6c</v>
      </c>
      <c r="Y893" s="22" t="e">
        <f>DGET($H$12:$P$205,$P$12,S892:V893)</f>
        <v>#VALUE!</v>
      </c>
      <c r="Z893" s="22" t="e">
        <f>DGET($H$12:$P$205,$I$12,S892:V893)</f>
        <v>#VALUE!</v>
      </c>
      <c r="AA893" s="22" t="e">
        <f>DGET($H$12:$P$205,$H$12,S892:V893)</f>
        <v>#VALUE!</v>
      </c>
    </row>
    <row r="894" spans="19:27" ht="18" customHeight="1" x14ac:dyDescent="0.45">
      <c r="S894" s="6" t="s">
        <v>101</v>
      </c>
      <c r="T894" s="6" t="s">
        <v>113</v>
      </c>
      <c r="U894" s="6" t="s">
        <v>102</v>
      </c>
      <c r="V894" s="6" t="s">
        <v>103</v>
      </c>
      <c r="W894" s="6"/>
      <c r="X894" s="25"/>
      <c r="Y894" s="6" t="s">
        <v>130</v>
      </c>
      <c r="Z894" s="6" t="s">
        <v>128</v>
      </c>
      <c r="AA894" s="6" t="s">
        <v>127</v>
      </c>
    </row>
    <row r="895" spans="19:27" ht="18" customHeight="1" x14ac:dyDescent="0.45">
      <c r="S895" s="21" t="s">
        <v>140</v>
      </c>
      <c r="T895" s="21" t="s">
        <v>141</v>
      </c>
      <c r="U895" s="21" t="s">
        <v>132</v>
      </c>
      <c r="V895" s="21" t="s">
        <v>124</v>
      </c>
      <c r="W895" s="21" t="s">
        <v>133</v>
      </c>
      <c r="X895" s="26" t="str">
        <f>_xlfn.CONCAT(S895,T895,U895,V895,W895)</f>
        <v>2後期木7 8a</v>
      </c>
      <c r="Y895" s="22" t="e">
        <f>DGET($H$12:$P$205,$P$12,S894:V895)</f>
        <v>#VALUE!</v>
      </c>
      <c r="Z895" s="22" t="e">
        <f>DGET($H$12:$P$205,$I$12,S894:V895)</f>
        <v>#VALUE!</v>
      </c>
      <c r="AA895" s="22" t="e">
        <f>DGET($H$12:$P$205,$H$12,S894:V895)</f>
        <v>#VALUE!</v>
      </c>
    </row>
    <row r="896" spans="19:27" ht="18" customHeight="1" x14ac:dyDescent="0.45">
      <c r="S896" s="6" t="s">
        <v>101</v>
      </c>
      <c r="T896" s="6" t="s">
        <v>113</v>
      </c>
      <c r="U896" s="6" t="s">
        <v>102</v>
      </c>
      <c r="V896" s="6" t="s">
        <v>104</v>
      </c>
      <c r="W896" s="6"/>
      <c r="X896" s="25"/>
      <c r="Y896" s="6" t="s">
        <v>130</v>
      </c>
      <c r="Z896" s="6" t="s">
        <v>128</v>
      </c>
      <c r="AA896" s="6" t="s">
        <v>127</v>
      </c>
    </row>
    <row r="897" spans="19:27" ht="18" customHeight="1" x14ac:dyDescent="0.45">
      <c r="S897" s="21" t="s">
        <v>140</v>
      </c>
      <c r="T897" s="21" t="s">
        <v>141</v>
      </c>
      <c r="U897" s="21" t="s">
        <v>132</v>
      </c>
      <c r="V897" s="21" t="s">
        <v>124</v>
      </c>
      <c r="W897" s="21" t="s">
        <v>134</v>
      </c>
      <c r="X897" s="26" t="str">
        <f>_xlfn.CONCAT(S897,T897,U897,V897,W897)</f>
        <v>2後期木7 8b</v>
      </c>
      <c r="Y897" s="22" t="e">
        <f>DGET($H$12:$P$205,$P$12,S896:V897)</f>
        <v>#VALUE!</v>
      </c>
      <c r="Z897" s="22" t="e">
        <f>DGET($H$12:$P$205,$I$12,S896:V897)</f>
        <v>#VALUE!</v>
      </c>
      <c r="AA897" s="22" t="e">
        <f>DGET($H$12:$P$205,$H$12,S896:V897)</f>
        <v>#VALUE!</v>
      </c>
    </row>
    <row r="898" spans="19:27" ht="18" customHeight="1" x14ac:dyDescent="0.45">
      <c r="S898" s="6" t="s">
        <v>101</v>
      </c>
      <c r="T898" s="6" t="s">
        <v>113</v>
      </c>
      <c r="U898" s="6" t="s">
        <v>102</v>
      </c>
      <c r="V898" s="6" t="s">
        <v>105</v>
      </c>
      <c r="W898" s="6"/>
      <c r="X898" s="25"/>
      <c r="Y898" s="6" t="s">
        <v>130</v>
      </c>
      <c r="Z898" s="6" t="s">
        <v>128</v>
      </c>
      <c r="AA898" s="6" t="s">
        <v>127</v>
      </c>
    </row>
    <row r="899" spans="19:27" ht="18" customHeight="1" x14ac:dyDescent="0.45">
      <c r="S899" s="21" t="s">
        <v>140</v>
      </c>
      <c r="T899" s="21" t="s">
        <v>141</v>
      </c>
      <c r="U899" s="21" t="s">
        <v>132</v>
      </c>
      <c r="V899" s="21" t="s">
        <v>124</v>
      </c>
      <c r="W899" s="21" t="s">
        <v>135</v>
      </c>
      <c r="X899" s="26" t="str">
        <f>_xlfn.CONCAT(S899,T899,U899,V899,W899)</f>
        <v>2後期木7 8c</v>
      </c>
      <c r="Y899" s="22" t="e">
        <f>DGET($H$12:$P$205,$P$12,S898:V899)</f>
        <v>#VALUE!</v>
      </c>
      <c r="Z899" s="22" t="e">
        <f>DGET($H$12:$P$205,$I$12,S898:V899)</f>
        <v>#VALUE!</v>
      </c>
      <c r="AA899" s="22" t="e">
        <f>DGET($H$12:$P$205,$H$12,S898:V899)</f>
        <v>#VALUE!</v>
      </c>
    </row>
    <row r="900" spans="19:27" ht="18" customHeight="1" x14ac:dyDescent="0.45">
      <c r="S900" s="6" t="s">
        <v>101</v>
      </c>
      <c r="T900" s="6" t="s">
        <v>113</v>
      </c>
      <c r="U900" s="6" t="s">
        <v>102</v>
      </c>
      <c r="V900" s="6" t="s">
        <v>103</v>
      </c>
      <c r="W900" s="6"/>
      <c r="X900" s="25"/>
      <c r="Y900" s="6" t="s">
        <v>130</v>
      </c>
      <c r="Z900" s="6" t="s">
        <v>128</v>
      </c>
      <c r="AA900" s="6" t="s">
        <v>127</v>
      </c>
    </row>
    <row r="901" spans="19:27" ht="18" customHeight="1" x14ac:dyDescent="0.45">
      <c r="S901" s="21" t="s">
        <v>140</v>
      </c>
      <c r="T901" s="21" t="s">
        <v>141</v>
      </c>
      <c r="U901" s="21" t="s">
        <v>132</v>
      </c>
      <c r="V901" s="21" t="s">
        <v>125</v>
      </c>
      <c r="W901" s="21" t="s">
        <v>133</v>
      </c>
      <c r="X901" s="26" t="str">
        <f>_xlfn.CONCAT(S901,T901,U901,V901,W901)</f>
        <v>2後期木9 10a</v>
      </c>
      <c r="Y901" s="22" t="e">
        <f>DGET($H$12:$P$205,$P$12,S900:V901)</f>
        <v>#VALUE!</v>
      </c>
      <c r="Z901" s="22" t="e">
        <f>DGET($H$12:$P$205,$I$12,S900:V901)</f>
        <v>#VALUE!</v>
      </c>
      <c r="AA901" s="22" t="e">
        <f>DGET($H$12:$P$205,$H$12,S900:V901)</f>
        <v>#VALUE!</v>
      </c>
    </row>
    <row r="902" spans="19:27" ht="18" customHeight="1" x14ac:dyDescent="0.45">
      <c r="S902" s="6" t="s">
        <v>101</v>
      </c>
      <c r="T902" s="6" t="s">
        <v>113</v>
      </c>
      <c r="U902" s="6" t="s">
        <v>102</v>
      </c>
      <c r="V902" s="6" t="s">
        <v>104</v>
      </c>
      <c r="W902" s="6"/>
      <c r="X902" s="25"/>
      <c r="Y902" s="6" t="s">
        <v>130</v>
      </c>
      <c r="Z902" s="6" t="s">
        <v>128</v>
      </c>
      <c r="AA902" s="6" t="s">
        <v>127</v>
      </c>
    </row>
    <row r="903" spans="19:27" ht="18" customHeight="1" x14ac:dyDescent="0.45">
      <c r="S903" s="21" t="s">
        <v>140</v>
      </c>
      <c r="T903" s="21" t="s">
        <v>141</v>
      </c>
      <c r="U903" s="21" t="s">
        <v>132</v>
      </c>
      <c r="V903" s="21" t="s">
        <v>125</v>
      </c>
      <c r="W903" s="21" t="s">
        <v>134</v>
      </c>
      <c r="X903" s="26" t="str">
        <f>_xlfn.CONCAT(S903,T903,U903,V903,W903)</f>
        <v>2後期木9 10b</v>
      </c>
      <c r="Y903" s="22" t="e">
        <f>DGET($H$12:$P$205,$P$12,S902:V903)</f>
        <v>#VALUE!</v>
      </c>
      <c r="Z903" s="22" t="e">
        <f>DGET($H$12:$P$205,$I$12,S902:V903)</f>
        <v>#VALUE!</v>
      </c>
      <c r="AA903" s="22" t="e">
        <f>DGET($H$12:$P$205,$H$12,S902:V903)</f>
        <v>#VALUE!</v>
      </c>
    </row>
    <row r="904" spans="19:27" ht="18" customHeight="1" x14ac:dyDescent="0.45">
      <c r="S904" s="6" t="s">
        <v>101</v>
      </c>
      <c r="T904" s="6" t="s">
        <v>113</v>
      </c>
      <c r="U904" s="6" t="s">
        <v>102</v>
      </c>
      <c r="V904" s="6" t="s">
        <v>105</v>
      </c>
      <c r="W904" s="6"/>
      <c r="X904" s="25"/>
      <c r="Y904" s="6" t="s">
        <v>130</v>
      </c>
      <c r="Z904" s="6" t="s">
        <v>128</v>
      </c>
      <c r="AA904" s="6" t="s">
        <v>127</v>
      </c>
    </row>
    <row r="905" spans="19:27" ht="18" customHeight="1" x14ac:dyDescent="0.45">
      <c r="S905" s="21" t="s">
        <v>140</v>
      </c>
      <c r="T905" s="21" t="s">
        <v>141</v>
      </c>
      <c r="U905" s="21" t="s">
        <v>132</v>
      </c>
      <c r="V905" s="21" t="s">
        <v>125</v>
      </c>
      <c r="W905" s="21" t="s">
        <v>135</v>
      </c>
      <c r="X905" s="26" t="str">
        <f>_xlfn.CONCAT(S905,T905,U905,V905,W905)</f>
        <v>2後期木9 10c</v>
      </c>
      <c r="Y905" s="22" t="e">
        <f>DGET($H$12:$P$205,$P$12,S904:V905)</f>
        <v>#VALUE!</v>
      </c>
      <c r="Z905" s="22" t="e">
        <f>DGET($H$12:$P$205,$I$12,S904:V905)</f>
        <v>#VALUE!</v>
      </c>
      <c r="AA905" s="22" t="e">
        <f>DGET($H$12:$P$205,$H$12,S904:V905)</f>
        <v>#VALUE!</v>
      </c>
    </row>
    <row r="906" spans="19:27" ht="18" customHeight="1" x14ac:dyDescent="0.45">
      <c r="S906" s="6" t="s">
        <v>101</v>
      </c>
      <c r="T906" s="6" t="s">
        <v>113</v>
      </c>
      <c r="U906" s="6" t="s">
        <v>102</v>
      </c>
      <c r="V906" s="6" t="s">
        <v>103</v>
      </c>
      <c r="W906" s="6"/>
      <c r="X906" s="25"/>
      <c r="Y906" s="6" t="s">
        <v>130</v>
      </c>
      <c r="Z906" s="6" t="s">
        <v>128</v>
      </c>
      <c r="AA906" s="6" t="s">
        <v>127</v>
      </c>
    </row>
    <row r="907" spans="19:27" ht="18" customHeight="1" x14ac:dyDescent="0.45">
      <c r="S907" s="21" t="s">
        <v>140</v>
      </c>
      <c r="T907" s="21" t="s">
        <v>141</v>
      </c>
      <c r="U907" s="21" t="s">
        <v>132</v>
      </c>
      <c r="V907" s="21" t="s">
        <v>126</v>
      </c>
      <c r="W907" s="21" t="s">
        <v>133</v>
      </c>
      <c r="X907" s="26" t="str">
        <f>_xlfn.CONCAT(S907,T907,U907,V907,W907)</f>
        <v>2後期木他a</v>
      </c>
      <c r="Y907" s="22" t="e">
        <f>DGET($H$12:$P$205,$P$12,S906:V907)</f>
        <v>#VALUE!</v>
      </c>
      <c r="Z907" s="22" t="e">
        <f>DGET($H$12:$P$205,$I$12,S906:V907)</f>
        <v>#VALUE!</v>
      </c>
      <c r="AA907" s="22" t="e">
        <f>DGET($H$12:$P$205,$H$12,S906:V907)</f>
        <v>#VALUE!</v>
      </c>
    </row>
    <row r="908" spans="19:27" ht="18" customHeight="1" x14ac:dyDescent="0.45">
      <c r="S908" s="6" t="s">
        <v>101</v>
      </c>
      <c r="T908" s="6" t="s">
        <v>113</v>
      </c>
      <c r="U908" s="6" t="s">
        <v>102</v>
      </c>
      <c r="V908" s="6" t="s">
        <v>104</v>
      </c>
      <c r="W908" s="6"/>
      <c r="X908" s="25"/>
      <c r="Y908" s="6" t="s">
        <v>130</v>
      </c>
      <c r="Z908" s="6" t="s">
        <v>128</v>
      </c>
      <c r="AA908" s="6" t="s">
        <v>127</v>
      </c>
    </row>
    <row r="909" spans="19:27" ht="18" customHeight="1" x14ac:dyDescent="0.45">
      <c r="S909" s="21" t="s">
        <v>140</v>
      </c>
      <c r="T909" s="21" t="s">
        <v>141</v>
      </c>
      <c r="U909" s="21" t="s">
        <v>132</v>
      </c>
      <c r="V909" s="21" t="s">
        <v>126</v>
      </c>
      <c r="W909" s="21" t="s">
        <v>134</v>
      </c>
      <c r="X909" s="26" t="str">
        <f>_xlfn.CONCAT(S909,T909,U909,V909,W909)</f>
        <v>2後期木他b</v>
      </c>
      <c r="Y909" s="22" t="e">
        <f>DGET($H$12:$P$205,$P$12,S908:V909)</f>
        <v>#VALUE!</v>
      </c>
      <c r="Z909" s="22" t="e">
        <f>DGET($H$12:$P$205,$I$12,S908:V909)</f>
        <v>#VALUE!</v>
      </c>
      <c r="AA909" s="22" t="e">
        <f>DGET($H$12:$P$205,$H$12,S908:V909)</f>
        <v>#VALUE!</v>
      </c>
    </row>
    <row r="910" spans="19:27" ht="18" customHeight="1" x14ac:dyDescent="0.45">
      <c r="S910" s="6" t="s">
        <v>101</v>
      </c>
      <c r="T910" s="6" t="s">
        <v>113</v>
      </c>
      <c r="U910" s="6" t="s">
        <v>102</v>
      </c>
      <c r="V910" s="6" t="s">
        <v>105</v>
      </c>
      <c r="W910" s="6"/>
      <c r="X910" s="25"/>
      <c r="Y910" s="6" t="s">
        <v>130</v>
      </c>
      <c r="Z910" s="6" t="s">
        <v>128</v>
      </c>
      <c r="AA910" s="6" t="s">
        <v>127</v>
      </c>
    </row>
    <row r="911" spans="19:27" ht="18" customHeight="1" x14ac:dyDescent="0.45">
      <c r="S911" s="21" t="s">
        <v>140</v>
      </c>
      <c r="T911" s="21" t="s">
        <v>141</v>
      </c>
      <c r="U911" s="21" t="s">
        <v>132</v>
      </c>
      <c r="V911" s="21" t="s">
        <v>126</v>
      </c>
      <c r="W911" s="21" t="s">
        <v>135</v>
      </c>
      <c r="X911" s="26" t="str">
        <f>_xlfn.CONCAT(S911,T911,U911,V911,W911)</f>
        <v>2後期木他c</v>
      </c>
      <c r="Y911" s="22" t="e">
        <f>DGET($H$12:$P$205,$P$12,S910:V911)</f>
        <v>#VALUE!</v>
      </c>
      <c r="Z911" s="22" t="e">
        <f>DGET($H$12:$P$205,$I$12,S910:V911)</f>
        <v>#VALUE!</v>
      </c>
      <c r="AA911" s="22" t="e">
        <f>DGET($H$12:$P$205,$H$12,S910:V911)</f>
        <v>#VALUE!</v>
      </c>
    </row>
    <row r="912" spans="19:27" ht="18" customHeight="1" x14ac:dyDescent="0.45">
      <c r="S912" s="6" t="s">
        <v>101</v>
      </c>
      <c r="T912" s="6" t="s">
        <v>113</v>
      </c>
      <c r="U912" s="6" t="s">
        <v>102</v>
      </c>
      <c r="V912" s="6" t="s">
        <v>103</v>
      </c>
      <c r="W912" s="6"/>
      <c r="X912" s="25"/>
      <c r="Y912" s="6" t="s">
        <v>130</v>
      </c>
      <c r="Z912" s="6" t="s">
        <v>128</v>
      </c>
      <c r="AA912" s="6" t="s">
        <v>127</v>
      </c>
    </row>
    <row r="913" spans="19:27" ht="18" customHeight="1" x14ac:dyDescent="0.45">
      <c r="S913" s="21" t="s">
        <v>140</v>
      </c>
      <c r="T913" s="21" t="s">
        <v>141</v>
      </c>
      <c r="U913" s="21" t="s">
        <v>136</v>
      </c>
      <c r="V913" s="21" t="s">
        <v>120</v>
      </c>
      <c r="W913" s="21" t="s">
        <v>133</v>
      </c>
      <c r="X913" s="26" t="str">
        <f>_xlfn.CONCAT(S913,T913,U913,V913,W913)</f>
        <v>2後期金1 2a</v>
      </c>
      <c r="Y913" s="22" t="e">
        <f>DGET($H$12:$P$205,$P$12,S912:V913)</f>
        <v>#VALUE!</v>
      </c>
      <c r="Z913" s="22" t="e">
        <f>DGET($H$12:$P$205,$I$12,S912:V913)</f>
        <v>#VALUE!</v>
      </c>
      <c r="AA913" s="22" t="e">
        <f>DGET($H$12:$P$205,$H$12,S912:V913)</f>
        <v>#VALUE!</v>
      </c>
    </row>
    <row r="914" spans="19:27" ht="18" customHeight="1" x14ac:dyDescent="0.45">
      <c r="S914" s="6" t="s">
        <v>101</v>
      </c>
      <c r="T914" s="6" t="s">
        <v>113</v>
      </c>
      <c r="U914" s="6" t="s">
        <v>102</v>
      </c>
      <c r="V914" s="6" t="s">
        <v>104</v>
      </c>
      <c r="W914" s="6"/>
      <c r="X914" s="25"/>
      <c r="Y914" s="6" t="s">
        <v>130</v>
      </c>
      <c r="Z914" s="6" t="s">
        <v>128</v>
      </c>
      <c r="AA914" s="6" t="s">
        <v>127</v>
      </c>
    </row>
    <row r="915" spans="19:27" ht="18" customHeight="1" x14ac:dyDescent="0.45">
      <c r="S915" s="21" t="s">
        <v>140</v>
      </c>
      <c r="T915" s="21" t="s">
        <v>141</v>
      </c>
      <c r="U915" s="21" t="s">
        <v>136</v>
      </c>
      <c r="V915" s="21" t="s">
        <v>120</v>
      </c>
      <c r="W915" s="21" t="s">
        <v>134</v>
      </c>
      <c r="X915" s="26" t="str">
        <f>_xlfn.CONCAT(S915,T915,U915,V915,W915)</f>
        <v>2後期金1 2b</v>
      </c>
      <c r="Y915" s="22" t="e">
        <f>DGET($H$12:$P$205,$P$12,S914:V915)</f>
        <v>#VALUE!</v>
      </c>
      <c r="Z915" s="22" t="e">
        <f>DGET($H$12:$P$205,$I$12,S914:V915)</f>
        <v>#VALUE!</v>
      </c>
      <c r="AA915" s="22" t="e">
        <f>DGET($H$12:$P$205,$H$12,S914:V915)</f>
        <v>#VALUE!</v>
      </c>
    </row>
    <row r="916" spans="19:27" ht="18" customHeight="1" x14ac:dyDescent="0.45">
      <c r="S916" s="6" t="s">
        <v>101</v>
      </c>
      <c r="T916" s="6" t="s">
        <v>113</v>
      </c>
      <c r="U916" s="6" t="s">
        <v>102</v>
      </c>
      <c r="V916" s="6" t="s">
        <v>105</v>
      </c>
      <c r="W916" s="6"/>
      <c r="X916" s="25"/>
      <c r="Y916" s="6" t="s">
        <v>130</v>
      </c>
      <c r="Z916" s="6" t="s">
        <v>128</v>
      </c>
      <c r="AA916" s="6" t="s">
        <v>127</v>
      </c>
    </row>
    <row r="917" spans="19:27" ht="18" customHeight="1" x14ac:dyDescent="0.45">
      <c r="S917" s="21" t="s">
        <v>140</v>
      </c>
      <c r="T917" s="21" t="s">
        <v>141</v>
      </c>
      <c r="U917" s="21" t="s">
        <v>136</v>
      </c>
      <c r="V917" s="21" t="s">
        <v>120</v>
      </c>
      <c r="W917" s="21" t="s">
        <v>135</v>
      </c>
      <c r="X917" s="26" t="str">
        <f>_xlfn.CONCAT(S917,T917,U917,V917,W917)</f>
        <v>2後期金1 2c</v>
      </c>
      <c r="Y917" s="22" t="e">
        <f>DGET($H$12:$P$205,$P$12,S916:V917)</f>
        <v>#VALUE!</v>
      </c>
      <c r="Z917" s="22" t="e">
        <f>DGET($H$12:$P$205,$I$12,S916:V917)</f>
        <v>#VALUE!</v>
      </c>
      <c r="AA917" s="22" t="e">
        <f>DGET($H$12:$P$205,$H$12,S916:V917)</f>
        <v>#VALUE!</v>
      </c>
    </row>
    <row r="918" spans="19:27" ht="18" customHeight="1" x14ac:dyDescent="0.45">
      <c r="S918" s="6" t="s">
        <v>101</v>
      </c>
      <c r="T918" s="6" t="s">
        <v>113</v>
      </c>
      <c r="U918" s="6" t="s">
        <v>102</v>
      </c>
      <c r="V918" s="6" t="s">
        <v>103</v>
      </c>
      <c r="W918" s="6"/>
      <c r="X918" s="25"/>
      <c r="Y918" s="6" t="s">
        <v>130</v>
      </c>
      <c r="Z918" s="6" t="s">
        <v>128</v>
      </c>
      <c r="AA918" s="6" t="s">
        <v>127</v>
      </c>
    </row>
    <row r="919" spans="19:27" ht="18" customHeight="1" x14ac:dyDescent="0.45">
      <c r="S919" s="21" t="s">
        <v>140</v>
      </c>
      <c r="T919" s="21" t="s">
        <v>141</v>
      </c>
      <c r="U919" s="21" t="s">
        <v>136</v>
      </c>
      <c r="V919" s="21" t="s">
        <v>121</v>
      </c>
      <c r="W919" s="21" t="s">
        <v>133</v>
      </c>
      <c r="X919" s="26" t="str">
        <f>_xlfn.CONCAT(S919,T919,U919,V919,W919)</f>
        <v>2後期金3 4a</v>
      </c>
      <c r="Y919" s="22" t="e">
        <f>DGET($H$12:$P$205,$P$12,S918:V919)</f>
        <v>#VALUE!</v>
      </c>
      <c r="Z919" s="22" t="e">
        <f>DGET($H$12:$P$205,$I$12,S918:V919)</f>
        <v>#VALUE!</v>
      </c>
      <c r="AA919" s="22" t="e">
        <f>DGET($H$12:$P$205,$H$12,S918:V919)</f>
        <v>#VALUE!</v>
      </c>
    </row>
    <row r="920" spans="19:27" ht="18" customHeight="1" x14ac:dyDescent="0.45">
      <c r="S920" s="6" t="s">
        <v>101</v>
      </c>
      <c r="T920" s="6" t="s">
        <v>113</v>
      </c>
      <c r="U920" s="6" t="s">
        <v>102</v>
      </c>
      <c r="V920" s="6" t="s">
        <v>104</v>
      </c>
      <c r="W920" s="6"/>
      <c r="X920" s="25"/>
      <c r="Y920" s="6" t="s">
        <v>130</v>
      </c>
      <c r="Z920" s="6" t="s">
        <v>128</v>
      </c>
      <c r="AA920" s="6" t="s">
        <v>127</v>
      </c>
    </row>
    <row r="921" spans="19:27" ht="18" customHeight="1" x14ac:dyDescent="0.45">
      <c r="S921" s="21" t="s">
        <v>140</v>
      </c>
      <c r="T921" s="21" t="s">
        <v>141</v>
      </c>
      <c r="U921" s="21" t="s">
        <v>136</v>
      </c>
      <c r="V921" s="21" t="s">
        <v>121</v>
      </c>
      <c r="W921" s="21" t="s">
        <v>134</v>
      </c>
      <c r="X921" s="26" t="str">
        <f>_xlfn.CONCAT(S921,T921,U921,V921,W921)</f>
        <v>2後期金3 4b</v>
      </c>
      <c r="Y921" s="22" t="e">
        <f>DGET($H$12:$P$205,$P$12,S920:V921)</f>
        <v>#VALUE!</v>
      </c>
      <c r="Z921" s="22" t="e">
        <f>DGET($H$12:$P$205,$I$12,S920:V921)</f>
        <v>#VALUE!</v>
      </c>
      <c r="AA921" s="22" t="e">
        <f>DGET($H$12:$P$205,$H$12,S920:V921)</f>
        <v>#VALUE!</v>
      </c>
    </row>
    <row r="922" spans="19:27" ht="18" customHeight="1" x14ac:dyDescent="0.45">
      <c r="S922" s="6" t="s">
        <v>101</v>
      </c>
      <c r="T922" s="6" t="s">
        <v>113</v>
      </c>
      <c r="U922" s="6" t="s">
        <v>102</v>
      </c>
      <c r="V922" s="6" t="s">
        <v>105</v>
      </c>
      <c r="W922" s="6"/>
      <c r="X922" s="25"/>
      <c r="Y922" s="6" t="s">
        <v>130</v>
      </c>
      <c r="Z922" s="6" t="s">
        <v>128</v>
      </c>
      <c r="AA922" s="6" t="s">
        <v>127</v>
      </c>
    </row>
    <row r="923" spans="19:27" ht="18" customHeight="1" x14ac:dyDescent="0.45">
      <c r="S923" s="21" t="s">
        <v>140</v>
      </c>
      <c r="T923" s="21" t="s">
        <v>141</v>
      </c>
      <c r="U923" s="21" t="s">
        <v>136</v>
      </c>
      <c r="V923" s="21" t="s">
        <v>121</v>
      </c>
      <c r="W923" s="21" t="s">
        <v>135</v>
      </c>
      <c r="X923" s="26" t="str">
        <f>_xlfn.CONCAT(S923,T923,U923,V923,W923)</f>
        <v>2後期金3 4c</v>
      </c>
      <c r="Y923" s="22" t="e">
        <f>DGET($H$12:$P$205,$P$12,S922:V923)</f>
        <v>#VALUE!</v>
      </c>
      <c r="Z923" s="22" t="e">
        <f>DGET($H$12:$P$205,$I$12,S922:V923)</f>
        <v>#VALUE!</v>
      </c>
      <c r="AA923" s="22" t="e">
        <f>DGET($H$12:$P$205,$H$12,S922:V923)</f>
        <v>#VALUE!</v>
      </c>
    </row>
    <row r="924" spans="19:27" ht="18" customHeight="1" x14ac:dyDescent="0.45">
      <c r="S924" s="6" t="s">
        <v>101</v>
      </c>
      <c r="T924" s="6" t="s">
        <v>113</v>
      </c>
      <c r="U924" s="6" t="s">
        <v>102</v>
      </c>
      <c r="V924" s="6" t="s">
        <v>103</v>
      </c>
      <c r="W924" s="6"/>
      <c r="X924" s="25"/>
      <c r="Y924" s="6" t="s">
        <v>130</v>
      </c>
      <c r="Z924" s="6" t="s">
        <v>128</v>
      </c>
      <c r="AA924" s="6" t="s">
        <v>127</v>
      </c>
    </row>
    <row r="925" spans="19:27" ht="18" customHeight="1" x14ac:dyDescent="0.45">
      <c r="S925" s="21" t="s">
        <v>140</v>
      </c>
      <c r="T925" s="21" t="s">
        <v>141</v>
      </c>
      <c r="U925" s="21" t="s">
        <v>136</v>
      </c>
      <c r="V925" s="21" t="s">
        <v>123</v>
      </c>
      <c r="W925" s="21" t="s">
        <v>133</v>
      </c>
      <c r="X925" s="26" t="str">
        <f>_xlfn.CONCAT(S925,T925,U925,V925,W925)</f>
        <v>2後期金5 6a</v>
      </c>
      <c r="Y925" s="22" t="e">
        <f>DGET($H$12:$P$205,$P$12,S924:V925)</f>
        <v>#VALUE!</v>
      </c>
      <c r="Z925" s="22" t="e">
        <f>DGET($H$12:$P$205,$I$12,S924:V925)</f>
        <v>#VALUE!</v>
      </c>
      <c r="AA925" s="22" t="e">
        <f>DGET($H$12:$P$205,$H$12,S924:V925)</f>
        <v>#VALUE!</v>
      </c>
    </row>
    <row r="926" spans="19:27" ht="18" customHeight="1" x14ac:dyDescent="0.45">
      <c r="S926" s="6" t="s">
        <v>101</v>
      </c>
      <c r="T926" s="6" t="s">
        <v>113</v>
      </c>
      <c r="U926" s="6" t="s">
        <v>102</v>
      </c>
      <c r="V926" s="6" t="s">
        <v>104</v>
      </c>
      <c r="W926" s="6"/>
      <c r="X926" s="25"/>
      <c r="Y926" s="6" t="s">
        <v>130</v>
      </c>
      <c r="Z926" s="6" t="s">
        <v>128</v>
      </c>
      <c r="AA926" s="6" t="s">
        <v>127</v>
      </c>
    </row>
    <row r="927" spans="19:27" ht="18" customHeight="1" x14ac:dyDescent="0.45">
      <c r="S927" s="21" t="s">
        <v>140</v>
      </c>
      <c r="T927" s="21" t="s">
        <v>141</v>
      </c>
      <c r="U927" s="21" t="s">
        <v>136</v>
      </c>
      <c r="V927" s="21" t="s">
        <v>123</v>
      </c>
      <c r="W927" s="21" t="s">
        <v>134</v>
      </c>
      <c r="X927" s="26" t="str">
        <f>_xlfn.CONCAT(S927,T927,U927,V927,W927)</f>
        <v>2後期金5 6b</v>
      </c>
      <c r="Y927" s="22" t="e">
        <f>DGET($H$12:$P$205,$P$12,S926:V927)</f>
        <v>#VALUE!</v>
      </c>
      <c r="Z927" s="22" t="e">
        <f>DGET($H$12:$P$205,$I$12,S926:V927)</f>
        <v>#VALUE!</v>
      </c>
      <c r="AA927" s="22" t="e">
        <f>DGET($H$12:$P$205,$H$12,S926:V927)</f>
        <v>#VALUE!</v>
      </c>
    </row>
    <row r="928" spans="19:27" ht="18" customHeight="1" x14ac:dyDescent="0.45">
      <c r="S928" s="6" t="s">
        <v>101</v>
      </c>
      <c r="T928" s="6" t="s">
        <v>113</v>
      </c>
      <c r="U928" s="6" t="s">
        <v>102</v>
      </c>
      <c r="V928" s="6" t="s">
        <v>105</v>
      </c>
      <c r="W928" s="6"/>
      <c r="X928" s="25"/>
      <c r="Y928" s="6" t="s">
        <v>130</v>
      </c>
      <c r="Z928" s="6" t="s">
        <v>128</v>
      </c>
      <c r="AA928" s="6" t="s">
        <v>127</v>
      </c>
    </row>
    <row r="929" spans="19:27" ht="18" customHeight="1" x14ac:dyDescent="0.45">
      <c r="S929" s="21" t="s">
        <v>140</v>
      </c>
      <c r="T929" s="21" t="s">
        <v>141</v>
      </c>
      <c r="U929" s="21" t="s">
        <v>136</v>
      </c>
      <c r="V929" s="21" t="s">
        <v>123</v>
      </c>
      <c r="W929" s="21" t="s">
        <v>135</v>
      </c>
      <c r="X929" s="26" t="str">
        <f>_xlfn.CONCAT(S929,T929,U929,V929,W929)</f>
        <v>2後期金5 6c</v>
      </c>
      <c r="Y929" s="22" t="e">
        <f>DGET($H$12:$P$205,$P$12,S928:V929)</f>
        <v>#VALUE!</v>
      </c>
      <c r="Z929" s="22" t="e">
        <f>DGET($H$12:$P$205,$I$12,S928:V929)</f>
        <v>#VALUE!</v>
      </c>
      <c r="AA929" s="22" t="e">
        <f>DGET($H$12:$P$205,$H$12,S928:V929)</f>
        <v>#VALUE!</v>
      </c>
    </row>
    <row r="930" spans="19:27" ht="18" customHeight="1" x14ac:dyDescent="0.45">
      <c r="S930" s="6" t="s">
        <v>101</v>
      </c>
      <c r="T930" s="6" t="s">
        <v>113</v>
      </c>
      <c r="U930" s="6" t="s">
        <v>102</v>
      </c>
      <c r="V930" s="6" t="s">
        <v>103</v>
      </c>
      <c r="W930" s="6"/>
      <c r="X930" s="25"/>
      <c r="Y930" s="6" t="s">
        <v>130</v>
      </c>
      <c r="Z930" s="6" t="s">
        <v>128</v>
      </c>
      <c r="AA930" s="6" t="s">
        <v>127</v>
      </c>
    </row>
    <row r="931" spans="19:27" ht="18" customHeight="1" x14ac:dyDescent="0.45">
      <c r="S931" s="21" t="s">
        <v>140</v>
      </c>
      <c r="T931" s="21" t="s">
        <v>141</v>
      </c>
      <c r="U931" s="21" t="s">
        <v>136</v>
      </c>
      <c r="V931" s="21" t="s">
        <v>124</v>
      </c>
      <c r="W931" s="21" t="s">
        <v>133</v>
      </c>
      <c r="X931" s="26" t="str">
        <f>_xlfn.CONCAT(S931,T931,U931,V931,W931)</f>
        <v>2後期金7 8a</v>
      </c>
      <c r="Y931" s="22" t="e">
        <f>DGET($H$12:$P$205,$P$12,S930:V931)</f>
        <v>#VALUE!</v>
      </c>
      <c r="Z931" s="22" t="e">
        <f>DGET($H$12:$P$205,$I$12,S930:V931)</f>
        <v>#VALUE!</v>
      </c>
      <c r="AA931" s="22" t="e">
        <f>DGET($H$12:$P$205,$H$12,S930:V931)</f>
        <v>#VALUE!</v>
      </c>
    </row>
    <row r="932" spans="19:27" ht="18" customHeight="1" x14ac:dyDescent="0.45">
      <c r="S932" s="6" t="s">
        <v>101</v>
      </c>
      <c r="T932" s="6" t="s">
        <v>113</v>
      </c>
      <c r="U932" s="6" t="s">
        <v>102</v>
      </c>
      <c r="V932" s="6" t="s">
        <v>104</v>
      </c>
      <c r="W932" s="6"/>
      <c r="X932" s="25"/>
      <c r="Y932" s="6" t="s">
        <v>130</v>
      </c>
      <c r="Z932" s="6" t="s">
        <v>128</v>
      </c>
      <c r="AA932" s="6" t="s">
        <v>127</v>
      </c>
    </row>
    <row r="933" spans="19:27" ht="18" customHeight="1" x14ac:dyDescent="0.45">
      <c r="S933" s="21" t="s">
        <v>140</v>
      </c>
      <c r="T933" s="21" t="s">
        <v>141</v>
      </c>
      <c r="U933" s="21" t="s">
        <v>136</v>
      </c>
      <c r="V933" s="21" t="s">
        <v>124</v>
      </c>
      <c r="W933" s="21" t="s">
        <v>134</v>
      </c>
      <c r="X933" s="26" t="str">
        <f>_xlfn.CONCAT(S933,T933,U933,V933,W933)</f>
        <v>2後期金7 8b</v>
      </c>
      <c r="Y933" s="22" t="e">
        <f>DGET($H$12:$P$205,$P$12,S932:V933)</f>
        <v>#VALUE!</v>
      </c>
      <c r="Z933" s="22" t="e">
        <f>DGET($H$12:$P$205,$I$12,S932:V933)</f>
        <v>#VALUE!</v>
      </c>
      <c r="AA933" s="22" t="e">
        <f>DGET($H$12:$P$205,$H$12,S932:V933)</f>
        <v>#VALUE!</v>
      </c>
    </row>
    <row r="934" spans="19:27" ht="18" customHeight="1" x14ac:dyDescent="0.45">
      <c r="S934" s="6" t="s">
        <v>101</v>
      </c>
      <c r="T934" s="6" t="s">
        <v>113</v>
      </c>
      <c r="U934" s="6" t="s">
        <v>102</v>
      </c>
      <c r="V934" s="6" t="s">
        <v>105</v>
      </c>
      <c r="W934" s="6"/>
      <c r="X934" s="25"/>
      <c r="Y934" s="6" t="s">
        <v>130</v>
      </c>
      <c r="Z934" s="6" t="s">
        <v>128</v>
      </c>
      <c r="AA934" s="6" t="s">
        <v>127</v>
      </c>
    </row>
    <row r="935" spans="19:27" ht="18" customHeight="1" x14ac:dyDescent="0.45">
      <c r="S935" s="21" t="s">
        <v>140</v>
      </c>
      <c r="T935" s="21" t="s">
        <v>141</v>
      </c>
      <c r="U935" s="21" t="s">
        <v>136</v>
      </c>
      <c r="V935" s="21" t="s">
        <v>124</v>
      </c>
      <c r="W935" s="21" t="s">
        <v>135</v>
      </c>
      <c r="X935" s="26" t="str">
        <f>_xlfn.CONCAT(S935,T935,U935,V935,W935)</f>
        <v>2後期金7 8c</v>
      </c>
      <c r="Y935" s="22" t="e">
        <f>DGET($H$12:$P$205,$P$12,S934:V935)</f>
        <v>#VALUE!</v>
      </c>
      <c r="Z935" s="22" t="e">
        <f>DGET($H$12:$P$205,$I$12,S934:V935)</f>
        <v>#VALUE!</v>
      </c>
      <c r="AA935" s="22" t="e">
        <f>DGET($H$12:$P$205,$H$12,S934:V935)</f>
        <v>#VALUE!</v>
      </c>
    </row>
    <row r="936" spans="19:27" ht="18" customHeight="1" x14ac:dyDescent="0.45">
      <c r="S936" s="6" t="s">
        <v>101</v>
      </c>
      <c r="T936" s="6" t="s">
        <v>113</v>
      </c>
      <c r="U936" s="6" t="s">
        <v>102</v>
      </c>
      <c r="V936" s="6" t="s">
        <v>103</v>
      </c>
      <c r="W936" s="6"/>
      <c r="X936" s="25"/>
      <c r="Y936" s="6" t="s">
        <v>130</v>
      </c>
      <c r="Z936" s="6" t="s">
        <v>128</v>
      </c>
      <c r="AA936" s="6" t="s">
        <v>127</v>
      </c>
    </row>
    <row r="937" spans="19:27" ht="18" customHeight="1" x14ac:dyDescent="0.45">
      <c r="S937" s="21" t="s">
        <v>140</v>
      </c>
      <c r="T937" s="21" t="s">
        <v>141</v>
      </c>
      <c r="U937" s="21" t="s">
        <v>136</v>
      </c>
      <c r="V937" s="21" t="s">
        <v>125</v>
      </c>
      <c r="W937" s="21" t="s">
        <v>133</v>
      </c>
      <c r="X937" s="26" t="str">
        <f>_xlfn.CONCAT(S937,T937,U937,V937,W937)</f>
        <v>2後期金9 10a</v>
      </c>
      <c r="Y937" s="22" t="e">
        <f>DGET($H$12:$P$205,$P$12,S936:V937)</f>
        <v>#VALUE!</v>
      </c>
      <c r="Z937" s="22" t="e">
        <f>DGET($H$12:$P$205,$I$12,S936:V937)</f>
        <v>#VALUE!</v>
      </c>
      <c r="AA937" s="22" t="e">
        <f>DGET($H$12:$P$205,$H$12,S936:V937)</f>
        <v>#VALUE!</v>
      </c>
    </row>
    <row r="938" spans="19:27" ht="18" customHeight="1" x14ac:dyDescent="0.45">
      <c r="S938" s="6" t="s">
        <v>101</v>
      </c>
      <c r="T938" s="6" t="s">
        <v>113</v>
      </c>
      <c r="U938" s="6" t="s">
        <v>102</v>
      </c>
      <c r="V938" s="6" t="s">
        <v>104</v>
      </c>
      <c r="W938" s="6"/>
      <c r="X938" s="25"/>
      <c r="Y938" s="6" t="s">
        <v>130</v>
      </c>
      <c r="Z938" s="6" t="s">
        <v>128</v>
      </c>
      <c r="AA938" s="6" t="s">
        <v>127</v>
      </c>
    </row>
    <row r="939" spans="19:27" ht="18" customHeight="1" x14ac:dyDescent="0.45">
      <c r="S939" s="21" t="s">
        <v>140</v>
      </c>
      <c r="T939" s="21" t="s">
        <v>141</v>
      </c>
      <c r="U939" s="21" t="s">
        <v>136</v>
      </c>
      <c r="V939" s="21" t="s">
        <v>125</v>
      </c>
      <c r="W939" s="21" t="s">
        <v>134</v>
      </c>
      <c r="X939" s="26" t="str">
        <f>_xlfn.CONCAT(S939,T939,U939,V939,W939)</f>
        <v>2後期金9 10b</v>
      </c>
      <c r="Y939" s="22" t="e">
        <f>DGET($H$12:$P$205,$P$12,S938:V939)</f>
        <v>#VALUE!</v>
      </c>
      <c r="Z939" s="22" t="e">
        <f>DGET($H$12:$P$205,$I$12,S938:V939)</f>
        <v>#VALUE!</v>
      </c>
      <c r="AA939" s="22" t="e">
        <f>DGET($H$12:$P$205,$H$12,S938:V939)</f>
        <v>#VALUE!</v>
      </c>
    </row>
    <row r="940" spans="19:27" ht="18" customHeight="1" x14ac:dyDescent="0.45">
      <c r="S940" s="6" t="s">
        <v>101</v>
      </c>
      <c r="T940" s="6" t="s">
        <v>113</v>
      </c>
      <c r="U940" s="6" t="s">
        <v>102</v>
      </c>
      <c r="V940" s="6" t="s">
        <v>105</v>
      </c>
      <c r="W940" s="6"/>
      <c r="X940" s="25"/>
      <c r="Y940" s="6" t="s">
        <v>130</v>
      </c>
      <c r="Z940" s="6" t="s">
        <v>128</v>
      </c>
      <c r="AA940" s="6" t="s">
        <v>127</v>
      </c>
    </row>
    <row r="941" spans="19:27" ht="18" customHeight="1" x14ac:dyDescent="0.45">
      <c r="S941" s="21" t="s">
        <v>140</v>
      </c>
      <c r="T941" s="21" t="s">
        <v>141</v>
      </c>
      <c r="U941" s="21" t="s">
        <v>136</v>
      </c>
      <c r="V941" s="21" t="s">
        <v>125</v>
      </c>
      <c r="W941" s="21" t="s">
        <v>135</v>
      </c>
      <c r="X941" s="26" t="str">
        <f>_xlfn.CONCAT(S941,T941,U941,V941,W941)</f>
        <v>2後期金9 10c</v>
      </c>
      <c r="Y941" s="22" t="e">
        <f>DGET($H$12:$P$205,$P$12,S940:V941)</f>
        <v>#VALUE!</v>
      </c>
      <c r="Z941" s="22" t="e">
        <f>DGET($H$12:$P$205,$I$12,S940:V941)</f>
        <v>#VALUE!</v>
      </c>
      <c r="AA941" s="22" t="e">
        <f>DGET($H$12:$P$205,$H$12,S940:V941)</f>
        <v>#VALUE!</v>
      </c>
    </row>
    <row r="942" spans="19:27" ht="18" customHeight="1" x14ac:dyDescent="0.45">
      <c r="S942" s="6" t="s">
        <v>101</v>
      </c>
      <c r="T942" s="6" t="s">
        <v>113</v>
      </c>
      <c r="U942" s="6" t="s">
        <v>102</v>
      </c>
      <c r="V942" s="6" t="s">
        <v>103</v>
      </c>
      <c r="W942" s="6"/>
      <c r="X942" s="25"/>
      <c r="Y942" s="6" t="s">
        <v>130</v>
      </c>
      <c r="Z942" s="6" t="s">
        <v>128</v>
      </c>
      <c r="AA942" s="6" t="s">
        <v>127</v>
      </c>
    </row>
    <row r="943" spans="19:27" ht="18" customHeight="1" x14ac:dyDescent="0.45">
      <c r="S943" s="21" t="s">
        <v>140</v>
      </c>
      <c r="T943" s="21" t="s">
        <v>141</v>
      </c>
      <c r="U943" s="21" t="s">
        <v>136</v>
      </c>
      <c r="V943" s="21" t="s">
        <v>126</v>
      </c>
      <c r="W943" s="21" t="s">
        <v>133</v>
      </c>
      <c r="X943" s="26" t="str">
        <f>_xlfn.CONCAT(S943,T943,U943,V943,W943)</f>
        <v>2後期金他a</v>
      </c>
      <c r="Y943" s="22" t="e">
        <f>DGET($H$12:$P$205,$P$12,S942:V943)</f>
        <v>#VALUE!</v>
      </c>
      <c r="Z943" s="22" t="e">
        <f>DGET($H$12:$P$205,$I$12,S942:V943)</f>
        <v>#VALUE!</v>
      </c>
      <c r="AA943" s="22" t="e">
        <f>DGET($H$12:$P$205,$H$12,S942:V943)</f>
        <v>#VALUE!</v>
      </c>
    </row>
    <row r="944" spans="19:27" ht="18" customHeight="1" x14ac:dyDescent="0.45">
      <c r="S944" s="6" t="s">
        <v>101</v>
      </c>
      <c r="T944" s="6" t="s">
        <v>113</v>
      </c>
      <c r="U944" s="6" t="s">
        <v>102</v>
      </c>
      <c r="V944" s="6" t="s">
        <v>104</v>
      </c>
      <c r="W944" s="6"/>
      <c r="X944" s="25"/>
      <c r="Y944" s="6" t="s">
        <v>130</v>
      </c>
      <c r="Z944" s="6" t="s">
        <v>128</v>
      </c>
      <c r="AA944" s="6" t="s">
        <v>127</v>
      </c>
    </row>
    <row r="945" spans="19:27" ht="18" customHeight="1" x14ac:dyDescent="0.45">
      <c r="S945" s="21" t="s">
        <v>140</v>
      </c>
      <c r="T945" s="21" t="s">
        <v>141</v>
      </c>
      <c r="U945" s="21" t="s">
        <v>136</v>
      </c>
      <c r="V945" s="21" t="s">
        <v>126</v>
      </c>
      <c r="W945" s="21" t="s">
        <v>134</v>
      </c>
      <c r="X945" s="26" t="str">
        <f>_xlfn.CONCAT(S945,T945,U945,V945,W945)</f>
        <v>2後期金他b</v>
      </c>
      <c r="Y945" s="22" t="e">
        <f>DGET($H$12:$P$205,$P$12,S944:V945)</f>
        <v>#VALUE!</v>
      </c>
      <c r="Z945" s="22" t="e">
        <f>DGET($H$12:$P$205,$I$12,S944:V945)</f>
        <v>#VALUE!</v>
      </c>
      <c r="AA945" s="22" t="e">
        <f>DGET($H$12:$P$205,$H$12,S944:V945)</f>
        <v>#VALUE!</v>
      </c>
    </row>
    <row r="946" spans="19:27" ht="18" customHeight="1" x14ac:dyDescent="0.45">
      <c r="S946" s="6" t="s">
        <v>101</v>
      </c>
      <c r="T946" s="6" t="s">
        <v>113</v>
      </c>
      <c r="U946" s="6" t="s">
        <v>102</v>
      </c>
      <c r="V946" s="6" t="s">
        <v>105</v>
      </c>
      <c r="W946" s="6"/>
      <c r="X946" s="25"/>
      <c r="Y946" s="6" t="s">
        <v>130</v>
      </c>
      <c r="Z946" s="6" t="s">
        <v>128</v>
      </c>
      <c r="AA946" s="6" t="s">
        <v>127</v>
      </c>
    </row>
    <row r="947" spans="19:27" ht="18" customHeight="1" x14ac:dyDescent="0.45">
      <c r="S947" s="21" t="s">
        <v>140</v>
      </c>
      <c r="T947" s="21" t="s">
        <v>141</v>
      </c>
      <c r="U947" s="21" t="s">
        <v>136</v>
      </c>
      <c r="V947" s="21" t="s">
        <v>126</v>
      </c>
      <c r="W947" s="21" t="s">
        <v>135</v>
      </c>
      <c r="X947" s="26" t="str">
        <f>_xlfn.CONCAT(S947,T947,U947,V947,W947)</f>
        <v>2後期金他c</v>
      </c>
      <c r="Y947" s="22" t="e">
        <f>DGET($H$12:$P$205,$P$12,S946:V947)</f>
        <v>#VALUE!</v>
      </c>
      <c r="Z947" s="22" t="e">
        <f>DGET($H$12:$P$205,$I$12,S946:V947)</f>
        <v>#VALUE!</v>
      </c>
      <c r="AA947" s="22" t="e">
        <f>DGET($H$12:$P$205,$H$12,S946:V947)</f>
        <v>#VALUE!</v>
      </c>
    </row>
    <row r="948" spans="19:27" ht="18" customHeight="1" x14ac:dyDescent="0.45">
      <c r="S948" s="6" t="s">
        <v>101</v>
      </c>
      <c r="T948" s="6" t="s">
        <v>113</v>
      </c>
      <c r="U948" s="6" t="s">
        <v>102</v>
      </c>
      <c r="V948" s="6" t="s">
        <v>103</v>
      </c>
      <c r="W948" s="6"/>
      <c r="X948" s="25"/>
      <c r="Y948" s="6" t="s">
        <v>130</v>
      </c>
      <c r="Z948" s="6" t="s">
        <v>128</v>
      </c>
      <c r="AA948" s="6" t="s">
        <v>127</v>
      </c>
    </row>
    <row r="949" spans="19:27" ht="18" customHeight="1" x14ac:dyDescent="0.45">
      <c r="S949" s="21" t="s">
        <v>140</v>
      </c>
      <c r="T949" s="21" t="s">
        <v>141</v>
      </c>
      <c r="U949" s="21" t="s">
        <v>137</v>
      </c>
      <c r="V949" s="21" t="s">
        <v>120</v>
      </c>
      <c r="W949" s="21" t="s">
        <v>133</v>
      </c>
      <c r="X949" s="26" t="str">
        <f>_xlfn.CONCAT(S949,T949,U949,V949,W949)</f>
        <v>2後期土1 2a</v>
      </c>
      <c r="Y949" s="22" t="e">
        <f>DGET($H$12:$P$205,$P$12,S948:V949)</f>
        <v>#VALUE!</v>
      </c>
      <c r="Z949" s="22" t="e">
        <f>DGET($H$12:$P$205,$I$12,S948:V949)</f>
        <v>#VALUE!</v>
      </c>
      <c r="AA949" s="22" t="e">
        <f>DGET($H$12:$P$205,$H$12,S948:V949)</f>
        <v>#VALUE!</v>
      </c>
    </row>
    <row r="950" spans="19:27" ht="18" customHeight="1" x14ac:dyDescent="0.45">
      <c r="S950" s="6" t="s">
        <v>101</v>
      </c>
      <c r="T950" s="6" t="s">
        <v>113</v>
      </c>
      <c r="U950" s="6" t="s">
        <v>102</v>
      </c>
      <c r="V950" s="6" t="s">
        <v>104</v>
      </c>
      <c r="W950" s="6"/>
      <c r="X950" s="25"/>
      <c r="Y950" s="6" t="s">
        <v>130</v>
      </c>
      <c r="Z950" s="6" t="s">
        <v>128</v>
      </c>
      <c r="AA950" s="6" t="s">
        <v>127</v>
      </c>
    </row>
    <row r="951" spans="19:27" ht="18" customHeight="1" x14ac:dyDescent="0.45">
      <c r="S951" s="21" t="s">
        <v>140</v>
      </c>
      <c r="T951" s="21" t="s">
        <v>141</v>
      </c>
      <c r="U951" s="21" t="s">
        <v>137</v>
      </c>
      <c r="V951" s="21" t="s">
        <v>120</v>
      </c>
      <c r="W951" s="21" t="s">
        <v>134</v>
      </c>
      <c r="X951" s="26" t="str">
        <f>_xlfn.CONCAT(S951,T951,U951,V951,W951)</f>
        <v>2後期土1 2b</v>
      </c>
      <c r="Y951" s="22" t="e">
        <f>DGET($H$12:$P$205,$P$12,S950:V951)</f>
        <v>#VALUE!</v>
      </c>
      <c r="Z951" s="22" t="e">
        <f>DGET($H$12:$P$205,$I$12,S950:V951)</f>
        <v>#VALUE!</v>
      </c>
      <c r="AA951" s="22" t="e">
        <f>DGET($H$12:$P$205,$H$12,S950:V951)</f>
        <v>#VALUE!</v>
      </c>
    </row>
    <row r="952" spans="19:27" ht="18" customHeight="1" x14ac:dyDescent="0.45">
      <c r="S952" s="6" t="s">
        <v>101</v>
      </c>
      <c r="T952" s="6" t="s">
        <v>113</v>
      </c>
      <c r="U952" s="6" t="s">
        <v>102</v>
      </c>
      <c r="V952" s="6" t="s">
        <v>105</v>
      </c>
      <c r="W952" s="6"/>
      <c r="X952" s="25"/>
      <c r="Y952" s="6" t="s">
        <v>130</v>
      </c>
      <c r="Z952" s="6" t="s">
        <v>128</v>
      </c>
      <c r="AA952" s="6" t="s">
        <v>127</v>
      </c>
    </row>
    <row r="953" spans="19:27" ht="18" customHeight="1" x14ac:dyDescent="0.45">
      <c r="S953" s="21" t="s">
        <v>140</v>
      </c>
      <c r="T953" s="21" t="s">
        <v>141</v>
      </c>
      <c r="U953" s="21" t="s">
        <v>137</v>
      </c>
      <c r="V953" s="21" t="s">
        <v>120</v>
      </c>
      <c r="W953" s="21" t="s">
        <v>135</v>
      </c>
      <c r="X953" s="26" t="str">
        <f>_xlfn.CONCAT(S953,T953,U953,V953,W953)</f>
        <v>2後期土1 2c</v>
      </c>
      <c r="Y953" s="22" t="e">
        <f>DGET($H$12:$P$205,$P$12,S952:V953)</f>
        <v>#VALUE!</v>
      </c>
      <c r="Z953" s="22" t="e">
        <f>DGET($H$12:$P$205,$I$12,S952:V953)</f>
        <v>#VALUE!</v>
      </c>
      <c r="AA953" s="22" t="e">
        <f>DGET($H$12:$P$205,$H$12,S952:V953)</f>
        <v>#VALUE!</v>
      </c>
    </row>
    <row r="954" spans="19:27" ht="18" customHeight="1" x14ac:dyDescent="0.45">
      <c r="S954" s="6" t="s">
        <v>101</v>
      </c>
      <c r="T954" s="6" t="s">
        <v>113</v>
      </c>
      <c r="U954" s="6" t="s">
        <v>138</v>
      </c>
      <c r="V954" s="6" t="s">
        <v>103</v>
      </c>
      <c r="W954" s="6"/>
      <c r="X954" s="25"/>
      <c r="Y954" s="6" t="s">
        <v>130</v>
      </c>
      <c r="Z954" s="6" t="s">
        <v>128</v>
      </c>
      <c r="AA954" s="6" t="s">
        <v>127</v>
      </c>
    </row>
    <row r="955" spans="19:27" ht="18" customHeight="1" x14ac:dyDescent="0.45">
      <c r="S955" s="21" t="s">
        <v>140</v>
      </c>
      <c r="T955" s="21" t="s">
        <v>141</v>
      </c>
      <c r="U955" s="21" t="s">
        <v>137</v>
      </c>
      <c r="V955" s="21" t="s">
        <v>121</v>
      </c>
      <c r="W955" s="21" t="s">
        <v>133</v>
      </c>
      <c r="X955" s="26" t="str">
        <f>_xlfn.CONCAT(S955,T955,U955,V955,W955)</f>
        <v>2後期土3 4a</v>
      </c>
      <c r="Y955" s="22" t="e">
        <f>DGET($H$12:$P$205,$P$12,S954:V955)</f>
        <v>#VALUE!</v>
      </c>
      <c r="Z955" s="22" t="e">
        <f>DGET($H$12:$P$205,$I$12,S954:V955)</f>
        <v>#VALUE!</v>
      </c>
      <c r="AA955" s="22" t="e">
        <f>DGET($H$12:$P$205,$H$12,S954:V955)</f>
        <v>#VALUE!</v>
      </c>
    </row>
    <row r="956" spans="19:27" ht="18" customHeight="1" x14ac:dyDescent="0.45">
      <c r="S956" s="6" t="s">
        <v>101</v>
      </c>
      <c r="T956" s="6" t="s">
        <v>113</v>
      </c>
      <c r="U956" s="6" t="s">
        <v>102</v>
      </c>
      <c r="V956" s="6" t="s">
        <v>104</v>
      </c>
      <c r="W956" s="6"/>
      <c r="X956" s="25"/>
      <c r="Y956" s="6" t="s">
        <v>130</v>
      </c>
      <c r="Z956" s="6" t="s">
        <v>128</v>
      </c>
      <c r="AA956" s="6" t="s">
        <v>127</v>
      </c>
    </row>
    <row r="957" spans="19:27" ht="18" customHeight="1" x14ac:dyDescent="0.45">
      <c r="S957" s="21" t="s">
        <v>140</v>
      </c>
      <c r="T957" s="21" t="s">
        <v>141</v>
      </c>
      <c r="U957" s="21" t="s">
        <v>137</v>
      </c>
      <c r="V957" s="21" t="s">
        <v>121</v>
      </c>
      <c r="W957" s="21" t="s">
        <v>134</v>
      </c>
      <c r="X957" s="26" t="str">
        <f>_xlfn.CONCAT(S957,T957,U957,V957,W957)</f>
        <v>2後期土3 4b</v>
      </c>
      <c r="Y957" s="22" t="e">
        <f>DGET($H$12:$P$205,$P$12,S956:V957)</f>
        <v>#VALUE!</v>
      </c>
      <c r="Z957" s="22" t="e">
        <f>DGET($H$12:$P$205,$I$12,S956:V957)</f>
        <v>#VALUE!</v>
      </c>
      <c r="AA957" s="22" t="e">
        <f>DGET($H$12:$P$205,$H$12,S956:V957)</f>
        <v>#VALUE!</v>
      </c>
    </row>
    <row r="958" spans="19:27" ht="18" customHeight="1" x14ac:dyDescent="0.45">
      <c r="S958" s="6" t="s">
        <v>101</v>
      </c>
      <c r="T958" s="6" t="s">
        <v>113</v>
      </c>
      <c r="U958" s="6" t="s">
        <v>102</v>
      </c>
      <c r="V958" s="6" t="s">
        <v>105</v>
      </c>
      <c r="W958" s="6"/>
      <c r="X958" s="25"/>
      <c r="Y958" s="6" t="s">
        <v>130</v>
      </c>
      <c r="Z958" s="6" t="s">
        <v>128</v>
      </c>
      <c r="AA958" s="6" t="s">
        <v>127</v>
      </c>
    </row>
    <row r="959" spans="19:27" ht="18" customHeight="1" x14ac:dyDescent="0.45">
      <c r="S959" s="21" t="s">
        <v>140</v>
      </c>
      <c r="T959" s="21" t="s">
        <v>141</v>
      </c>
      <c r="U959" s="21" t="s">
        <v>137</v>
      </c>
      <c r="V959" s="21" t="s">
        <v>121</v>
      </c>
      <c r="W959" s="21" t="s">
        <v>135</v>
      </c>
      <c r="X959" s="26" t="str">
        <f>_xlfn.CONCAT(S959,T959,U959,V959,W959)</f>
        <v>2後期土3 4c</v>
      </c>
      <c r="Y959" s="22" t="e">
        <f>DGET($H$12:$P$205,$P$12,S958:V959)</f>
        <v>#VALUE!</v>
      </c>
      <c r="Z959" s="22" t="e">
        <f>DGET($H$12:$P$205,$I$12,S958:V959)</f>
        <v>#VALUE!</v>
      </c>
      <c r="AA959" s="22" t="e">
        <f>DGET($H$12:$P$205,$H$12,S958:V959)</f>
        <v>#VALUE!</v>
      </c>
    </row>
    <row r="960" spans="19:27" ht="18" customHeight="1" x14ac:dyDescent="0.45">
      <c r="S960" s="6" t="s">
        <v>101</v>
      </c>
      <c r="T960" s="6" t="s">
        <v>113</v>
      </c>
      <c r="U960" s="6" t="s">
        <v>102</v>
      </c>
      <c r="V960" s="6" t="s">
        <v>103</v>
      </c>
      <c r="W960" s="6"/>
      <c r="X960" s="25"/>
      <c r="Y960" s="6" t="s">
        <v>130</v>
      </c>
      <c r="Z960" s="6" t="s">
        <v>128</v>
      </c>
      <c r="AA960" s="6" t="s">
        <v>127</v>
      </c>
    </row>
    <row r="961" spans="19:27" ht="18" customHeight="1" x14ac:dyDescent="0.45">
      <c r="S961" s="21" t="s">
        <v>140</v>
      </c>
      <c r="T961" s="21" t="s">
        <v>141</v>
      </c>
      <c r="U961" s="21" t="s">
        <v>137</v>
      </c>
      <c r="V961" s="21" t="s">
        <v>123</v>
      </c>
      <c r="W961" s="21" t="s">
        <v>133</v>
      </c>
      <c r="X961" s="26" t="str">
        <f>_xlfn.CONCAT(S961,T961,U961,V961,W961)</f>
        <v>2後期土5 6a</v>
      </c>
      <c r="Y961" s="22" t="e">
        <f>DGET($H$12:$P$205,$P$12,S960:V961)</f>
        <v>#VALUE!</v>
      </c>
      <c r="Z961" s="22" t="e">
        <f>DGET($H$12:$P$205,$I$12,S960:V961)</f>
        <v>#VALUE!</v>
      </c>
      <c r="AA961" s="22" t="e">
        <f>DGET($H$12:$P$205,$H$12,S960:V961)</f>
        <v>#VALUE!</v>
      </c>
    </row>
    <row r="962" spans="19:27" ht="18" customHeight="1" x14ac:dyDescent="0.45">
      <c r="S962" s="6" t="s">
        <v>101</v>
      </c>
      <c r="T962" s="6" t="s">
        <v>113</v>
      </c>
      <c r="U962" s="6" t="s">
        <v>138</v>
      </c>
      <c r="V962" s="6" t="s">
        <v>104</v>
      </c>
      <c r="W962" s="6"/>
      <c r="X962" s="25"/>
      <c r="Y962" s="6" t="s">
        <v>130</v>
      </c>
      <c r="Z962" s="6" t="s">
        <v>128</v>
      </c>
      <c r="AA962" s="6" t="s">
        <v>127</v>
      </c>
    </row>
    <row r="963" spans="19:27" ht="18" customHeight="1" x14ac:dyDescent="0.45">
      <c r="S963" s="21" t="s">
        <v>140</v>
      </c>
      <c r="T963" s="21" t="s">
        <v>141</v>
      </c>
      <c r="U963" s="21" t="s">
        <v>137</v>
      </c>
      <c r="V963" s="21" t="s">
        <v>123</v>
      </c>
      <c r="W963" s="21" t="s">
        <v>134</v>
      </c>
      <c r="X963" s="26" t="str">
        <f>_xlfn.CONCAT(S963,T963,U963,V963,W963)</f>
        <v>2後期土5 6b</v>
      </c>
      <c r="Y963" s="22" t="e">
        <f>DGET($H$12:$P$205,$P$12,S962:V963)</f>
        <v>#VALUE!</v>
      </c>
      <c r="Z963" s="22" t="e">
        <f>DGET($H$12:$P$205,$I$12,S962:V963)</f>
        <v>#VALUE!</v>
      </c>
      <c r="AA963" s="22" t="e">
        <f>DGET($H$12:$P$205,$H$12,S962:V963)</f>
        <v>#VALUE!</v>
      </c>
    </row>
    <row r="964" spans="19:27" ht="18" customHeight="1" x14ac:dyDescent="0.45">
      <c r="S964" s="6" t="s">
        <v>101</v>
      </c>
      <c r="T964" s="6" t="s">
        <v>113</v>
      </c>
      <c r="U964" s="6" t="s">
        <v>102</v>
      </c>
      <c r="V964" s="6" t="s">
        <v>105</v>
      </c>
      <c r="W964" s="6"/>
      <c r="X964" s="25"/>
      <c r="Y964" s="6" t="s">
        <v>130</v>
      </c>
      <c r="Z964" s="6" t="s">
        <v>128</v>
      </c>
      <c r="AA964" s="6" t="s">
        <v>127</v>
      </c>
    </row>
    <row r="965" spans="19:27" ht="18" customHeight="1" x14ac:dyDescent="0.45">
      <c r="S965" s="21" t="s">
        <v>140</v>
      </c>
      <c r="T965" s="21" t="s">
        <v>141</v>
      </c>
      <c r="U965" s="21" t="s">
        <v>137</v>
      </c>
      <c r="V965" s="21" t="s">
        <v>123</v>
      </c>
      <c r="W965" s="21" t="s">
        <v>135</v>
      </c>
      <c r="X965" s="26" t="str">
        <f>_xlfn.CONCAT(S965,T965,U965,V965,W965)</f>
        <v>2後期土5 6c</v>
      </c>
      <c r="Y965" s="22" t="e">
        <f>DGET($H$12:$P$205,$P$12,S964:V965)</f>
        <v>#VALUE!</v>
      </c>
      <c r="Z965" s="22" t="e">
        <f>DGET($H$12:$P$205,$I$12,S964:V965)</f>
        <v>#VALUE!</v>
      </c>
      <c r="AA965" s="22" t="e">
        <f>DGET($H$12:$P$205,$H$12,S964:V965)</f>
        <v>#VALUE!</v>
      </c>
    </row>
    <row r="966" spans="19:27" ht="18" customHeight="1" x14ac:dyDescent="0.45">
      <c r="S966" s="6" t="s">
        <v>101</v>
      </c>
      <c r="T966" s="6" t="s">
        <v>113</v>
      </c>
      <c r="U966" s="6" t="s">
        <v>102</v>
      </c>
      <c r="V966" s="6" t="s">
        <v>103</v>
      </c>
      <c r="W966" s="6"/>
      <c r="X966" s="25"/>
      <c r="Y966" s="6" t="s">
        <v>130</v>
      </c>
      <c r="Z966" s="6" t="s">
        <v>128</v>
      </c>
      <c r="AA966" s="6" t="s">
        <v>127</v>
      </c>
    </row>
    <row r="967" spans="19:27" ht="18" customHeight="1" x14ac:dyDescent="0.45">
      <c r="S967" s="21" t="s">
        <v>140</v>
      </c>
      <c r="T967" s="21" t="s">
        <v>141</v>
      </c>
      <c r="U967" s="21" t="s">
        <v>137</v>
      </c>
      <c r="V967" s="21" t="s">
        <v>124</v>
      </c>
      <c r="W967" s="21" t="s">
        <v>133</v>
      </c>
      <c r="X967" s="26" t="str">
        <f>_xlfn.CONCAT(S967,T967,U967,V967,W967)</f>
        <v>2後期土7 8a</v>
      </c>
      <c r="Y967" s="22" t="e">
        <f>DGET($H$12:$P$205,$P$12,S966:V967)</f>
        <v>#VALUE!</v>
      </c>
      <c r="Z967" s="22" t="e">
        <f>DGET($H$12:$P$205,$I$12,S966:V967)</f>
        <v>#VALUE!</v>
      </c>
      <c r="AA967" s="22" t="e">
        <f>DGET($H$12:$P$205,$H$12,S966:V967)</f>
        <v>#VALUE!</v>
      </c>
    </row>
    <row r="968" spans="19:27" ht="18" customHeight="1" x14ac:dyDescent="0.45">
      <c r="S968" s="6" t="s">
        <v>101</v>
      </c>
      <c r="T968" s="6" t="s">
        <v>113</v>
      </c>
      <c r="U968" s="6" t="s">
        <v>102</v>
      </c>
      <c r="V968" s="6" t="s">
        <v>104</v>
      </c>
      <c r="W968" s="6"/>
      <c r="X968" s="25"/>
      <c r="Y968" s="6" t="s">
        <v>130</v>
      </c>
      <c r="Z968" s="6" t="s">
        <v>128</v>
      </c>
      <c r="AA968" s="6" t="s">
        <v>127</v>
      </c>
    </row>
    <row r="969" spans="19:27" ht="18" customHeight="1" x14ac:dyDescent="0.45">
      <c r="S969" s="21" t="s">
        <v>140</v>
      </c>
      <c r="T969" s="21" t="s">
        <v>141</v>
      </c>
      <c r="U969" s="21" t="s">
        <v>137</v>
      </c>
      <c r="V969" s="21" t="s">
        <v>124</v>
      </c>
      <c r="W969" s="21" t="s">
        <v>134</v>
      </c>
      <c r="X969" s="26" t="str">
        <f>_xlfn.CONCAT(S969,T969,U969,V969,W969)</f>
        <v>2後期土7 8b</v>
      </c>
      <c r="Y969" s="22" t="e">
        <f>DGET($H$12:$P$205,$P$12,S968:V969)</f>
        <v>#VALUE!</v>
      </c>
      <c r="Z969" s="22" t="e">
        <f>DGET($H$12:$P$205,$I$12,S968:V969)</f>
        <v>#VALUE!</v>
      </c>
      <c r="AA969" s="22" t="e">
        <f>DGET($H$12:$P$205,$H$12,S968:V969)</f>
        <v>#VALUE!</v>
      </c>
    </row>
    <row r="970" spans="19:27" ht="18" customHeight="1" x14ac:dyDescent="0.45">
      <c r="S970" s="6" t="s">
        <v>101</v>
      </c>
      <c r="T970" s="6" t="s">
        <v>113</v>
      </c>
      <c r="U970" s="6" t="s">
        <v>138</v>
      </c>
      <c r="V970" s="6" t="s">
        <v>105</v>
      </c>
      <c r="W970" s="6"/>
      <c r="X970" s="25"/>
      <c r="Y970" s="6" t="s">
        <v>130</v>
      </c>
      <c r="Z970" s="6" t="s">
        <v>128</v>
      </c>
      <c r="AA970" s="6" t="s">
        <v>127</v>
      </c>
    </row>
    <row r="971" spans="19:27" ht="18" customHeight="1" x14ac:dyDescent="0.45">
      <c r="S971" s="21" t="s">
        <v>140</v>
      </c>
      <c r="T971" s="21" t="s">
        <v>141</v>
      </c>
      <c r="U971" s="21" t="s">
        <v>137</v>
      </c>
      <c r="V971" s="21" t="s">
        <v>124</v>
      </c>
      <c r="W971" s="21" t="s">
        <v>135</v>
      </c>
      <c r="X971" s="26" t="str">
        <f>_xlfn.CONCAT(S971,T971,U971,V971,W971)</f>
        <v>2後期土7 8c</v>
      </c>
      <c r="Y971" s="22" t="e">
        <f>DGET($H$12:$P$205,$P$12,S970:V971)</f>
        <v>#VALUE!</v>
      </c>
      <c r="Z971" s="22" t="e">
        <f>DGET($H$12:$P$205,$I$12,S970:V971)</f>
        <v>#VALUE!</v>
      </c>
      <c r="AA971" s="22" t="e">
        <f>DGET($H$12:$P$205,$H$12,S970:V971)</f>
        <v>#VALUE!</v>
      </c>
    </row>
    <row r="972" spans="19:27" ht="18" customHeight="1" x14ac:dyDescent="0.45">
      <c r="S972" s="6" t="s">
        <v>101</v>
      </c>
      <c r="T972" s="6" t="s">
        <v>113</v>
      </c>
      <c r="U972" s="6" t="s">
        <v>102</v>
      </c>
      <c r="V972" s="6" t="s">
        <v>103</v>
      </c>
      <c r="W972" s="6"/>
      <c r="X972" s="25"/>
      <c r="Y972" s="6" t="s">
        <v>130</v>
      </c>
      <c r="Z972" s="6" t="s">
        <v>128</v>
      </c>
      <c r="AA972" s="6" t="s">
        <v>127</v>
      </c>
    </row>
    <row r="973" spans="19:27" ht="18" customHeight="1" x14ac:dyDescent="0.45">
      <c r="S973" s="21" t="s">
        <v>140</v>
      </c>
      <c r="T973" s="21" t="s">
        <v>141</v>
      </c>
      <c r="U973" s="21" t="s">
        <v>137</v>
      </c>
      <c r="V973" s="21" t="s">
        <v>125</v>
      </c>
      <c r="W973" s="21" t="s">
        <v>133</v>
      </c>
      <c r="X973" s="26" t="str">
        <f>_xlfn.CONCAT(S973,T973,U973,V973,W973)</f>
        <v>2後期土9 10a</v>
      </c>
      <c r="Y973" s="22" t="e">
        <f>DGET($H$12:$P$205,$P$12,S972:V973)</f>
        <v>#VALUE!</v>
      </c>
      <c r="Z973" s="22" t="e">
        <f>DGET($H$12:$P$205,$I$12,S972:V973)</f>
        <v>#VALUE!</v>
      </c>
      <c r="AA973" s="22" t="e">
        <f>DGET($H$12:$P$205,$H$12,S972:V973)</f>
        <v>#VALUE!</v>
      </c>
    </row>
    <row r="974" spans="19:27" ht="18" customHeight="1" x14ac:dyDescent="0.45">
      <c r="S974" s="6" t="s">
        <v>101</v>
      </c>
      <c r="T974" s="6" t="s">
        <v>113</v>
      </c>
      <c r="U974" s="6" t="s">
        <v>102</v>
      </c>
      <c r="V974" s="6" t="s">
        <v>104</v>
      </c>
      <c r="W974" s="6"/>
      <c r="X974" s="25"/>
      <c r="Y974" s="6" t="s">
        <v>130</v>
      </c>
      <c r="Z974" s="6" t="s">
        <v>128</v>
      </c>
      <c r="AA974" s="6" t="s">
        <v>127</v>
      </c>
    </row>
    <row r="975" spans="19:27" ht="18" customHeight="1" x14ac:dyDescent="0.45">
      <c r="S975" s="21" t="s">
        <v>140</v>
      </c>
      <c r="T975" s="21" t="s">
        <v>141</v>
      </c>
      <c r="U975" s="21" t="s">
        <v>137</v>
      </c>
      <c r="V975" s="21" t="s">
        <v>125</v>
      </c>
      <c r="W975" s="21" t="s">
        <v>134</v>
      </c>
      <c r="X975" s="26" t="str">
        <f>_xlfn.CONCAT(S975,T975,U975,V975,W975)</f>
        <v>2後期土9 10b</v>
      </c>
      <c r="Y975" s="22" t="e">
        <f>DGET($H$12:$P$205,$P$12,S974:V975)</f>
        <v>#VALUE!</v>
      </c>
      <c r="Z975" s="22" t="e">
        <f>DGET($H$12:$P$205,$I$12,S974:V975)</f>
        <v>#VALUE!</v>
      </c>
      <c r="AA975" s="22" t="e">
        <f>DGET($H$12:$P$205,$H$12,S974:V975)</f>
        <v>#VALUE!</v>
      </c>
    </row>
    <row r="976" spans="19:27" ht="18" customHeight="1" x14ac:dyDescent="0.45">
      <c r="S976" s="6" t="s">
        <v>101</v>
      </c>
      <c r="T976" s="6" t="s">
        <v>113</v>
      </c>
      <c r="U976" s="6" t="s">
        <v>102</v>
      </c>
      <c r="V976" s="6" t="s">
        <v>105</v>
      </c>
      <c r="W976" s="6"/>
      <c r="X976" s="25"/>
      <c r="Y976" s="6" t="s">
        <v>130</v>
      </c>
      <c r="Z976" s="6" t="s">
        <v>128</v>
      </c>
      <c r="AA976" s="6" t="s">
        <v>127</v>
      </c>
    </row>
    <row r="977" spans="19:27" ht="18" customHeight="1" x14ac:dyDescent="0.45">
      <c r="S977" s="21" t="s">
        <v>140</v>
      </c>
      <c r="T977" s="21" t="s">
        <v>141</v>
      </c>
      <c r="U977" s="21" t="s">
        <v>137</v>
      </c>
      <c r="V977" s="21" t="s">
        <v>125</v>
      </c>
      <c r="W977" s="21" t="s">
        <v>135</v>
      </c>
      <c r="X977" s="26" t="str">
        <f>_xlfn.CONCAT(S977,T977,U977,V977,W977)</f>
        <v>2後期土9 10c</v>
      </c>
      <c r="Y977" s="22" t="e">
        <f>DGET($H$12:$P$205,$P$12,S976:V977)</f>
        <v>#VALUE!</v>
      </c>
      <c r="Z977" s="22" t="e">
        <f>DGET($H$12:$P$205,$I$12,S976:V977)</f>
        <v>#VALUE!</v>
      </c>
      <c r="AA977" s="22" t="e">
        <f>DGET($H$12:$P$205,$H$12,S976:V977)</f>
        <v>#VALUE!</v>
      </c>
    </row>
    <row r="978" spans="19:27" ht="18" customHeight="1" x14ac:dyDescent="0.45">
      <c r="S978" s="6" t="s">
        <v>101</v>
      </c>
      <c r="T978" s="6" t="s">
        <v>113</v>
      </c>
      <c r="U978" s="6" t="s">
        <v>102</v>
      </c>
      <c r="V978" s="6" t="s">
        <v>103</v>
      </c>
      <c r="W978" s="6"/>
      <c r="X978" s="25"/>
      <c r="Y978" s="6" t="s">
        <v>130</v>
      </c>
      <c r="Z978" s="6" t="s">
        <v>128</v>
      </c>
      <c r="AA978" s="6" t="s">
        <v>127</v>
      </c>
    </row>
    <row r="979" spans="19:27" ht="18" customHeight="1" x14ac:dyDescent="0.45">
      <c r="S979" s="21" t="s">
        <v>140</v>
      </c>
      <c r="T979" s="21" t="s">
        <v>141</v>
      </c>
      <c r="U979" s="21" t="s">
        <v>137</v>
      </c>
      <c r="V979" s="21" t="s">
        <v>126</v>
      </c>
      <c r="W979" s="21" t="s">
        <v>133</v>
      </c>
      <c r="X979" s="26" t="str">
        <f>_xlfn.CONCAT(S979,T979,U979,V979,W979)</f>
        <v>2後期土他a</v>
      </c>
      <c r="Y979" s="22" t="e">
        <f>DGET($H$12:$P$205,$P$12,S978:V979)</f>
        <v>#VALUE!</v>
      </c>
      <c r="Z979" s="22" t="e">
        <f>DGET($H$12:$P$205,$I$12,S978:V979)</f>
        <v>#VALUE!</v>
      </c>
      <c r="AA979" s="22" t="e">
        <f>DGET($H$12:$P$205,$H$12,S978:V979)</f>
        <v>#VALUE!</v>
      </c>
    </row>
    <row r="980" spans="19:27" ht="18" customHeight="1" x14ac:dyDescent="0.45">
      <c r="S980" s="6" t="s">
        <v>101</v>
      </c>
      <c r="T980" s="6" t="s">
        <v>113</v>
      </c>
      <c r="U980" s="6" t="s">
        <v>102</v>
      </c>
      <c r="V980" s="6" t="s">
        <v>104</v>
      </c>
      <c r="W980" s="6"/>
      <c r="X980" s="25"/>
      <c r="Y980" s="6" t="s">
        <v>130</v>
      </c>
      <c r="Z980" s="6" t="s">
        <v>128</v>
      </c>
      <c r="AA980" s="6" t="s">
        <v>127</v>
      </c>
    </row>
    <row r="981" spans="19:27" ht="18" customHeight="1" x14ac:dyDescent="0.45">
      <c r="S981" s="21" t="s">
        <v>140</v>
      </c>
      <c r="T981" s="21" t="s">
        <v>141</v>
      </c>
      <c r="U981" s="21" t="s">
        <v>137</v>
      </c>
      <c r="V981" s="21" t="s">
        <v>126</v>
      </c>
      <c r="W981" s="21" t="s">
        <v>134</v>
      </c>
      <c r="X981" s="26" t="str">
        <f>_xlfn.CONCAT(S981,T981,U981,V981,W981)</f>
        <v>2後期土他b</v>
      </c>
      <c r="Y981" s="22" t="e">
        <f>DGET($H$12:$P$205,$P$12,S980:V981)</f>
        <v>#VALUE!</v>
      </c>
      <c r="Z981" s="22" t="e">
        <f>DGET($H$12:$P$205,$I$12,S980:V981)</f>
        <v>#VALUE!</v>
      </c>
      <c r="AA981" s="22" t="e">
        <f>DGET($H$12:$P$205,$H$12,S980:V981)</f>
        <v>#VALUE!</v>
      </c>
    </row>
    <row r="982" spans="19:27" ht="18" customHeight="1" x14ac:dyDescent="0.45">
      <c r="S982" s="6" t="s">
        <v>101</v>
      </c>
      <c r="T982" s="6" t="s">
        <v>113</v>
      </c>
      <c r="U982" s="6" t="s">
        <v>138</v>
      </c>
      <c r="V982" s="6" t="s">
        <v>105</v>
      </c>
      <c r="W982" s="6"/>
      <c r="X982" s="25"/>
      <c r="Y982" s="6" t="s">
        <v>130</v>
      </c>
      <c r="Z982" s="6" t="s">
        <v>128</v>
      </c>
      <c r="AA982" s="6" t="s">
        <v>127</v>
      </c>
    </row>
    <row r="983" spans="19:27" ht="18" customHeight="1" x14ac:dyDescent="0.45">
      <c r="S983" s="21" t="s">
        <v>140</v>
      </c>
      <c r="T983" s="21" t="s">
        <v>141</v>
      </c>
      <c r="U983" s="21" t="s">
        <v>137</v>
      </c>
      <c r="V983" s="21" t="s">
        <v>126</v>
      </c>
      <c r="W983" s="21" t="s">
        <v>135</v>
      </c>
      <c r="X983" s="26" t="str">
        <f>_xlfn.CONCAT(S983,T983,U983,V983,W983)</f>
        <v>2後期土他c</v>
      </c>
      <c r="Y983" s="22" t="e">
        <f>DGET($H$12:$P$205,$P$12,S982:V983)</f>
        <v>#VALUE!</v>
      </c>
      <c r="Z983" s="22" t="e">
        <f>DGET($H$12:$P$205,$I$12,S982:V983)</f>
        <v>#VALUE!</v>
      </c>
      <c r="AA983" s="22" t="e">
        <f>DGET($H$12:$P$205,$H$12,S982:V983)</f>
        <v>#VALUE!</v>
      </c>
    </row>
    <row r="984" spans="19:27" ht="18" customHeight="1" x14ac:dyDescent="0.45">
      <c r="S984" s="6" t="s">
        <v>101</v>
      </c>
      <c r="T984" s="6" t="s">
        <v>113</v>
      </c>
      <c r="U984" s="6" t="s">
        <v>102</v>
      </c>
      <c r="V984" s="6" t="s">
        <v>103</v>
      </c>
      <c r="W984" s="6"/>
      <c r="X984" s="25"/>
      <c r="Y984" s="6" t="s">
        <v>130</v>
      </c>
      <c r="Z984" s="6" t="s">
        <v>128</v>
      </c>
      <c r="AA984" s="6" t="s">
        <v>127</v>
      </c>
    </row>
    <row r="985" spans="19:27" ht="18" customHeight="1" x14ac:dyDescent="0.45">
      <c r="S985" s="21" t="s">
        <v>140</v>
      </c>
      <c r="T985" s="21" t="s">
        <v>141</v>
      </c>
      <c r="U985" s="21" t="s">
        <v>139</v>
      </c>
      <c r="V985" s="21" t="s">
        <v>120</v>
      </c>
      <c r="W985" s="21" t="s">
        <v>133</v>
      </c>
      <c r="X985" s="26" t="str">
        <f>_xlfn.CONCAT(S985,T985,U985,V985,W985)</f>
        <v>2後期日1 2a</v>
      </c>
      <c r="Y985" s="22" t="e">
        <f>DGET($H$12:$P$205,$P$12,S984:V985)</f>
        <v>#VALUE!</v>
      </c>
      <c r="Z985" s="22" t="e">
        <f>DGET($H$12:$P$205,$I$12,S984:V985)</f>
        <v>#VALUE!</v>
      </c>
      <c r="AA985" s="22" t="e">
        <f>DGET($H$12:$P$205,$H$12,S984:V985)</f>
        <v>#VALUE!</v>
      </c>
    </row>
    <row r="986" spans="19:27" ht="18" customHeight="1" x14ac:dyDescent="0.45">
      <c r="S986" s="6" t="s">
        <v>101</v>
      </c>
      <c r="T986" s="6" t="s">
        <v>113</v>
      </c>
      <c r="U986" s="6" t="s">
        <v>102</v>
      </c>
      <c r="V986" s="6" t="s">
        <v>104</v>
      </c>
      <c r="W986" s="6"/>
      <c r="X986" s="25"/>
      <c r="Y986" s="6" t="s">
        <v>130</v>
      </c>
      <c r="Z986" s="6" t="s">
        <v>128</v>
      </c>
      <c r="AA986" s="6" t="s">
        <v>127</v>
      </c>
    </row>
    <row r="987" spans="19:27" ht="18" customHeight="1" x14ac:dyDescent="0.45">
      <c r="S987" s="21" t="s">
        <v>140</v>
      </c>
      <c r="T987" s="21" t="s">
        <v>141</v>
      </c>
      <c r="U987" s="21" t="s">
        <v>139</v>
      </c>
      <c r="V987" s="21" t="s">
        <v>120</v>
      </c>
      <c r="W987" s="21" t="s">
        <v>134</v>
      </c>
      <c r="X987" s="26" t="str">
        <f>_xlfn.CONCAT(S987,T987,U987,V987,W987)</f>
        <v>2後期日1 2b</v>
      </c>
      <c r="Y987" s="22" t="e">
        <f>DGET($H$12:$P$205,$P$12,S986:V987)</f>
        <v>#VALUE!</v>
      </c>
      <c r="Z987" s="22" t="e">
        <f>DGET($H$12:$P$205,$I$12,S986:V987)</f>
        <v>#VALUE!</v>
      </c>
      <c r="AA987" s="22" t="e">
        <f>DGET($H$12:$P$205,$H$12,S986:V987)</f>
        <v>#VALUE!</v>
      </c>
    </row>
    <row r="988" spans="19:27" ht="18" customHeight="1" x14ac:dyDescent="0.45">
      <c r="S988" s="6" t="s">
        <v>101</v>
      </c>
      <c r="T988" s="6" t="s">
        <v>113</v>
      </c>
      <c r="U988" s="6" t="s">
        <v>102</v>
      </c>
      <c r="V988" s="6" t="s">
        <v>105</v>
      </c>
      <c r="W988" s="6"/>
      <c r="X988" s="25"/>
      <c r="Y988" s="6" t="s">
        <v>130</v>
      </c>
      <c r="Z988" s="6" t="s">
        <v>128</v>
      </c>
      <c r="AA988" s="6" t="s">
        <v>127</v>
      </c>
    </row>
    <row r="989" spans="19:27" ht="18" customHeight="1" x14ac:dyDescent="0.45">
      <c r="S989" s="21" t="s">
        <v>140</v>
      </c>
      <c r="T989" s="21" t="s">
        <v>141</v>
      </c>
      <c r="U989" s="21" t="s">
        <v>139</v>
      </c>
      <c r="V989" s="21" t="s">
        <v>120</v>
      </c>
      <c r="W989" s="21" t="s">
        <v>135</v>
      </c>
      <c r="X989" s="26" t="str">
        <f>_xlfn.CONCAT(S989,T989,U989,V989,W989)</f>
        <v>2後期日1 2c</v>
      </c>
      <c r="Y989" s="22" t="e">
        <f>DGET($H$12:$P$205,$P$12,S988:V989)</f>
        <v>#VALUE!</v>
      </c>
      <c r="Z989" s="22" t="e">
        <f>DGET($H$12:$P$205,$I$12,S988:V989)</f>
        <v>#VALUE!</v>
      </c>
      <c r="AA989" s="22" t="e">
        <f>DGET($H$12:$P$205,$H$12,S988:V989)</f>
        <v>#VALUE!</v>
      </c>
    </row>
    <row r="990" spans="19:27" ht="18" customHeight="1" x14ac:dyDescent="0.45">
      <c r="S990" s="6" t="s">
        <v>101</v>
      </c>
      <c r="T990" s="6" t="s">
        <v>113</v>
      </c>
      <c r="U990" s="6" t="s">
        <v>102</v>
      </c>
      <c r="V990" s="6" t="s">
        <v>103</v>
      </c>
      <c r="W990" s="6"/>
      <c r="X990" s="25"/>
      <c r="Y990" s="6" t="s">
        <v>130</v>
      </c>
      <c r="Z990" s="6" t="s">
        <v>128</v>
      </c>
      <c r="AA990" s="6" t="s">
        <v>127</v>
      </c>
    </row>
    <row r="991" spans="19:27" ht="18" customHeight="1" x14ac:dyDescent="0.45">
      <c r="S991" s="21" t="s">
        <v>140</v>
      </c>
      <c r="T991" s="21" t="s">
        <v>141</v>
      </c>
      <c r="U991" s="21" t="s">
        <v>139</v>
      </c>
      <c r="V991" s="21" t="s">
        <v>121</v>
      </c>
      <c r="W991" s="21" t="s">
        <v>133</v>
      </c>
      <c r="X991" s="26" t="str">
        <f>_xlfn.CONCAT(S991,T991,U991,V991,W991)</f>
        <v>2後期日3 4a</v>
      </c>
      <c r="Y991" s="22" t="e">
        <f>DGET($H$12:$P$205,$P$12,S990:V991)</f>
        <v>#VALUE!</v>
      </c>
      <c r="Z991" s="22" t="e">
        <f>DGET($H$12:$P$205,$I$12,S990:V991)</f>
        <v>#VALUE!</v>
      </c>
      <c r="AA991" s="22" t="e">
        <f>DGET($H$12:$P$205,$H$12,S990:V991)</f>
        <v>#VALUE!</v>
      </c>
    </row>
    <row r="992" spans="19:27" ht="18" customHeight="1" x14ac:dyDescent="0.45">
      <c r="S992" s="6" t="s">
        <v>101</v>
      </c>
      <c r="T992" s="6" t="s">
        <v>113</v>
      </c>
      <c r="U992" s="6" t="s">
        <v>102</v>
      </c>
      <c r="V992" s="6" t="s">
        <v>104</v>
      </c>
      <c r="W992" s="6"/>
      <c r="X992" s="25"/>
      <c r="Y992" s="6" t="s">
        <v>130</v>
      </c>
      <c r="Z992" s="6" t="s">
        <v>128</v>
      </c>
      <c r="AA992" s="6" t="s">
        <v>127</v>
      </c>
    </row>
    <row r="993" spans="19:27" ht="18" customHeight="1" x14ac:dyDescent="0.45">
      <c r="S993" s="21" t="s">
        <v>140</v>
      </c>
      <c r="T993" s="21" t="s">
        <v>141</v>
      </c>
      <c r="U993" s="21" t="s">
        <v>139</v>
      </c>
      <c r="V993" s="21" t="s">
        <v>121</v>
      </c>
      <c r="W993" s="21" t="s">
        <v>134</v>
      </c>
      <c r="X993" s="26" t="str">
        <f>_xlfn.CONCAT(S993,T993,U993,V993,W993)</f>
        <v>2後期日3 4b</v>
      </c>
      <c r="Y993" s="22" t="e">
        <f>DGET($H$12:$P$205,$P$12,S992:V993)</f>
        <v>#VALUE!</v>
      </c>
      <c r="Z993" s="22" t="e">
        <f>DGET($H$12:$P$205,$I$12,S992:V993)</f>
        <v>#VALUE!</v>
      </c>
      <c r="AA993" s="22" t="e">
        <f>DGET($H$12:$P$205,$H$12,S992:V993)</f>
        <v>#VALUE!</v>
      </c>
    </row>
    <row r="994" spans="19:27" ht="18" customHeight="1" x14ac:dyDescent="0.45">
      <c r="S994" s="6" t="s">
        <v>101</v>
      </c>
      <c r="T994" s="6" t="s">
        <v>113</v>
      </c>
      <c r="U994" s="6" t="s">
        <v>102</v>
      </c>
      <c r="V994" s="6" t="s">
        <v>105</v>
      </c>
      <c r="W994" s="6"/>
      <c r="X994" s="25"/>
      <c r="Y994" s="6" t="s">
        <v>130</v>
      </c>
      <c r="Z994" s="6" t="s">
        <v>128</v>
      </c>
      <c r="AA994" s="6" t="s">
        <v>127</v>
      </c>
    </row>
    <row r="995" spans="19:27" ht="18" customHeight="1" x14ac:dyDescent="0.45">
      <c r="S995" s="21" t="s">
        <v>140</v>
      </c>
      <c r="T995" s="21" t="s">
        <v>141</v>
      </c>
      <c r="U995" s="21" t="s">
        <v>139</v>
      </c>
      <c r="V995" s="21" t="s">
        <v>121</v>
      </c>
      <c r="W995" s="21" t="s">
        <v>135</v>
      </c>
      <c r="X995" s="26" t="str">
        <f>_xlfn.CONCAT(S995,T995,U995,V995,W995)</f>
        <v>2後期日3 4c</v>
      </c>
      <c r="Y995" s="22" t="e">
        <f>DGET($H$12:$P$205,$P$12,S994:V995)</f>
        <v>#VALUE!</v>
      </c>
      <c r="Z995" s="22" t="e">
        <f>DGET($H$12:$P$205,$I$12,S994:V995)</f>
        <v>#VALUE!</v>
      </c>
      <c r="AA995" s="22" t="e">
        <f>DGET($H$12:$P$205,$H$12,S994:V995)</f>
        <v>#VALUE!</v>
      </c>
    </row>
    <row r="996" spans="19:27" ht="18" customHeight="1" x14ac:dyDescent="0.45">
      <c r="S996" s="6" t="s">
        <v>101</v>
      </c>
      <c r="T996" s="6" t="s">
        <v>113</v>
      </c>
      <c r="U996" s="6" t="s">
        <v>102</v>
      </c>
      <c r="V996" s="6" t="s">
        <v>103</v>
      </c>
      <c r="W996" s="6"/>
      <c r="X996" s="25"/>
      <c r="Y996" s="6" t="s">
        <v>130</v>
      </c>
      <c r="Z996" s="6" t="s">
        <v>128</v>
      </c>
      <c r="AA996" s="6" t="s">
        <v>127</v>
      </c>
    </row>
    <row r="997" spans="19:27" ht="18" customHeight="1" x14ac:dyDescent="0.45">
      <c r="S997" s="21" t="s">
        <v>140</v>
      </c>
      <c r="T997" s="21" t="s">
        <v>141</v>
      </c>
      <c r="U997" s="21" t="s">
        <v>139</v>
      </c>
      <c r="V997" s="21" t="s">
        <v>123</v>
      </c>
      <c r="W997" s="21" t="s">
        <v>133</v>
      </c>
      <c r="X997" s="26" t="str">
        <f>_xlfn.CONCAT(S997,T997,U997,V997,W997)</f>
        <v>2後期日5 6a</v>
      </c>
      <c r="Y997" s="22" t="e">
        <f>DGET($H$12:$P$205,$P$12,S996:V997)</f>
        <v>#VALUE!</v>
      </c>
      <c r="Z997" s="22" t="e">
        <f>DGET($H$12:$P$205,$I$12,S996:V997)</f>
        <v>#VALUE!</v>
      </c>
      <c r="AA997" s="22" t="e">
        <f>DGET($H$12:$P$205,$H$12,S996:V997)</f>
        <v>#VALUE!</v>
      </c>
    </row>
    <row r="998" spans="19:27" ht="18" customHeight="1" x14ac:dyDescent="0.45">
      <c r="S998" s="6" t="s">
        <v>101</v>
      </c>
      <c r="T998" s="6" t="s">
        <v>113</v>
      </c>
      <c r="U998" s="6" t="s">
        <v>102</v>
      </c>
      <c r="V998" s="6" t="s">
        <v>104</v>
      </c>
      <c r="W998" s="6"/>
      <c r="X998" s="25"/>
      <c r="Y998" s="6" t="s">
        <v>130</v>
      </c>
      <c r="Z998" s="6" t="s">
        <v>128</v>
      </c>
      <c r="AA998" s="6" t="s">
        <v>127</v>
      </c>
    </row>
    <row r="999" spans="19:27" ht="18" customHeight="1" x14ac:dyDescent="0.45">
      <c r="S999" s="21" t="s">
        <v>140</v>
      </c>
      <c r="T999" s="21" t="s">
        <v>141</v>
      </c>
      <c r="U999" s="21" t="s">
        <v>139</v>
      </c>
      <c r="V999" s="21" t="s">
        <v>123</v>
      </c>
      <c r="W999" s="21" t="s">
        <v>134</v>
      </c>
      <c r="X999" s="26" t="str">
        <f>_xlfn.CONCAT(S999,T999,U999,V999,W999)</f>
        <v>2後期日5 6b</v>
      </c>
      <c r="Y999" s="22" t="e">
        <f>DGET($H$12:$P$205,$P$12,S998:V999)</f>
        <v>#VALUE!</v>
      </c>
      <c r="Z999" s="22" t="e">
        <f>DGET($H$12:$P$205,$I$12,S998:V999)</f>
        <v>#VALUE!</v>
      </c>
      <c r="AA999" s="22" t="e">
        <f>DGET($H$12:$P$205,$H$12,S998:V999)</f>
        <v>#VALUE!</v>
      </c>
    </row>
    <row r="1000" spans="19:27" ht="18" customHeight="1" x14ac:dyDescent="0.45">
      <c r="S1000" s="6" t="s">
        <v>101</v>
      </c>
      <c r="T1000" s="6" t="s">
        <v>113</v>
      </c>
      <c r="U1000" s="6" t="s">
        <v>102</v>
      </c>
      <c r="V1000" s="6" t="s">
        <v>105</v>
      </c>
      <c r="W1000" s="6"/>
      <c r="X1000" s="25"/>
      <c r="Y1000" s="6" t="s">
        <v>130</v>
      </c>
      <c r="Z1000" s="6" t="s">
        <v>128</v>
      </c>
      <c r="AA1000" s="6" t="s">
        <v>127</v>
      </c>
    </row>
    <row r="1001" spans="19:27" ht="18" customHeight="1" x14ac:dyDescent="0.45">
      <c r="S1001" s="21" t="s">
        <v>140</v>
      </c>
      <c r="T1001" s="21" t="s">
        <v>141</v>
      </c>
      <c r="U1001" s="21" t="s">
        <v>139</v>
      </c>
      <c r="V1001" s="21" t="s">
        <v>123</v>
      </c>
      <c r="W1001" s="21" t="s">
        <v>135</v>
      </c>
      <c r="X1001" s="26" t="str">
        <f>_xlfn.CONCAT(S1001,T1001,U1001,V1001,W1001)</f>
        <v>2後期日5 6c</v>
      </c>
      <c r="Y1001" s="22" t="e">
        <f>DGET($H$12:$P$205,$P$12,S1000:V1001)</f>
        <v>#VALUE!</v>
      </c>
      <c r="Z1001" s="22" t="e">
        <f>DGET($H$12:$P$205,$I$12,S1000:V1001)</f>
        <v>#VALUE!</v>
      </c>
      <c r="AA1001" s="22" t="e">
        <f>DGET($H$12:$P$205,$H$12,S1000:V1001)</f>
        <v>#VALUE!</v>
      </c>
    </row>
    <row r="1002" spans="19:27" ht="18" customHeight="1" x14ac:dyDescent="0.45">
      <c r="S1002" s="6" t="s">
        <v>101</v>
      </c>
      <c r="T1002" s="6" t="s">
        <v>113</v>
      </c>
      <c r="U1002" s="6" t="s">
        <v>102</v>
      </c>
      <c r="V1002" s="6" t="s">
        <v>103</v>
      </c>
      <c r="W1002" s="6"/>
      <c r="X1002" s="25"/>
      <c r="Y1002" s="6" t="s">
        <v>130</v>
      </c>
      <c r="Z1002" s="6" t="s">
        <v>128</v>
      </c>
      <c r="AA1002" s="6" t="s">
        <v>127</v>
      </c>
    </row>
    <row r="1003" spans="19:27" ht="18" customHeight="1" x14ac:dyDescent="0.45">
      <c r="S1003" s="21" t="s">
        <v>140</v>
      </c>
      <c r="T1003" s="21" t="s">
        <v>141</v>
      </c>
      <c r="U1003" s="21" t="s">
        <v>139</v>
      </c>
      <c r="V1003" s="21" t="s">
        <v>124</v>
      </c>
      <c r="W1003" s="21" t="s">
        <v>133</v>
      </c>
      <c r="X1003" s="26" t="str">
        <f>_xlfn.CONCAT(S1003,T1003,U1003,V1003,W1003)</f>
        <v>2後期日7 8a</v>
      </c>
      <c r="Y1003" s="22" t="e">
        <f>DGET($H$12:$P$205,$P$12,S1002:V1003)</f>
        <v>#VALUE!</v>
      </c>
      <c r="Z1003" s="22" t="e">
        <f>DGET($H$12:$P$205,$I$12,S1002:V1003)</f>
        <v>#VALUE!</v>
      </c>
      <c r="AA1003" s="22" t="e">
        <f>DGET($H$12:$P$205,$H$12,S1002:V1003)</f>
        <v>#VALUE!</v>
      </c>
    </row>
    <row r="1004" spans="19:27" ht="18" customHeight="1" x14ac:dyDescent="0.45">
      <c r="S1004" s="6" t="s">
        <v>101</v>
      </c>
      <c r="T1004" s="6" t="s">
        <v>113</v>
      </c>
      <c r="U1004" s="6" t="s">
        <v>102</v>
      </c>
      <c r="V1004" s="6" t="s">
        <v>104</v>
      </c>
      <c r="W1004" s="6"/>
      <c r="X1004" s="25"/>
      <c r="Y1004" s="6" t="s">
        <v>130</v>
      </c>
      <c r="Z1004" s="6" t="s">
        <v>128</v>
      </c>
      <c r="AA1004" s="6" t="s">
        <v>127</v>
      </c>
    </row>
    <row r="1005" spans="19:27" ht="18" customHeight="1" x14ac:dyDescent="0.45">
      <c r="S1005" s="21" t="s">
        <v>140</v>
      </c>
      <c r="T1005" s="21" t="s">
        <v>141</v>
      </c>
      <c r="U1005" s="21" t="s">
        <v>139</v>
      </c>
      <c r="V1005" s="21" t="s">
        <v>124</v>
      </c>
      <c r="W1005" s="21" t="s">
        <v>134</v>
      </c>
      <c r="X1005" s="26" t="str">
        <f>_xlfn.CONCAT(S1005,T1005,U1005,V1005,W1005)</f>
        <v>2後期日7 8b</v>
      </c>
      <c r="Y1005" s="22" t="e">
        <f>DGET($H$12:$P$205,$P$12,S1004:V1005)</f>
        <v>#VALUE!</v>
      </c>
      <c r="Z1005" s="22" t="e">
        <f>DGET($H$12:$P$205,$I$12,S1004:V1005)</f>
        <v>#VALUE!</v>
      </c>
      <c r="AA1005" s="22" t="e">
        <f>DGET($H$12:$P$205,$H$12,S1004:V1005)</f>
        <v>#VALUE!</v>
      </c>
    </row>
    <row r="1006" spans="19:27" ht="18" customHeight="1" x14ac:dyDescent="0.45">
      <c r="S1006" s="6" t="s">
        <v>101</v>
      </c>
      <c r="T1006" s="6" t="s">
        <v>113</v>
      </c>
      <c r="U1006" s="6" t="s">
        <v>102</v>
      </c>
      <c r="V1006" s="6" t="s">
        <v>105</v>
      </c>
      <c r="W1006" s="6"/>
      <c r="X1006" s="25"/>
      <c r="Y1006" s="6" t="s">
        <v>130</v>
      </c>
      <c r="Z1006" s="6" t="s">
        <v>128</v>
      </c>
      <c r="AA1006" s="6" t="s">
        <v>127</v>
      </c>
    </row>
    <row r="1007" spans="19:27" ht="18" customHeight="1" x14ac:dyDescent="0.45">
      <c r="S1007" s="21" t="s">
        <v>140</v>
      </c>
      <c r="T1007" s="21" t="s">
        <v>141</v>
      </c>
      <c r="U1007" s="21" t="s">
        <v>139</v>
      </c>
      <c r="V1007" s="21" t="s">
        <v>124</v>
      </c>
      <c r="W1007" s="21" t="s">
        <v>135</v>
      </c>
      <c r="X1007" s="26" t="str">
        <f>_xlfn.CONCAT(S1007,T1007,U1007,V1007,W1007)</f>
        <v>2後期日7 8c</v>
      </c>
      <c r="Y1007" s="22" t="e">
        <f>DGET($H$12:$P$205,$P$12,S1006:V1007)</f>
        <v>#VALUE!</v>
      </c>
      <c r="Z1007" s="22" t="e">
        <f>DGET($H$12:$P$205,$I$12,S1006:V1007)</f>
        <v>#VALUE!</v>
      </c>
      <c r="AA1007" s="22" t="e">
        <f>DGET($H$12:$P$205,$H$12,S1006:V1007)</f>
        <v>#VALUE!</v>
      </c>
    </row>
    <row r="1008" spans="19:27" ht="18" customHeight="1" x14ac:dyDescent="0.45">
      <c r="S1008" s="6" t="s">
        <v>101</v>
      </c>
      <c r="T1008" s="6" t="s">
        <v>113</v>
      </c>
      <c r="U1008" s="6" t="s">
        <v>102</v>
      </c>
      <c r="V1008" s="6" t="s">
        <v>103</v>
      </c>
      <c r="W1008" s="6"/>
      <c r="X1008" s="25"/>
      <c r="Y1008" s="6" t="s">
        <v>130</v>
      </c>
      <c r="Z1008" s="6" t="s">
        <v>128</v>
      </c>
      <c r="AA1008" s="6" t="s">
        <v>127</v>
      </c>
    </row>
    <row r="1009" spans="19:27" ht="18" customHeight="1" x14ac:dyDescent="0.45">
      <c r="S1009" s="21" t="s">
        <v>140</v>
      </c>
      <c r="T1009" s="21" t="s">
        <v>141</v>
      </c>
      <c r="U1009" s="21" t="s">
        <v>139</v>
      </c>
      <c r="V1009" s="21" t="s">
        <v>125</v>
      </c>
      <c r="W1009" s="21" t="s">
        <v>133</v>
      </c>
      <c r="X1009" s="26" t="str">
        <f>_xlfn.CONCAT(S1009,T1009,U1009,V1009,W1009)</f>
        <v>2後期日9 10a</v>
      </c>
      <c r="Y1009" s="22" t="e">
        <f>DGET($H$12:$P$205,$P$12,S1008:V1009)</f>
        <v>#VALUE!</v>
      </c>
      <c r="Z1009" s="22" t="e">
        <f>DGET($H$12:$P$205,$I$12,S1008:V1009)</f>
        <v>#VALUE!</v>
      </c>
      <c r="AA1009" s="22" t="e">
        <f>DGET($H$12:$P$205,$H$12,S1008:V1009)</f>
        <v>#VALUE!</v>
      </c>
    </row>
    <row r="1010" spans="19:27" ht="18" customHeight="1" x14ac:dyDescent="0.45">
      <c r="S1010" s="6" t="s">
        <v>101</v>
      </c>
      <c r="T1010" s="6" t="s">
        <v>113</v>
      </c>
      <c r="U1010" s="6" t="s">
        <v>102</v>
      </c>
      <c r="V1010" s="6" t="s">
        <v>104</v>
      </c>
      <c r="W1010" s="6"/>
      <c r="X1010" s="25"/>
      <c r="Y1010" s="6" t="s">
        <v>130</v>
      </c>
      <c r="Z1010" s="6" t="s">
        <v>128</v>
      </c>
      <c r="AA1010" s="6" t="s">
        <v>127</v>
      </c>
    </row>
    <row r="1011" spans="19:27" ht="18" customHeight="1" x14ac:dyDescent="0.45">
      <c r="S1011" s="21" t="s">
        <v>140</v>
      </c>
      <c r="T1011" s="21" t="s">
        <v>141</v>
      </c>
      <c r="U1011" s="21" t="s">
        <v>139</v>
      </c>
      <c r="V1011" s="21" t="s">
        <v>125</v>
      </c>
      <c r="W1011" s="21" t="s">
        <v>134</v>
      </c>
      <c r="X1011" s="26" t="str">
        <f>_xlfn.CONCAT(S1011,T1011,U1011,V1011,W1011)</f>
        <v>2後期日9 10b</v>
      </c>
      <c r="Y1011" s="22" t="e">
        <f>DGET($H$12:$P$205,$P$12,S1010:V1011)</f>
        <v>#VALUE!</v>
      </c>
      <c r="Z1011" s="22" t="e">
        <f>DGET($H$12:$P$205,$I$12,S1010:V1011)</f>
        <v>#VALUE!</v>
      </c>
      <c r="AA1011" s="22" t="e">
        <f>DGET($H$12:$P$205,$H$12,S1010:V1011)</f>
        <v>#VALUE!</v>
      </c>
    </row>
    <row r="1012" spans="19:27" ht="18" customHeight="1" x14ac:dyDescent="0.45">
      <c r="S1012" s="6" t="s">
        <v>101</v>
      </c>
      <c r="T1012" s="6" t="s">
        <v>113</v>
      </c>
      <c r="U1012" s="6" t="s">
        <v>102</v>
      </c>
      <c r="V1012" s="6" t="s">
        <v>105</v>
      </c>
      <c r="W1012" s="6"/>
      <c r="X1012" s="25"/>
      <c r="Y1012" s="6" t="s">
        <v>130</v>
      </c>
      <c r="Z1012" s="6" t="s">
        <v>128</v>
      </c>
      <c r="AA1012" s="6" t="s">
        <v>127</v>
      </c>
    </row>
    <row r="1013" spans="19:27" ht="18" customHeight="1" x14ac:dyDescent="0.45">
      <c r="S1013" s="21" t="s">
        <v>140</v>
      </c>
      <c r="T1013" s="21" t="s">
        <v>141</v>
      </c>
      <c r="U1013" s="21" t="s">
        <v>139</v>
      </c>
      <c r="V1013" s="21" t="s">
        <v>125</v>
      </c>
      <c r="W1013" s="21" t="s">
        <v>135</v>
      </c>
      <c r="X1013" s="26" t="str">
        <f>_xlfn.CONCAT(S1013,T1013,U1013,V1013,W1013)</f>
        <v>2後期日9 10c</v>
      </c>
      <c r="Y1013" s="22" t="e">
        <f>DGET($H$12:$P$205,$P$12,S1012:V1013)</f>
        <v>#VALUE!</v>
      </c>
      <c r="Z1013" s="22" t="e">
        <f>DGET($H$12:$P$205,$I$12,S1012:V1013)</f>
        <v>#VALUE!</v>
      </c>
      <c r="AA1013" s="22" t="e">
        <f>DGET($H$12:$P$205,$H$12,S1012:V1013)</f>
        <v>#VALUE!</v>
      </c>
    </row>
    <row r="1014" spans="19:27" ht="18" customHeight="1" x14ac:dyDescent="0.45">
      <c r="S1014" s="6" t="s">
        <v>101</v>
      </c>
      <c r="T1014" s="6" t="s">
        <v>113</v>
      </c>
      <c r="U1014" s="6" t="s">
        <v>102</v>
      </c>
      <c r="V1014" s="6" t="s">
        <v>103</v>
      </c>
      <c r="W1014" s="6"/>
      <c r="X1014" s="25"/>
      <c r="Y1014" s="6" t="s">
        <v>130</v>
      </c>
      <c r="Z1014" s="6" t="s">
        <v>128</v>
      </c>
      <c r="AA1014" s="6" t="s">
        <v>127</v>
      </c>
    </row>
    <row r="1015" spans="19:27" ht="18" customHeight="1" x14ac:dyDescent="0.45">
      <c r="S1015" s="21" t="s">
        <v>140</v>
      </c>
      <c r="T1015" s="21" t="s">
        <v>141</v>
      </c>
      <c r="U1015" s="21" t="s">
        <v>139</v>
      </c>
      <c r="V1015" s="21" t="s">
        <v>126</v>
      </c>
      <c r="W1015" s="21" t="s">
        <v>133</v>
      </c>
      <c r="X1015" s="26" t="str">
        <f>_xlfn.CONCAT(S1015,T1015,U1015,V1015,W1015)</f>
        <v>2後期日他a</v>
      </c>
      <c r="Y1015" s="22" t="e">
        <f>DGET($H$12:$P$205,$P$12,S1014:V1015)</f>
        <v>#VALUE!</v>
      </c>
      <c r="Z1015" s="22" t="e">
        <f>DGET($H$12:$P$205,$I$12,S1014:V1015)</f>
        <v>#VALUE!</v>
      </c>
      <c r="AA1015" s="22" t="e">
        <f>DGET($H$12:$P$205,$H$12,S1014:V1015)</f>
        <v>#VALUE!</v>
      </c>
    </row>
    <row r="1016" spans="19:27" ht="18" customHeight="1" x14ac:dyDescent="0.45">
      <c r="S1016" s="6" t="s">
        <v>101</v>
      </c>
      <c r="T1016" s="6" t="s">
        <v>113</v>
      </c>
      <c r="U1016" s="6" t="s">
        <v>102</v>
      </c>
      <c r="V1016" s="6" t="s">
        <v>104</v>
      </c>
      <c r="W1016" s="6"/>
      <c r="X1016" s="25"/>
      <c r="Y1016" s="6" t="s">
        <v>130</v>
      </c>
      <c r="Z1016" s="6" t="s">
        <v>128</v>
      </c>
      <c r="AA1016" s="6" t="s">
        <v>127</v>
      </c>
    </row>
    <row r="1017" spans="19:27" ht="18" customHeight="1" x14ac:dyDescent="0.45">
      <c r="S1017" s="21" t="s">
        <v>140</v>
      </c>
      <c r="T1017" s="21" t="s">
        <v>141</v>
      </c>
      <c r="U1017" s="21" t="s">
        <v>139</v>
      </c>
      <c r="V1017" s="21" t="s">
        <v>126</v>
      </c>
      <c r="W1017" s="21" t="s">
        <v>134</v>
      </c>
      <c r="X1017" s="26" t="str">
        <f>_xlfn.CONCAT(S1017,T1017,U1017,V1017,W1017)</f>
        <v>2後期日他b</v>
      </c>
      <c r="Y1017" s="22" t="e">
        <f>DGET($H$12:$P$205,$P$12,S1016:V1017)</f>
        <v>#VALUE!</v>
      </c>
      <c r="Z1017" s="22" t="e">
        <f>DGET($H$12:$P$205,$I$12,S1016:V1017)</f>
        <v>#VALUE!</v>
      </c>
      <c r="AA1017" s="22" t="e">
        <f>DGET($H$12:$P$205,$H$12,S1016:V1017)</f>
        <v>#VALUE!</v>
      </c>
    </row>
    <row r="1018" spans="19:27" ht="18" customHeight="1" x14ac:dyDescent="0.45">
      <c r="S1018" s="6" t="s">
        <v>101</v>
      </c>
      <c r="T1018" s="6" t="s">
        <v>113</v>
      </c>
      <c r="U1018" s="6" t="s">
        <v>102</v>
      </c>
      <c r="V1018" s="6" t="s">
        <v>105</v>
      </c>
      <c r="W1018" s="6"/>
      <c r="X1018" s="25"/>
      <c r="Y1018" s="6" t="s">
        <v>130</v>
      </c>
      <c r="Z1018" s="6" t="s">
        <v>128</v>
      </c>
      <c r="AA1018" s="6" t="s">
        <v>127</v>
      </c>
    </row>
    <row r="1019" spans="19:27" ht="18" customHeight="1" x14ac:dyDescent="0.45">
      <c r="S1019" s="21" t="s">
        <v>140</v>
      </c>
      <c r="T1019" s="21" t="s">
        <v>141</v>
      </c>
      <c r="U1019" s="21" t="s">
        <v>139</v>
      </c>
      <c r="V1019" s="21" t="s">
        <v>126</v>
      </c>
      <c r="W1019" s="21" t="s">
        <v>135</v>
      </c>
      <c r="X1019" s="26" t="str">
        <f>_xlfn.CONCAT(S1019,T1019,U1019,V1019,W1019)</f>
        <v>2後期日他c</v>
      </c>
      <c r="Y1019" s="22" t="e">
        <f>DGET($H$12:$P$205,$P$12,S1018:V1019)</f>
        <v>#VALUE!</v>
      </c>
      <c r="Z1019" s="22" t="e">
        <f>DGET($H$12:$P$205,$I$12,S1018:V1019)</f>
        <v>#VALUE!</v>
      </c>
      <c r="AA1019" s="22" t="e">
        <f>DGET($H$12:$P$205,$H$12,S1018:V1019)</f>
        <v>#VALUE!</v>
      </c>
    </row>
    <row r="1020" spans="19:27" ht="18" customHeight="1" x14ac:dyDescent="0.45">
      <c r="S1020" s="6" t="s">
        <v>101</v>
      </c>
      <c r="T1020" s="6" t="s">
        <v>113</v>
      </c>
      <c r="U1020" s="6" t="s">
        <v>102</v>
      </c>
      <c r="V1020" s="6" t="s">
        <v>103</v>
      </c>
      <c r="W1020" s="6"/>
      <c r="X1020" s="25"/>
      <c r="Y1020" s="6" t="s">
        <v>130</v>
      </c>
      <c r="Z1020" s="6" t="s">
        <v>128</v>
      </c>
      <c r="AA1020" s="6" t="s">
        <v>127</v>
      </c>
    </row>
    <row r="1021" spans="19:27" ht="18" customHeight="1" x14ac:dyDescent="0.45">
      <c r="S1021" s="21" t="s">
        <v>142</v>
      </c>
      <c r="T1021" s="21" t="s">
        <v>118</v>
      </c>
      <c r="U1021" s="21" t="s">
        <v>119</v>
      </c>
      <c r="V1021" s="21" t="s">
        <v>120</v>
      </c>
      <c r="W1021" s="21" t="s">
        <v>133</v>
      </c>
      <c r="X1021" s="26" t="str">
        <f>_xlfn.CONCAT(S1021,T1021,U1021,V1021,W1021)</f>
        <v>3前期月1 2a</v>
      </c>
      <c r="Y1021" s="22" t="e">
        <f>DGET($H$12:$P$205,$P$12,S1020:V1021)</f>
        <v>#VALUE!</v>
      </c>
      <c r="Z1021" s="22" t="e">
        <f>DGET($H$12:$P$205,$I$12,S1020:V1021)</f>
        <v>#VALUE!</v>
      </c>
      <c r="AA1021" s="22" t="e">
        <f>DGET($H$12:$P$205,$H$12,S1020:V1021)</f>
        <v>#VALUE!</v>
      </c>
    </row>
    <row r="1022" spans="19:27" ht="18" customHeight="1" x14ac:dyDescent="0.45">
      <c r="S1022" s="6" t="s">
        <v>101</v>
      </c>
      <c r="T1022" s="6" t="s">
        <v>113</v>
      </c>
      <c r="U1022" s="6" t="s">
        <v>102</v>
      </c>
      <c r="V1022" s="6" t="s">
        <v>104</v>
      </c>
      <c r="W1022" s="6"/>
      <c r="X1022" s="25"/>
      <c r="Y1022" s="6" t="s">
        <v>130</v>
      </c>
      <c r="Z1022" s="6" t="s">
        <v>128</v>
      </c>
      <c r="AA1022" s="6" t="s">
        <v>127</v>
      </c>
    </row>
    <row r="1023" spans="19:27" ht="18" customHeight="1" x14ac:dyDescent="0.45">
      <c r="S1023" s="21" t="s">
        <v>142</v>
      </c>
      <c r="T1023" s="21" t="s">
        <v>118</v>
      </c>
      <c r="U1023" s="21" t="s">
        <v>119</v>
      </c>
      <c r="V1023" s="21" t="s">
        <v>120</v>
      </c>
      <c r="W1023" s="21" t="s">
        <v>134</v>
      </c>
      <c r="X1023" s="26" t="str">
        <f>_xlfn.CONCAT(S1023,T1023,U1023,V1023,W1023)</f>
        <v>3前期月1 2b</v>
      </c>
      <c r="Y1023" s="22" t="e">
        <f>DGET($H$12:$P$205,$P$12,S1022:V1023)</f>
        <v>#VALUE!</v>
      </c>
      <c r="Z1023" s="22" t="e">
        <f>DGET($H$12:$P$205,$I$12,S1022:V1023)</f>
        <v>#VALUE!</v>
      </c>
      <c r="AA1023" s="22" t="e">
        <f>DGET($H$12:$P$205,$H$12,S1022:V1023)</f>
        <v>#VALUE!</v>
      </c>
    </row>
    <row r="1024" spans="19:27" ht="18" customHeight="1" x14ac:dyDescent="0.45">
      <c r="S1024" s="6" t="s">
        <v>101</v>
      </c>
      <c r="T1024" s="6" t="s">
        <v>113</v>
      </c>
      <c r="U1024" s="6" t="s">
        <v>102</v>
      </c>
      <c r="V1024" s="6" t="s">
        <v>105</v>
      </c>
      <c r="W1024" s="6"/>
      <c r="X1024" s="25"/>
      <c r="Y1024" s="6" t="s">
        <v>130</v>
      </c>
      <c r="Z1024" s="6" t="s">
        <v>128</v>
      </c>
      <c r="AA1024" s="6" t="s">
        <v>127</v>
      </c>
    </row>
    <row r="1025" spans="19:27" ht="18" customHeight="1" x14ac:dyDescent="0.45">
      <c r="S1025" s="21" t="s">
        <v>142</v>
      </c>
      <c r="T1025" s="21" t="s">
        <v>118</v>
      </c>
      <c r="U1025" s="21" t="s">
        <v>119</v>
      </c>
      <c r="V1025" s="21" t="s">
        <v>120</v>
      </c>
      <c r="W1025" s="21" t="s">
        <v>135</v>
      </c>
      <c r="X1025" s="26" t="str">
        <f>_xlfn.CONCAT(S1025,T1025,U1025,V1025,W1025)</f>
        <v>3前期月1 2c</v>
      </c>
      <c r="Y1025" s="22" t="e">
        <f>DGET($H$12:$P$205,$P$12,S1024:V1025)</f>
        <v>#VALUE!</v>
      </c>
      <c r="Z1025" s="22" t="e">
        <f>DGET($H$12:$P$205,$I$12,S1024:V1025)</f>
        <v>#VALUE!</v>
      </c>
      <c r="AA1025" s="22" t="e">
        <f>DGET($H$12:$P$205,$H$12,S1024:V1025)</f>
        <v>#VALUE!</v>
      </c>
    </row>
    <row r="1026" spans="19:27" ht="18" customHeight="1" x14ac:dyDescent="0.45">
      <c r="S1026" s="6" t="s">
        <v>101</v>
      </c>
      <c r="T1026" s="6" t="s">
        <v>113</v>
      </c>
      <c r="U1026" s="6" t="s">
        <v>102</v>
      </c>
      <c r="V1026" s="6" t="s">
        <v>103</v>
      </c>
      <c r="W1026" s="6"/>
      <c r="X1026" s="25"/>
      <c r="Y1026" s="6" t="s">
        <v>130</v>
      </c>
      <c r="Z1026" s="6" t="s">
        <v>128</v>
      </c>
      <c r="AA1026" s="6" t="s">
        <v>127</v>
      </c>
    </row>
    <row r="1027" spans="19:27" ht="18" customHeight="1" x14ac:dyDescent="0.45">
      <c r="S1027" s="21" t="s">
        <v>142</v>
      </c>
      <c r="T1027" s="21" t="s">
        <v>118</v>
      </c>
      <c r="U1027" s="21" t="s">
        <v>119</v>
      </c>
      <c r="V1027" s="21" t="s">
        <v>121</v>
      </c>
      <c r="W1027" s="21" t="s">
        <v>133</v>
      </c>
      <c r="X1027" s="26" t="str">
        <f>_xlfn.CONCAT(S1027,T1027,U1027,V1027,W1027)</f>
        <v>3前期月3 4a</v>
      </c>
      <c r="Y1027" s="22" t="e">
        <f>DGET($H$12:$P$205,$P$12,S1026:V1027)</f>
        <v>#VALUE!</v>
      </c>
      <c r="Z1027" s="22" t="e">
        <f>DGET($H$12:$P$205,$I$12,S1026:V1027)</f>
        <v>#VALUE!</v>
      </c>
      <c r="AA1027" s="22" t="e">
        <f>DGET($H$12:$P$205,$H$12,S1026:V1027)</f>
        <v>#VALUE!</v>
      </c>
    </row>
    <row r="1028" spans="19:27" ht="18" customHeight="1" x14ac:dyDescent="0.45">
      <c r="S1028" s="6" t="s">
        <v>101</v>
      </c>
      <c r="T1028" s="6" t="s">
        <v>113</v>
      </c>
      <c r="U1028" s="6" t="s">
        <v>102</v>
      </c>
      <c r="V1028" s="6" t="s">
        <v>104</v>
      </c>
      <c r="W1028" s="6"/>
      <c r="X1028" s="25"/>
      <c r="Y1028" s="6" t="s">
        <v>130</v>
      </c>
      <c r="Z1028" s="6" t="s">
        <v>128</v>
      </c>
      <c r="AA1028" s="6" t="s">
        <v>127</v>
      </c>
    </row>
    <row r="1029" spans="19:27" ht="18" customHeight="1" x14ac:dyDescent="0.45">
      <c r="S1029" s="21" t="s">
        <v>142</v>
      </c>
      <c r="T1029" s="21" t="s">
        <v>118</v>
      </c>
      <c r="U1029" s="21" t="s">
        <v>119</v>
      </c>
      <c r="V1029" s="21" t="s">
        <v>121</v>
      </c>
      <c r="W1029" s="21" t="s">
        <v>134</v>
      </c>
      <c r="X1029" s="26" t="str">
        <f>_xlfn.CONCAT(S1029,T1029,U1029,V1029,W1029)</f>
        <v>3前期月3 4b</v>
      </c>
      <c r="Y1029" s="22" t="e">
        <f>DGET($H$12:$P$205,$P$12,S1028:V1029)</f>
        <v>#VALUE!</v>
      </c>
      <c r="Z1029" s="22" t="e">
        <f>DGET($H$12:$P$205,$I$12,S1028:V1029)</f>
        <v>#VALUE!</v>
      </c>
      <c r="AA1029" s="22" t="e">
        <f>DGET($H$12:$P$205,$H$12,S1028:V1029)</f>
        <v>#VALUE!</v>
      </c>
    </row>
    <row r="1030" spans="19:27" ht="18" customHeight="1" x14ac:dyDescent="0.45">
      <c r="S1030" s="6" t="s">
        <v>101</v>
      </c>
      <c r="T1030" s="6" t="s">
        <v>113</v>
      </c>
      <c r="U1030" s="6" t="s">
        <v>102</v>
      </c>
      <c r="V1030" s="6" t="s">
        <v>105</v>
      </c>
      <c r="W1030" s="6"/>
      <c r="X1030" s="25"/>
      <c r="Y1030" s="6" t="s">
        <v>130</v>
      </c>
      <c r="Z1030" s="6" t="s">
        <v>128</v>
      </c>
      <c r="AA1030" s="6" t="s">
        <v>127</v>
      </c>
    </row>
    <row r="1031" spans="19:27" ht="18" customHeight="1" x14ac:dyDescent="0.45">
      <c r="S1031" s="21" t="s">
        <v>142</v>
      </c>
      <c r="T1031" s="21" t="s">
        <v>118</v>
      </c>
      <c r="U1031" s="21" t="s">
        <v>119</v>
      </c>
      <c r="V1031" s="21" t="s">
        <v>121</v>
      </c>
      <c r="W1031" s="21" t="s">
        <v>135</v>
      </c>
      <c r="X1031" s="26" t="str">
        <f>_xlfn.CONCAT(S1031,T1031,U1031,V1031,W1031)</f>
        <v>3前期月3 4c</v>
      </c>
      <c r="Y1031" s="22" t="e">
        <f>DGET($H$12:$P$205,$P$12,S1030:V1031)</f>
        <v>#VALUE!</v>
      </c>
      <c r="Z1031" s="22" t="e">
        <f>DGET($H$12:$P$205,$I$12,S1030:V1031)</f>
        <v>#VALUE!</v>
      </c>
      <c r="AA1031" s="22" t="e">
        <f>DGET($H$12:$P$205,$H$12,S1030:V1031)</f>
        <v>#VALUE!</v>
      </c>
    </row>
    <row r="1032" spans="19:27" ht="18" customHeight="1" x14ac:dyDescent="0.45">
      <c r="S1032" s="6" t="s">
        <v>101</v>
      </c>
      <c r="T1032" s="6" t="s">
        <v>113</v>
      </c>
      <c r="U1032" s="6" t="s">
        <v>102</v>
      </c>
      <c r="V1032" s="6" t="s">
        <v>103</v>
      </c>
      <c r="W1032" s="6"/>
      <c r="X1032" s="25"/>
      <c r="Y1032" s="6" t="s">
        <v>130</v>
      </c>
      <c r="Z1032" s="6" t="s">
        <v>128</v>
      </c>
      <c r="AA1032" s="6" t="s">
        <v>127</v>
      </c>
    </row>
    <row r="1033" spans="19:27" ht="18" customHeight="1" x14ac:dyDescent="0.45">
      <c r="S1033" s="21" t="s">
        <v>142</v>
      </c>
      <c r="T1033" s="21" t="s">
        <v>118</v>
      </c>
      <c r="U1033" s="21" t="s">
        <v>119</v>
      </c>
      <c r="V1033" s="21" t="s">
        <v>123</v>
      </c>
      <c r="W1033" s="21" t="s">
        <v>133</v>
      </c>
      <c r="X1033" s="26" t="str">
        <f>_xlfn.CONCAT(S1033,T1033,U1033,V1033,W1033)</f>
        <v>3前期月5 6a</v>
      </c>
      <c r="Y1033" s="22" t="e">
        <f>DGET($H$12:$P$205,$P$12,S1032:V1033)</f>
        <v>#VALUE!</v>
      </c>
      <c r="Z1033" s="22" t="e">
        <f>DGET($H$12:$P$205,$I$12,S1032:V1033)</f>
        <v>#VALUE!</v>
      </c>
      <c r="AA1033" s="22" t="e">
        <f>DGET($H$12:$P$205,$H$12,S1032:V1033)</f>
        <v>#VALUE!</v>
      </c>
    </row>
    <row r="1034" spans="19:27" ht="18" customHeight="1" x14ac:dyDescent="0.45">
      <c r="S1034" s="6" t="s">
        <v>101</v>
      </c>
      <c r="T1034" s="6" t="s">
        <v>113</v>
      </c>
      <c r="U1034" s="6" t="s">
        <v>102</v>
      </c>
      <c r="V1034" s="6" t="s">
        <v>104</v>
      </c>
      <c r="W1034" s="6"/>
      <c r="X1034" s="25"/>
      <c r="Y1034" s="6" t="s">
        <v>130</v>
      </c>
      <c r="Z1034" s="6" t="s">
        <v>128</v>
      </c>
      <c r="AA1034" s="6" t="s">
        <v>127</v>
      </c>
    </row>
    <row r="1035" spans="19:27" ht="18" customHeight="1" x14ac:dyDescent="0.45">
      <c r="S1035" s="21" t="s">
        <v>142</v>
      </c>
      <c r="T1035" s="21" t="s">
        <v>118</v>
      </c>
      <c r="U1035" s="21" t="s">
        <v>119</v>
      </c>
      <c r="V1035" s="21" t="s">
        <v>123</v>
      </c>
      <c r="W1035" s="21" t="s">
        <v>134</v>
      </c>
      <c r="X1035" s="26" t="str">
        <f>_xlfn.CONCAT(S1035,T1035,U1035,V1035,W1035)</f>
        <v>3前期月5 6b</v>
      </c>
      <c r="Y1035" s="22" t="e">
        <f>DGET($H$12:$P$205,$P$12,S1034:V1035)</f>
        <v>#VALUE!</v>
      </c>
      <c r="Z1035" s="22" t="e">
        <f>DGET($H$12:$P$205,$I$12,S1034:V1035)</f>
        <v>#VALUE!</v>
      </c>
      <c r="AA1035" s="22" t="e">
        <f>DGET($H$12:$P$205,$H$12,S1034:V1035)</f>
        <v>#VALUE!</v>
      </c>
    </row>
    <row r="1036" spans="19:27" ht="18" customHeight="1" x14ac:dyDescent="0.45">
      <c r="S1036" s="6" t="s">
        <v>101</v>
      </c>
      <c r="T1036" s="6" t="s">
        <v>113</v>
      </c>
      <c r="U1036" s="6" t="s">
        <v>102</v>
      </c>
      <c r="V1036" s="6" t="s">
        <v>105</v>
      </c>
      <c r="W1036" s="6"/>
      <c r="X1036" s="25"/>
      <c r="Y1036" s="6" t="s">
        <v>130</v>
      </c>
      <c r="Z1036" s="6" t="s">
        <v>128</v>
      </c>
      <c r="AA1036" s="6" t="s">
        <v>127</v>
      </c>
    </row>
    <row r="1037" spans="19:27" ht="18" customHeight="1" x14ac:dyDescent="0.45">
      <c r="S1037" s="21" t="s">
        <v>142</v>
      </c>
      <c r="T1037" s="21" t="s">
        <v>118</v>
      </c>
      <c r="U1037" s="21" t="s">
        <v>119</v>
      </c>
      <c r="V1037" s="21" t="s">
        <v>123</v>
      </c>
      <c r="W1037" s="21" t="s">
        <v>135</v>
      </c>
      <c r="X1037" s="26" t="str">
        <f>_xlfn.CONCAT(S1037,T1037,U1037,V1037,W1037)</f>
        <v>3前期月5 6c</v>
      </c>
      <c r="Y1037" s="22" t="e">
        <f>DGET($H$12:$P$205,$P$12,S1036:V1037)</f>
        <v>#VALUE!</v>
      </c>
      <c r="Z1037" s="22" t="e">
        <f>DGET($H$12:$P$205,$I$12,S1036:V1037)</f>
        <v>#VALUE!</v>
      </c>
      <c r="AA1037" s="22" t="e">
        <f>DGET($H$12:$P$205,$H$12,S1036:V1037)</f>
        <v>#VALUE!</v>
      </c>
    </row>
    <row r="1038" spans="19:27" ht="18" customHeight="1" x14ac:dyDescent="0.45">
      <c r="S1038" s="6" t="s">
        <v>101</v>
      </c>
      <c r="T1038" s="6" t="s">
        <v>113</v>
      </c>
      <c r="U1038" s="6" t="s">
        <v>102</v>
      </c>
      <c r="V1038" s="6" t="s">
        <v>103</v>
      </c>
      <c r="W1038" s="6"/>
      <c r="X1038" s="25"/>
      <c r="Y1038" s="6" t="s">
        <v>130</v>
      </c>
      <c r="Z1038" s="6" t="s">
        <v>128</v>
      </c>
      <c r="AA1038" s="6" t="s">
        <v>127</v>
      </c>
    </row>
    <row r="1039" spans="19:27" ht="18" customHeight="1" x14ac:dyDescent="0.45">
      <c r="S1039" s="21" t="s">
        <v>142</v>
      </c>
      <c r="T1039" s="21" t="s">
        <v>118</v>
      </c>
      <c r="U1039" s="21" t="s">
        <v>119</v>
      </c>
      <c r="V1039" s="21" t="s">
        <v>124</v>
      </c>
      <c r="W1039" s="21" t="s">
        <v>133</v>
      </c>
      <c r="X1039" s="26" t="str">
        <f>_xlfn.CONCAT(S1039,T1039,U1039,V1039,W1039)</f>
        <v>3前期月7 8a</v>
      </c>
      <c r="Y1039" s="22" t="e">
        <f>DGET($H$12:$P$205,$P$12,S1038:V1039)</f>
        <v>#VALUE!</v>
      </c>
      <c r="Z1039" s="22" t="e">
        <f>DGET($H$12:$P$205,$I$12,S1038:V1039)</f>
        <v>#VALUE!</v>
      </c>
      <c r="AA1039" s="22" t="e">
        <f>DGET($H$12:$P$205,$H$12,S1038:V1039)</f>
        <v>#VALUE!</v>
      </c>
    </row>
    <row r="1040" spans="19:27" ht="18" customHeight="1" x14ac:dyDescent="0.45">
      <c r="S1040" s="6" t="s">
        <v>101</v>
      </c>
      <c r="T1040" s="6" t="s">
        <v>113</v>
      </c>
      <c r="U1040" s="6" t="s">
        <v>102</v>
      </c>
      <c r="V1040" s="6" t="s">
        <v>104</v>
      </c>
      <c r="W1040" s="6"/>
      <c r="X1040" s="25"/>
      <c r="Y1040" s="6" t="s">
        <v>130</v>
      </c>
      <c r="Z1040" s="6" t="s">
        <v>128</v>
      </c>
      <c r="AA1040" s="6" t="s">
        <v>127</v>
      </c>
    </row>
    <row r="1041" spans="19:27" ht="18" customHeight="1" x14ac:dyDescent="0.45">
      <c r="S1041" s="21" t="s">
        <v>142</v>
      </c>
      <c r="T1041" s="21" t="s">
        <v>118</v>
      </c>
      <c r="U1041" s="21" t="s">
        <v>119</v>
      </c>
      <c r="V1041" s="21" t="s">
        <v>124</v>
      </c>
      <c r="W1041" s="21" t="s">
        <v>134</v>
      </c>
      <c r="X1041" s="26" t="str">
        <f>_xlfn.CONCAT(S1041,T1041,U1041,V1041,W1041)</f>
        <v>3前期月7 8b</v>
      </c>
      <c r="Y1041" s="22" t="e">
        <f>DGET($H$12:$P$205,$P$12,S1040:V1041)</f>
        <v>#VALUE!</v>
      </c>
      <c r="Z1041" s="22" t="e">
        <f>DGET($H$12:$P$205,$I$12,S1040:V1041)</f>
        <v>#VALUE!</v>
      </c>
      <c r="AA1041" s="22" t="e">
        <f>DGET($H$12:$P$205,$H$12,S1040:V1041)</f>
        <v>#VALUE!</v>
      </c>
    </row>
    <row r="1042" spans="19:27" ht="18" customHeight="1" x14ac:dyDescent="0.45">
      <c r="S1042" s="6" t="s">
        <v>101</v>
      </c>
      <c r="T1042" s="6" t="s">
        <v>113</v>
      </c>
      <c r="U1042" s="6" t="s">
        <v>102</v>
      </c>
      <c r="V1042" s="6" t="s">
        <v>105</v>
      </c>
      <c r="W1042" s="6"/>
      <c r="X1042" s="25"/>
      <c r="Y1042" s="6" t="s">
        <v>130</v>
      </c>
      <c r="Z1042" s="6" t="s">
        <v>128</v>
      </c>
      <c r="AA1042" s="6" t="s">
        <v>127</v>
      </c>
    </row>
    <row r="1043" spans="19:27" ht="18" customHeight="1" x14ac:dyDescent="0.45">
      <c r="S1043" s="21" t="s">
        <v>142</v>
      </c>
      <c r="T1043" s="21" t="s">
        <v>118</v>
      </c>
      <c r="U1043" s="21" t="s">
        <v>119</v>
      </c>
      <c r="V1043" s="21" t="s">
        <v>124</v>
      </c>
      <c r="W1043" s="21" t="s">
        <v>135</v>
      </c>
      <c r="X1043" s="26" t="str">
        <f>_xlfn.CONCAT(S1043,T1043,U1043,V1043,W1043)</f>
        <v>3前期月7 8c</v>
      </c>
      <c r="Y1043" s="22" t="e">
        <f>DGET($H$12:$P$205,$P$12,S1042:V1043)</f>
        <v>#VALUE!</v>
      </c>
      <c r="Z1043" s="22" t="e">
        <f>DGET($H$12:$P$205,$I$12,S1042:V1043)</f>
        <v>#VALUE!</v>
      </c>
      <c r="AA1043" s="22" t="e">
        <f>DGET($H$12:$P$205,$H$12,S1042:V1043)</f>
        <v>#VALUE!</v>
      </c>
    </row>
    <row r="1044" spans="19:27" ht="18" customHeight="1" x14ac:dyDescent="0.45">
      <c r="S1044" s="6" t="s">
        <v>101</v>
      </c>
      <c r="T1044" s="6" t="s">
        <v>113</v>
      </c>
      <c r="U1044" s="6" t="s">
        <v>102</v>
      </c>
      <c r="V1044" s="6" t="s">
        <v>103</v>
      </c>
      <c r="W1044" s="6"/>
      <c r="X1044" s="25"/>
      <c r="Y1044" s="6" t="s">
        <v>130</v>
      </c>
      <c r="Z1044" s="6" t="s">
        <v>128</v>
      </c>
      <c r="AA1044" s="6" t="s">
        <v>127</v>
      </c>
    </row>
    <row r="1045" spans="19:27" ht="18" customHeight="1" x14ac:dyDescent="0.45">
      <c r="S1045" s="21" t="s">
        <v>142</v>
      </c>
      <c r="T1045" s="21" t="s">
        <v>118</v>
      </c>
      <c r="U1045" s="21" t="s">
        <v>119</v>
      </c>
      <c r="V1045" s="21" t="s">
        <v>125</v>
      </c>
      <c r="W1045" s="21" t="s">
        <v>133</v>
      </c>
      <c r="X1045" s="26" t="str">
        <f>_xlfn.CONCAT(S1045,T1045,U1045,V1045,W1045)</f>
        <v>3前期月9 10a</v>
      </c>
      <c r="Y1045" s="22" t="e">
        <f>DGET($H$12:$P$205,$P$12,S1044:V1045)</f>
        <v>#VALUE!</v>
      </c>
      <c r="Z1045" s="22" t="e">
        <f>DGET($H$12:$P$205,$I$12,S1044:V1045)</f>
        <v>#VALUE!</v>
      </c>
      <c r="AA1045" s="22" t="e">
        <f>DGET($H$12:$P$205,$H$12,S1044:V1045)</f>
        <v>#VALUE!</v>
      </c>
    </row>
    <row r="1046" spans="19:27" ht="18" customHeight="1" x14ac:dyDescent="0.45">
      <c r="S1046" s="6" t="s">
        <v>101</v>
      </c>
      <c r="T1046" s="6" t="s">
        <v>113</v>
      </c>
      <c r="U1046" s="6" t="s">
        <v>102</v>
      </c>
      <c r="V1046" s="6" t="s">
        <v>104</v>
      </c>
      <c r="W1046" s="6"/>
      <c r="X1046" s="25"/>
      <c r="Y1046" s="6" t="s">
        <v>130</v>
      </c>
      <c r="Z1046" s="6" t="s">
        <v>128</v>
      </c>
      <c r="AA1046" s="6" t="s">
        <v>127</v>
      </c>
    </row>
    <row r="1047" spans="19:27" ht="18" customHeight="1" x14ac:dyDescent="0.45">
      <c r="S1047" s="21" t="s">
        <v>142</v>
      </c>
      <c r="T1047" s="21" t="s">
        <v>118</v>
      </c>
      <c r="U1047" s="21" t="s">
        <v>119</v>
      </c>
      <c r="V1047" s="21" t="s">
        <v>125</v>
      </c>
      <c r="W1047" s="21" t="s">
        <v>134</v>
      </c>
      <c r="X1047" s="26" t="str">
        <f>_xlfn.CONCAT(S1047,T1047,U1047,V1047,W1047)</f>
        <v>3前期月9 10b</v>
      </c>
      <c r="Y1047" s="22" t="e">
        <f>DGET($H$12:$P$205,$P$12,S1046:V1047)</f>
        <v>#VALUE!</v>
      </c>
      <c r="Z1047" s="22" t="e">
        <f>DGET($H$12:$P$205,$I$12,S1046:V1047)</f>
        <v>#VALUE!</v>
      </c>
      <c r="AA1047" s="22" t="e">
        <f>DGET($H$12:$P$205,$H$12,S1046:V1047)</f>
        <v>#VALUE!</v>
      </c>
    </row>
    <row r="1048" spans="19:27" ht="18" customHeight="1" x14ac:dyDescent="0.45">
      <c r="S1048" s="6" t="s">
        <v>101</v>
      </c>
      <c r="T1048" s="6" t="s">
        <v>113</v>
      </c>
      <c r="U1048" s="6" t="s">
        <v>102</v>
      </c>
      <c r="V1048" s="6" t="s">
        <v>105</v>
      </c>
      <c r="W1048" s="6"/>
      <c r="X1048" s="25"/>
      <c r="Y1048" s="6" t="s">
        <v>130</v>
      </c>
      <c r="Z1048" s="6" t="s">
        <v>128</v>
      </c>
      <c r="AA1048" s="6" t="s">
        <v>127</v>
      </c>
    </row>
    <row r="1049" spans="19:27" ht="18" customHeight="1" x14ac:dyDescent="0.45">
      <c r="S1049" s="21" t="s">
        <v>142</v>
      </c>
      <c r="T1049" s="21" t="s">
        <v>118</v>
      </c>
      <c r="U1049" s="21" t="s">
        <v>119</v>
      </c>
      <c r="V1049" s="21" t="s">
        <v>125</v>
      </c>
      <c r="W1049" s="21" t="s">
        <v>135</v>
      </c>
      <c r="X1049" s="26" t="str">
        <f>_xlfn.CONCAT(S1049,T1049,U1049,V1049,W1049)</f>
        <v>3前期月9 10c</v>
      </c>
      <c r="Y1049" s="22" t="e">
        <f>DGET($H$12:$P$205,$P$12,S1048:V1049)</f>
        <v>#VALUE!</v>
      </c>
      <c r="Z1049" s="22" t="e">
        <f>DGET($H$12:$P$205,$I$12,S1048:V1049)</f>
        <v>#VALUE!</v>
      </c>
      <c r="AA1049" s="22" t="e">
        <f>DGET($H$12:$P$205,$H$12,S1048:V1049)</f>
        <v>#VALUE!</v>
      </c>
    </row>
    <row r="1050" spans="19:27" ht="18" customHeight="1" x14ac:dyDescent="0.45">
      <c r="S1050" s="6" t="s">
        <v>101</v>
      </c>
      <c r="T1050" s="6" t="s">
        <v>113</v>
      </c>
      <c r="U1050" s="6" t="s">
        <v>102</v>
      </c>
      <c r="V1050" s="6" t="s">
        <v>103</v>
      </c>
      <c r="W1050" s="6"/>
      <c r="X1050" s="25"/>
      <c r="Y1050" s="6" t="s">
        <v>130</v>
      </c>
      <c r="Z1050" s="6" t="s">
        <v>128</v>
      </c>
      <c r="AA1050" s="6" t="s">
        <v>127</v>
      </c>
    </row>
    <row r="1051" spans="19:27" ht="18" customHeight="1" x14ac:dyDescent="0.45">
      <c r="S1051" s="21" t="s">
        <v>142</v>
      </c>
      <c r="T1051" s="21" t="s">
        <v>118</v>
      </c>
      <c r="U1051" s="21" t="s">
        <v>119</v>
      </c>
      <c r="V1051" s="21" t="s">
        <v>126</v>
      </c>
      <c r="W1051" s="21" t="s">
        <v>133</v>
      </c>
      <c r="X1051" s="26" t="str">
        <f>_xlfn.CONCAT(S1051,T1051,U1051,V1051,W1051)</f>
        <v>3前期月他a</v>
      </c>
      <c r="Y1051" s="22" t="e">
        <f>DGET($H$12:$P$205,$P$12,S1050:V1051)</f>
        <v>#VALUE!</v>
      </c>
      <c r="Z1051" s="22" t="e">
        <f>DGET($H$12:$P$205,$I$12,S1050:V1051)</f>
        <v>#VALUE!</v>
      </c>
      <c r="AA1051" s="22" t="e">
        <f>DGET($H$12:$P$205,$H$12,S1050:V1051)</f>
        <v>#VALUE!</v>
      </c>
    </row>
    <row r="1052" spans="19:27" ht="18" customHeight="1" x14ac:dyDescent="0.45">
      <c r="S1052" s="6" t="s">
        <v>101</v>
      </c>
      <c r="T1052" s="6" t="s">
        <v>113</v>
      </c>
      <c r="U1052" s="6" t="s">
        <v>102</v>
      </c>
      <c r="V1052" s="6" t="s">
        <v>104</v>
      </c>
      <c r="W1052" s="6"/>
      <c r="X1052" s="25"/>
      <c r="Y1052" s="6" t="s">
        <v>130</v>
      </c>
      <c r="Z1052" s="6" t="s">
        <v>128</v>
      </c>
      <c r="AA1052" s="6" t="s">
        <v>127</v>
      </c>
    </row>
    <row r="1053" spans="19:27" ht="18" customHeight="1" x14ac:dyDescent="0.45">
      <c r="S1053" s="21" t="s">
        <v>142</v>
      </c>
      <c r="T1053" s="21" t="s">
        <v>118</v>
      </c>
      <c r="U1053" s="21" t="s">
        <v>119</v>
      </c>
      <c r="V1053" s="21" t="s">
        <v>126</v>
      </c>
      <c r="W1053" s="21" t="s">
        <v>134</v>
      </c>
      <c r="X1053" s="26" t="str">
        <f>_xlfn.CONCAT(S1053,T1053,U1053,V1053,W1053)</f>
        <v>3前期月他b</v>
      </c>
      <c r="Y1053" s="22" t="e">
        <f>DGET($H$12:$P$205,$P$12,S1052:V1053)</f>
        <v>#VALUE!</v>
      </c>
      <c r="Z1053" s="22" t="e">
        <f>DGET($H$12:$P$205,$I$12,S1052:V1053)</f>
        <v>#VALUE!</v>
      </c>
      <c r="AA1053" s="22" t="e">
        <f>DGET($H$12:$P$205,$H$12,S1052:V1053)</f>
        <v>#VALUE!</v>
      </c>
    </row>
    <row r="1054" spans="19:27" ht="18" customHeight="1" x14ac:dyDescent="0.45">
      <c r="S1054" s="6" t="s">
        <v>101</v>
      </c>
      <c r="T1054" s="6" t="s">
        <v>113</v>
      </c>
      <c r="U1054" s="6" t="s">
        <v>102</v>
      </c>
      <c r="V1054" s="6" t="s">
        <v>105</v>
      </c>
      <c r="W1054" s="6"/>
      <c r="X1054" s="25"/>
      <c r="Y1054" s="6" t="s">
        <v>130</v>
      </c>
      <c r="Z1054" s="6" t="s">
        <v>128</v>
      </c>
      <c r="AA1054" s="6" t="s">
        <v>127</v>
      </c>
    </row>
    <row r="1055" spans="19:27" ht="18" customHeight="1" x14ac:dyDescent="0.45">
      <c r="S1055" s="21" t="s">
        <v>142</v>
      </c>
      <c r="T1055" s="21" t="s">
        <v>118</v>
      </c>
      <c r="U1055" s="21" t="s">
        <v>119</v>
      </c>
      <c r="V1055" s="21" t="s">
        <v>126</v>
      </c>
      <c r="W1055" s="21" t="s">
        <v>135</v>
      </c>
      <c r="X1055" s="26" t="str">
        <f>_xlfn.CONCAT(S1055,T1055,U1055,V1055,W1055)</f>
        <v>3前期月他c</v>
      </c>
      <c r="Y1055" s="22" t="e">
        <f>DGET($H$12:$P$205,$P$12,S1054:V1055)</f>
        <v>#VALUE!</v>
      </c>
      <c r="Z1055" s="22" t="e">
        <f>DGET($H$12:$P$205,$I$12,S1054:V1055)</f>
        <v>#VALUE!</v>
      </c>
      <c r="AA1055" s="22" t="e">
        <f>DGET($H$12:$P$205,$H$12,S1054:V1055)</f>
        <v>#VALUE!</v>
      </c>
    </row>
    <row r="1056" spans="19:27" ht="18" customHeight="1" x14ac:dyDescent="0.45">
      <c r="S1056" s="6" t="s">
        <v>101</v>
      </c>
      <c r="T1056" s="6" t="s">
        <v>113</v>
      </c>
      <c r="U1056" s="6" t="s">
        <v>102</v>
      </c>
      <c r="V1056" s="6" t="s">
        <v>103</v>
      </c>
      <c r="W1056" s="6"/>
      <c r="X1056" s="25"/>
      <c r="Y1056" s="6" t="s">
        <v>130</v>
      </c>
      <c r="Z1056" s="6" t="s">
        <v>128</v>
      </c>
      <c r="AA1056" s="6" t="s">
        <v>127</v>
      </c>
    </row>
    <row r="1057" spans="19:27" ht="18" customHeight="1" x14ac:dyDescent="0.45">
      <c r="S1057" s="21" t="s">
        <v>142</v>
      </c>
      <c r="T1057" s="21" t="s">
        <v>118</v>
      </c>
      <c r="U1057" s="21" t="s">
        <v>129</v>
      </c>
      <c r="V1057" s="21" t="s">
        <v>120</v>
      </c>
      <c r="W1057" s="21" t="s">
        <v>133</v>
      </c>
      <c r="X1057" s="26" t="str">
        <f>_xlfn.CONCAT(S1057,T1057,U1057,V1057,W1057)</f>
        <v>3前期火1 2a</v>
      </c>
      <c r="Y1057" s="22" t="e">
        <f>DGET($H$12:$P$205,$P$12,S1056:V1057)</f>
        <v>#VALUE!</v>
      </c>
      <c r="Z1057" s="22" t="e">
        <f>DGET($H$12:$P$205,$I$12,S1056:V1057)</f>
        <v>#VALUE!</v>
      </c>
      <c r="AA1057" s="22" t="e">
        <f>DGET($H$12:$P$205,$H$12,S1056:V1057)</f>
        <v>#VALUE!</v>
      </c>
    </row>
    <row r="1058" spans="19:27" ht="18" customHeight="1" x14ac:dyDescent="0.45">
      <c r="S1058" s="6" t="s">
        <v>101</v>
      </c>
      <c r="T1058" s="6" t="s">
        <v>113</v>
      </c>
      <c r="U1058" s="6" t="s">
        <v>102</v>
      </c>
      <c r="V1058" s="6" t="s">
        <v>104</v>
      </c>
      <c r="W1058" s="6"/>
      <c r="X1058" s="25"/>
      <c r="Y1058" s="6" t="s">
        <v>130</v>
      </c>
      <c r="Z1058" s="6" t="s">
        <v>128</v>
      </c>
      <c r="AA1058" s="6" t="s">
        <v>127</v>
      </c>
    </row>
    <row r="1059" spans="19:27" ht="18" customHeight="1" x14ac:dyDescent="0.45">
      <c r="S1059" s="21" t="s">
        <v>142</v>
      </c>
      <c r="T1059" s="21" t="s">
        <v>118</v>
      </c>
      <c r="U1059" s="21" t="s">
        <v>129</v>
      </c>
      <c r="V1059" s="21" t="s">
        <v>120</v>
      </c>
      <c r="W1059" s="21" t="s">
        <v>134</v>
      </c>
      <c r="X1059" s="26" t="str">
        <f>_xlfn.CONCAT(S1059,T1059,U1059,V1059,W1059)</f>
        <v>3前期火1 2b</v>
      </c>
      <c r="Y1059" s="22" t="e">
        <f>DGET($H$12:$P$205,$P$12,S1058:V1059)</f>
        <v>#VALUE!</v>
      </c>
      <c r="Z1059" s="22" t="e">
        <f>DGET($H$12:$P$205,$I$12,S1058:V1059)</f>
        <v>#VALUE!</v>
      </c>
      <c r="AA1059" s="22" t="e">
        <f>DGET($H$12:$P$205,$H$12,S1058:V1059)</f>
        <v>#VALUE!</v>
      </c>
    </row>
    <row r="1060" spans="19:27" ht="18" customHeight="1" x14ac:dyDescent="0.45">
      <c r="S1060" s="6" t="s">
        <v>101</v>
      </c>
      <c r="T1060" s="6" t="s">
        <v>113</v>
      </c>
      <c r="U1060" s="6" t="s">
        <v>102</v>
      </c>
      <c r="V1060" s="6" t="s">
        <v>105</v>
      </c>
      <c r="W1060" s="6"/>
      <c r="X1060" s="25"/>
      <c r="Y1060" s="6" t="s">
        <v>130</v>
      </c>
      <c r="Z1060" s="6" t="s">
        <v>128</v>
      </c>
      <c r="AA1060" s="6" t="s">
        <v>127</v>
      </c>
    </row>
    <row r="1061" spans="19:27" ht="18" customHeight="1" x14ac:dyDescent="0.45">
      <c r="S1061" s="21" t="s">
        <v>142</v>
      </c>
      <c r="T1061" s="21" t="s">
        <v>118</v>
      </c>
      <c r="U1061" s="21" t="s">
        <v>129</v>
      </c>
      <c r="V1061" s="21" t="s">
        <v>120</v>
      </c>
      <c r="W1061" s="21" t="s">
        <v>135</v>
      </c>
      <c r="X1061" s="26" t="str">
        <f>_xlfn.CONCAT(S1061,T1061,U1061,V1061,W1061)</f>
        <v>3前期火1 2c</v>
      </c>
      <c r="Y1061" s="22" t="e">
        <f>DGET($H$12:$P$205,$P$12,S1060:V1061)</f>
        <v>#VALUE!</v>
      </c>
      <c r="Z1061" s="22" t="e">
        <f>DGET($H$12:$P$205,$I$12,S1060:V1061)</f>
        <v>#VALUE!</v>
      </c>
      <c r="AA1061" s="22" t="e">
        <f>DGET($H$12:$P$205,$H$12,S1060:V1061)</f>
        <v>#VALUE!</v>
      </c>
    </row>
    <row r="1062" spans="19:27" ht="18" customHeight="1" x14ac:dyDescent="0.45">
      <c r="S1062" s="6" t="s">
        <v>101</v>
      </c>
      <c r="T1062" s="6" t="s">
        <v>113</v>
      </c>
      <c r="U1062" s="6" t="s">
        <v>102</v>
      </c>
      <c r="V1062" s="6" t="s">
        <v>103</v>
      </c>
      <c r="W1062" s="6"/>
      <c r="X1062" s="25"/>
      <c r="Y1062" s="6" t="s">
        <v>130</v>
      </c>
      <c r="Z1062" s="6" t="s">
        <v>128</v>
      </c>
      <c r="AA1062" s="6" t="s">
        <v>127</v>
      </c>
    </row>
    <row r="1063" spans="19:27" ht="18" customHeight="1" x14ac:dyDescent="0.45">
      <c r="S1063" s="21" t="s">
        <v>142</v>
      </c>
      <c r="T1063" s="21" t="s">
        <v>118</v>
      </c>
      <c r="U1063" s="21" t="s">
        <v>129</v>
      </c>
      <c r="V1063" s="21" t="s">
        <v>121</v>
      </c>
      <c r="W1063" s="21" t="s">
        <v>133</v>
      </c>
      <c r="X1063" s="26" t="str">
        <f>_xlfn.CONCAT(S1063,T1063,U1063,V1063,W1063)</f>
        <v>3前期火3 4a</v>
      </c>
      <c r="Y1063" s="22" t="e">
        <f>DGET($H$12:$P$205,$P$12,S1062:V1063)</f>
        <v>#VALUE!</v>
      </c>
      <c r="Z1063" s="22" t="e">
        <f>DGET($H$12:$P$205,$I$12,S1062:V1063)</f>
        <v>#VALUE!</v>
      </c>
      <c r="AA1063" s="22" t="e">
        <f>DGET($H$12:$P$205,$H$12,S1062:V1063)</f>
        <v>#VALUE!</v>
      </c>
    </row>
    <row r="1064" spans="19:27" ht="18" customHeight="1" x14ac:dyDescent="0.45">
      <c r="S1064" s="6" t="s">
        <v>101</v>
      </c>
      <c r="T1064" s="6" t="s">
        <v>113</v>
      </c>
      <c r="U1064" s="6" t="s">
        <v>102</v>
      </c>
      <c r="V1064" s="6" t="s">
        <v>104</v>
      </c>
      <c r="W1064" s="6"/>
      <c r="X1064" s="25"/>
      <c r="Y1064" s="6" t="s">
        <v>130</v>
      </c>
      <c r="Z1064" s="6" t="s">
        <v>128</v>
      </c>
      <c r="AA1064" s="6" t="s">
        <v>127</v>
      </c>
    </row>
    <row r="1065" spans="19:27" ht="18" customHeight="1" x14ac:dyDescent="0.45">
      <c r="S1065" s="21" t="s">
        <v>142</v>
      </c>
      <c r="T1065" s="21" t="s">
        <v>118</v>
      </c>
      <c r="U1065" s="21" t="s">
        <v>129</v>
      </c>
      <c r="V1065" s="21" t="s">
        <v>121</v>
      </c>
      <c r="W1065" s="21" t="s">
        <v>134</v>
      </c>
      <c r="X1065" s="26" t="str">
        <f>_xlfn.CONCAT(S1065,T1065,U1065,V1065,W1065)</f>
        <v>3前期火3 4b</v>
      </c>
      <c r="Y1065" s="22" t="e">
        <f>DGET($H$12:$P$205,$P$12,S1064:V1065)</f>
        <v>#VALUE!</v>
      </c>
      <c r="Z1065" s="22" t="e">
        <f>DGET($H$12:$P$205,$I$12,S1064:V1065)</f>
        <v>#VALUE!</v>
      </c>
      <c r="AA1065" s="22" t="e">
        <f>DGET($H$12:$P$205,$H$12,S1064:V1065)</f>
        <v>#VALUE!</v>
      </c>
    </row>
    <row r="1066" spans="19:27" ht="18" customHeight="1" x14ac:dyDescent="0.45">
      <c r="S1066" s="6" t="s">
        <v>101</v>
      </c>
      <c r="T1066" s="6" t="s">
        <v>113</v>
      </c>
      <c r="U1066" s="6" t="s">
        <v>102</v>
      </c>
      <c r="V1066" s="6" t="s">
        <v>105</v>
      </c>
      <c r="W1066" s="6"/>
      <c r="X1066" s="25"/>
      <c r="Y1066" s="6" t="s">
        <v>130</v>
      </c>
      <c r="Z1066" s="6" t="s">
        <v>128</v>
      </c>
      <c r="AA1066" s="6" t="s">
        <v>127</v>
      </c>
    </row>
    <row r="1067" spans="19:27" ht="18" customHeight="1" x14ac:dyDescent="0.45">
      <c r="S1067" s="21" t="s">
        <v>142</v>
      </c>
      <c r="T1067" s="21" t="s">
        <v>118</v>
      </c>
      <c r="U1067" s="21" t="s">
        <v>129</v>
      </c>
      <c r="V1067" s="21" t="s">
        <v>121</v>
      </c>
      <c r="W1067" s="21" t="s">
        <v>135</v>
      </c>
      <c r="X1067" s="26" t="str">
        <f>_xlfn.CONCAT(S1067,T1067,U1067,V1067,W1067)</f>
        <v>3前期火3 4c</v>
      </c>
      <c r="Y1067" s="22" t="e">
        <f>DGET($H$12:$P$205,$P$12,S1066:V1067)</f>
        <v>#VALUE!</v>
      </c>
      <c r="Z1067" s="22" t="e">
        <f>DGET($H$12:$P$205,$I$12,S1066:V1067)</f>
        <v>#VALUE!</v>
      </c>
      <c r="AA1067" s="22" t="e">
        <f>DGET($H$12:$P$205,$H$12,S1066:V1067)</f>
        <v>#VALUE!</v>
      </c>
    </row>
    <row r="1068" spans="19:27" ht="18" customHeight="1" x14ac:dyDescent="0.45">
      <c r="S1068" s="6" t="s">
        <v>101</v>
      </c>
      <c r="T1068" s="6" t="s">
        <v>113</v>
      </c>
      <c r="U1068" s="6" t="s">
        <v>102</v>
      </c>
      <c r="V1068" s="6" t="s">
        <v>103</v>
      </c>
      <c r="W1068" s="6"/>
      <c r="X1068" s="25"/>
      <c r="Y1068" s="6" t="s">
        <v>130</v>
      </c>
      <c r="Z1068" s="6" t="s">
        <v>128</v>
      </c>
      <c r="AA1068" s="6" t="s">
        <v>127</v>
      </c>
    </row>
    <row r="1069" spans="19:27" ht="18" customHeight="1" x14ac:dyDescent="0.45">
      <c r="S1069" s="21" t="s">
        <v>142</v>
      </c>
      <c r="T1069" s="21" t="s">
        <v>118</v>
      </c>
      <c r="U1069" s="21" t="s">
        <v>129</v>
      </c>
      <c r="V1069" s="21" t="s">
        <v>123</v>
      </c>
      <c r="W1069" s="21" t="s">
        <v>133</v>
      </c>
      <c r="X1069" s="26" t="str">
        <f>_xlfn.CONCAT(S1069,T1069,U1069,V1069,W1069)</f>
        <v>3前期火5 6a</v>
      </c>
      <c r="Y1069" s="22" t="e">
        <f>DGET($H$12:$P$205,$P$12,S1068:V1069)</f>
        <v>#VALUE!</v>
      </c>
      <c r="Z1069" s="22" t="e">
        <f>DGET($H$12:$P$205,$I$12,S1068:V1069)</f>
        <v>#VALUE!</v>
      </c>
      <c r="AA1069" s="22" t="e">
        <f>DGET($H$12:$P$205,$H$12,S1068:V1069)</f>
        <v>#VALUE!</v>
      </c>
    </row>
    <row r="1070" spans="19:27" ht="18" customHeight="1" x14ac:dyDescent="0.45">
      <c r="S1070" s="6" t="s">
        <v>101</v>
      </c>
      <c r="T1070" s="6" t="s">
        <v>113</v>
      </c>
      <c r="U1070" s="6" t="s">
        <v>102</v>
      </c>
      <c r="V1070" s="6" t="s">
        <v>104</v>
      </c>
      <c r="W1070" s="6"/>
      <c r="X1070" s="25"/>
      <c r="Y1070" s="6" t="s">
        <v>130</v>
      </c>
      <c r="Z1070" s="6" t="s">
        <v>128</v>
      </c>
      <c r="AA1070" s="6" t="s">
        <v>127</v>
      </c>
    </row>
    <row r="1071" spans="19:27" ht="18" customHeight="1" x14ac:dyDescent="0.45">
      <c r="S1071" s="21" t="s">
        <v>142</v>
      </c>
      <c r="T1071" s="21" t="s">
        <v>118</v>
      </c>
      <c r="U1071" s="21" t="s">
        <v>129</v>
      </c>
      <c r="V1071" s="21" t="s">
        <v>123</v>
      </c>
      <c r="W1071" s="21" t="s">
        <v>134</v>
      </c>
      <c r="X1071" s="26" t="str">
        <f>_xlfn.CONCAT(S1071,T1071,U1071,V1071,W1071)</f>
        <v>3前期火5 6b</v>
      </c>
      <c r="Y1071" s="22" t="e">
        <f>DGET($H$12:$P$205,$P$12,S1070:V1071)</f>
        <v>#VALUE!</v>
      </c>
      <c r="Z1071" s="22" t="e">
        <f>DGET($H$12:$P$205,$I$12,S1070:V1071)</f>
        <v>#VALUE!</v>
      </c>
      <c r="AA1071" s="22" t="e">
        <f>DGET($H$12:$P$205,$H$12,S1070:V1071)</f>
        <v>#VALUE!</v>
      </c>
    </row>
    <row r="1072" spans="19:27" ht="18" customHeight="1" x14ac:dyDescent="0.45">
      <c r="S1072" s="6" t="s">
        <v>101</v>
      </c>
      <c r="T1072" s="6" t="s">
        <v>113</v>
      </c>
      <c r="U1072" s="6" t="s">
        <v>102</v>
      </c>
      <c r="V1072" s="6" t="s">
        <v>105</v>
      </c>
      <c r="W1072" s="6"/>
      <c r="X1072" s="25"/>
      <c r="Y1072" s="6" t="s">
        <v>130</v>
      </c>
      <c r="Z1072" s="6" t="s">
        <v>128</v>
      </c>
      <c r="AA1072" s="6" t="s">
        <v>127</v>
      </c>
    </row>
    <row r="1073" spans="19:27" ht="18" customHeight="1" x14ac:dyDescent="0.45">
      <c r="S1073" s="21" t="s">
        <v>142</v>
      </c>
      <c r="T1073" s="21" t="s">
        <v>118</v>
      </c>
      <c r="U1073" s="21" t="s">
        <v>129</v>
      </c>
      <c r="V1073" s="21" t="s">
        <v>123</v>
      </c>
      <c r="W1073" s="21" t="s">
        <v>135</v>
      </c>
      <c r="X1073" s="26" t="str">
        <f>_xlfn.CONCAT(S1073,T1073,U1073,V1073,W1073)</f>
        <v>3前期火5 6c</v>
      </c>
      <c r="Y1073" s="22" t="e">
        <f>DGET($H$12:$P$205,$P$12,S1072:V1073)</f>
        <v>#VALUE!</v>
      </c>
      <c r="Z1073" s="22" t="e">
        <f>DGET($H$12:$P$205,$I$12,S1072:V1073)</f>
        <v>#VALUE!</v>
      </c>
      <c r="AA1073" s="22" t="e">
        <f>DGET($H$12:$P$205,$H$12,S1072:V1073)</f>
        <v>#VALUE!</v>
      </c>
    </row>
    <row r="1074" spans="19:27" ht="18" customHeight="1" x14ac:dyDescent="0.45">
      <c r="S1074" s="6" t="s">
        <v>101</v>
      </c>
      <c r="T1074" s="6" t="s">
        <v>113</v>
      </c>
      <c r="U1074" s="6" t="s">
        <v>102</v>
      </c>
      <c r="V1074" s="6" t="s">
        <v>103</v>
      </c>
      <c r="W1074" s="6"/>
      <c r="X1074" s="25"/>
      <c r="Y1074" s="6" t="s">
        <v>130</v>
      </c>
      <c r="Z1074" s="6" t="s">
        <v>128</v>
      </c>
      <c r="AA1074" s="6" t="s">
        <v>127</v>
      </c>
    </row>
    <row r="1075" spans="19:27" ht="18" customHeight="1" x14ac:dyDescent="0.45">
      <c r="S1075" s="21" t="s">
        <v>142</v>
      </c>
      <c r="T1075" s="21" t="s">
        <v>118</v>
      </c>
      <c r="U1075" s="21" t="s">
        <v>129</v>
      </c>
      <c r="V1075" s="21" t="s">
        <v>124</v>
      </c>
      <c r="W1075" s="21" t="s">
        <v>133</v>
      </c>
      <c r="X1075" s="26" t="str">
        <f>_xlfn.CONCAT(S1075,T1075,U1075,V1075,W1075)</f>
        <v>3前期火7 8a</v>
      </c>
      <c r="Y1075" s="22" t="e">
        <f>DGET($H$12:$P$205,$P$12,S1074:V1075)</f>
        <v>#VALUE!</v>
      </c>
      <c r="Z1075" s="22" t="e">
        <f>DGET($H$12:$P$205,$I$12,S1074:V1075)</f>
        <v>#VALUE!</v>
      </c>
      <c r="AA1075" s="22" t="e">
        <f>DGET($H$12:$P$205,$H$12,S1074:V1075)</f>
        <v>#VALUE!</v>
      </c>
    </row>
    <row r="1076" spans="19:27" ht="18" customHeight="1" x14ac:dyDescent="0.45">
      <c r="S1076" s="6" t="s">
        <v>101</v>
      </c>
      <c r="T1076" s="6" t="s">
        <v>113</v>
      </c>
      <c r="U1076" s="6" t="s">
        <v>102</v>
      </c>
      <c r="V1076" s="6" t="s">
        <v>104</v>
      </c>
      <c r="W1076" s="6"/>
      <c r="X1076" s="25"/>
      <c r="Y1076" s="6" t="s">
        <v>130</v>
      </c>
      <c r="Z1076" s="6" t="s">
        <v>128</v>
      </c>
      <c r="AA1076" s="6" t="s">
        <v>127</v>
      </c>
    </row>
    <row r="1077" spans="19:27" ht="18" customHeight="1" x14ac:dyDescent="0.45">
      <c r="S1077" s="21" t="s">
        <v>142</v>
      </c>
      <c r="T1077" s="21" t="s">
        <v>118</v>
      </c>
      <c r="U1077" s="21" t="s">
        <v>129</v>
      </c>
      <c r="V1077" s="21" t="s">
        <v>124</v>
      </c>
      <c r="W1077" s="21" t="s">
        <v>134</v>
      </c>
      <c r="X1077" s="26" t="str">
        <f>_xlfn.CONCAT(S1077,T1077,U1077,V1077,W1077)</f>
        <v>3前期火7 8b</v>
      </c>
      <c r="Y1077" s="22" t="e">
        <f>DGET($H$12:$P$205,$P$12,S1076:V1077)</f>
        <v>#VALUE!</v>
      </c>
      <c r="Z1077" s="22" t="e">
        <f>DGET($H$12:$P$205,$I$12,S1076:V1077)</f>
        <v>#VALUE!</v>
      </c>
      <c r="AA1077" s="22" t="e">
        <f>DGET($H$12:$P$205,$H$12,S1076:V1077)</f>
        <v>#VALUE!</v>
      </c>
    </row>
    <row r="1078" spans="19:27" ht="18" customHeight="1" x14ac:dyDescent="0.45">
      <c r="S1078" s="6" t="s">
        <v>101</v>
      </c>
      <c r="T1078" s="6" t="s">
        <v>113</v>
      </c>
      <c r="U1078" s="6" t="s">
        <v>102</v>
      </c>
      <c r="V1078" s="6" t="s">
        <v>105</v>
      </c>
      <c r="W1078" s="6"/>
      <c r="X1078" s="25"/>
      <c r="Y1078" s="6" t="s">
        <v>130</v>
      </c>
      <c r="Z1078" s="6" t="s">
        <v>128</v>
      </c>
      <c r="AA1078" s="6" t="s">
        <v>127</v>
      </c>
    </row>
    <row r="1079" spans="19:27" ht="18" customHeight="1" x14ac:dyDescent="0.45">
      <c r="S1079" s="21" t="s">
        <v>142</v>
      </c>
      <c r="T1079" s="21" t="s">
        <v>118</v>
      </c>
      <c r="U1079" s="21" t="s">
        <v>129</v>
      </c>
      <c r="V1079" s="21" t="s">
        <v>124</v>
      </c>
      <c r="W1079" s="21" t="s">
        <v>135</v>
      </c>
      <c r="X1079" s="26" t="str">
        <f>_xlfn.CONCAT(S1079,T1079,U1079,V1079,W1079)</f>
        <v>3前期火7 8c</v>
      </c>
      <c r="Y1079" s="22" t="e">
        <f>DGET($H$12:$P$205,$P$12,S1078:V1079)</f>
        <v>#VALUE!</v>
      </c>
      <c r="Z1079" s="22" t="e">
        <f>DGET($H$12:$P$205,$I$12,S1078:V1079)</f>
        <v>#VALUE!</v>
      </c>
      <c r="AA1079" s="22" t="e">
        <f>DGET($H$12:$P$205,$H$12,S1078:V1079)</f>
        <v>#VALUE!</v>
      </c>
    </row>
    <row r="1080" spans="19:27" ht="18" customHeight="1" x14ac:dyDescent="0.45">
      <c r="S1080" s="6" t="s">
        <v>101</v>
      </c>
      <c r="T1080" s="6" t="s">
        <v>113</v>
      </c>
      <c r="U1080" s="6" t="s">
        <v>102</v>
      </c>
      <c r="V1080" s="6" t="s">
        <v>103</v>
      </c>
      <c r="W1080" s="6"/>
      <c r="X1080" s="25"/>
      <c r="Y1080" s="6" t="s">
        <v>130</v>
      </c>
      <c r="Z1080" s="6" t="s">
        <v>128</v>
      </c>
      <c r="AA1080" s="6" t="s">
        <v>127</v>
      </c>
    </row>
    <row r="1081" spans="19:27" ht="18" customHeight="1" x14ac:dyDescent="0.45">
      <c r="S1081" s="21" t="s">
        <v>142</v>
      </c>
      <c r="T1081" s="21" t="s">
        <v>118</v>
      </c>
      <c r="U1081" s="21" t="s">
        <v>129</v>
      </c>
      <c r="V1081" s="21" t="s">
        <v>125</v>
      </c>
      <c r="W1081" s="21" t="s">
        <v>133</v>
      </c>
      <c r="X1081" s="26" t="str">
        <f>_xlfn.CONCAT(S1081,T1081,U1081,V1081,W1081)</f>
        <v>3前期火9 10a</v>
      </c>
      <c r="Y1081" s="22" t="e">
        <f>DGET($H$12:$P$205,$P$12,S1080:V1081)</f>
        <v>#VALUE!</v>
      </c>
      <c r="Z1081" s="22" t="e">
        <f>DGET($H$12:$P$205,$I$12,S1080:V1081)</f>
        <v>#VALUE!</v>
      </c>
      <c r="AA1081" s="22" t="e">
        <f>DGET($H$12:$P$205,$H$12,S1080:V1081)</f>
        <v>#VALUE!</v>
      </c>
    </row>
    <row r="1082" spans="19:27" ht="18" customHeight="1" x14ac:dyDescent="0.45">
      <c r="S1082" s="6" t="s">
        <v>101</v>
      </c>
      <c r="T1082" s="6" t="s">
        <v>113</v>
      </c>
      <c r="U1082" s="6" t="s">
        <v>102</v>
      </c>
      <c r="V1082" s="6" t="s">
        <v>104</v>
      </c>
      <c r="W1082" s="6"/>
      <c r="X1082" s="25"/>
      <c r="Y1082" s="6" t="s">
        <v>130</v>
      </c>
      <c r="Z1082" s="6" t="s">
        <v>128</v>
      </c>
      <c r="AA1082" s="6" t="s">
        <v>127</v>
      </c>
    </row>
    <row r="1083" spans="19:27" ht="18" customHeight="1" x14ac:dyDescent="0.45">
      <c r="S1083" s="21" t="s">
        <v>142</v>
      </c>
      <c r="T1083" s="21" t="s">
        <v>118</v>
      </c>
      <c r="U1083" s="21" t="s">
        <v>129</v>
      </c>
      <c r="V1083" s="21" t="s">
        <v>125</v>
      </c>
      <c r="W1083" s="21" t="s">
        <v>134</v>
      </c>
      <c r="X1083" s="26" t="str">
        <f>_xlfn.CONCAT(S1083,T1083,U1083,V1083,W1083)</f>
        <v>3前期火9 10b</v>
      </c>
      <c r="Y1083" s="22" t="e">
        <f>DGET($H$12:$P$205,$P$12,S1082:V1083)</f>
        <v>#VALUE!</v>
      </c>
      <c r="Z1083" s="22" t="e">
        <f>DGET($H$12:$P$205,$I$12,S1082:V1083)</f>
        <v>#VALUE!</v>
      </c>
      <c r="AA1083" s="22" t="e">
        <f>DGET($H$12:$P$205,$H$12,S1082:V1083)</f>
        <v>#VALUE!</v>
      </c>
    </row>
    <row r="1084" spans="19:27" ht="18" customHeight="1" x14ac:dyDescent="0.45">
      <c r="S1084" s="6" t="s">
        <v>101</v>
      </c>
      <c r="T1084" s="6" t="s">
        <v>113</v>
      </c>
      <c r="U1084" s="6" t="s">
        <v>102</v>
      </c>
      <c r="V1084" s="6" t="s">
        <v>105</v>
      </c>
      <c r="W1084" s="6"/>
      <c r="X1084" s="25"/>
      <c r="Y1084" s="6" t="s">
        <v>130</v>
      </c>
      <c r="Z1084" s="6" t="s">
        <v>128</v>
      </c>
      <c r="AA1084" s="6" t="s">
        <v>127</v>
      </c>
    </row>
    <row r="1085" spans="19:27" ht="18" customHeight="1" x14ac:dyDescent="0.45">
      <c r="S1085" s="21" t="s">
        <v>142</v>
      </c>
      <c r="T1085" s="21" t="s">
        <v>118</v>
      </c>
      <c r="U1085" s="21" t="s">
        <v>129</v>
      </c>
      <c r="V1085" s="21" t="s">
        <v>125</v>
      </c>
      <c r="W1085" s="21" t="s">
        <v>135</v>
      </c>
      <c r="X1085" s="26" t="str">
        <f>_xlfn.CONCAT(S1085,T1085,U1085,V1085,W1085)</f>
        <v>3前期火9 10c</v>
      </c>
      <c r="Y1085" s="22" t="e">
        <f>DGET($H$12:$P$205,$P$12,S1084:V1085)</f>
        <v>#VALUE!</v>
      </c>
      <c r="Z1085" s="22" t="e">
        <f>DGET($H$12:$P$205,$I$12,S1084:V1085)</f>
        <v>#VALUE!</v>
      </c>
      <c r="AA1085" s="22" t="e">
        <f>DGET($H$12:$P$205,$H$12,S1084:V1085)</f>
        <v>#VALUE!</v>
      </c>
    </row>
    <row r="1086" spans="19:27" ht="18" customHeight="1" x14ac:dyDescent="0.45">
      <c r="S1086" s="6" t="s">
        <v>101</v>
      </c>
      <c r="T1086" s="6" t="s">
        <v>113</v>
      </c>
      <c r="U1086" s="6" t="s">
        <v>102</v>
      </c>
      <c r="V1086" s="6" t="s">
        <v>103</v>
      </c>
      <c r="W1086" s="6"/>
      <c r="X1086" s="25"/>
      <c r="Y1086" s="6" t="s">
        <v>130</v>
      </c>
      <c r="Z1086" s="6" t="s">
        <v>128</v>
      </c>
      <c r="AA1086" s="6" t="s">
        <v>127</v>
      </c>
    </row>
    <row r="1087" spans="19:27" ht="18" customHeight="1" x14ac:dyDescent="0.45">
      <c r="S1087" s="21" t="s">
        <v>142</v>
      </c>
      <c r="T1087" s="21" t="s">
        <v>118</v>
      </c>
      <c r="U1087" s="21" t="s">
        <v>129</v>
      </c>
      <c r="V1087" s="21" t="s">
        <v>126</v>
      </c>
      <c r="W1087" s="21" t="s">
        <v>133</v>
      </c>
      <c r="X1087" s="26" t="str">
        <f>_xlfn.CONCAT(S1087,T1087,U1087,V1087,W1087)</f>
        <v>3前期火他a</v>
      </c>
      <c r="Y1087" s="22" t="e">
        <f>DGET($H$12:$P$205,$P$12,S1086:V1087)</f>
        <v>#VALUE!</v>
      </c>
      <c r="Z1087" s="22" t="e">
        <f>DGET($H$12:$P$205,$I$12,S1086:V1087)</f>
        <v>#VALUE!</v>
      </c>
      <c r="AA1087" s="22" t="e">
        <f>DGET($H$12:$P$205,$H$12,S1086:V1087)</f>
        <v>#VALUE!</v>
      </c>
    </row>
    <row r="1088" spans="19:27" ht="18" customHeight="1" x14ac:dyDescent="0.45">
      <c r="S1088" s="6" t="s">
        <v>101</v>
      </c>
      <c r="T1088" s="6" t="s">
        <v>113</v>
      </c>
      <c r="U1088" s="6" t="s">
        <v>102</v>
      </c>
      <c r="V1088" s="6" t="s">
        <v>104</v>
      </c>
      <c r="W1088" s="6"/>
      <c r="X1088" s="25"/>
      <c r="Y1088" s="6" t="s">
        <v>130</v>
      </c>
      <c r="Z1088" s="6" t="s">
        <v>128</v>
      </c>
      <c r="AA1088" s="6" t="s">
        <v>127</v>
      </c>
    </row>
    <row r="1089" spans="19:27" ht="18" customHeight="1" x14ac:dyDescent="0.45">
      <c r="S1089" s="21" t="s">
        <v>142</v>
      </c>
      <c r="T1089" s="21" t="s">
        <v>118</v>
      </c>
      <c r="U1089" s="21" t="s">
        <v>129</v>
      </c>
      <c r="V1089" s="21" t="s">
        <v>126</v>
      </c>
      <c r="W1089" s="21" t="s">
        <v>134</v>
      </c>
      <c r="X1089" s="26" t="str">
        <f>_xlfn.CONCAT(S1089,T1089,U1089,V1089,W1089)</f>
        <v>3前期火他b</v>
      </c>
      <c r="Y1089" s="22" t="e">
        <f>DGET($H$12:$P$205,$P$12,S1088:V1089)</f>
        <v>#VALUE!</v>
      </c>
      <c r="Z1089" s="22" t="e">
        <f>DGET($H$12:$P$205,$I$12,S1088:V1089)</f>
        <v>#VALUE!</v>
      </c>
      <c r="AA1089" s="22" t="e">
        <f>DGET($H$12:$P$205,$H$12,S1088:V1089)</f>
        <v>#VALUE!</v>
      </c>
    </row>
    <row r="1090" spans="19:27" ht="18" customHeight="1" x14ac:dyDescent="0.45">
      <c r="S1090" s="6" t="s">
        <v>101</v>
      </c>
      <c r="T1090" s="6" t="s">
        <v>113</v>
      </c>
      <c r="U1090" s="6" t="s">
        <v>102</v>
      </c>
      <c r="V1090" s="6" t="s">
        <v>105</v>
      </c>
      <c r="W1090" s="6"/>
      <c r="X1090" s="25"/>
      <c r="Y1090" s="6" t="s">
        <v>130</v>
      </c>
      <c r="Z1090" s="6" t="s">
        <v>128</v>
      </c>
      <c r="AA1090" s="6" t="s">
        <v>127</v>
      </c>
    </row>
    <row r="1091" spans="19:27" ht="18" customHeight="1" x14ac:dyDescent="0.45">
      <c r="S1091" s="21" t="s">
        <v>142</v>
      </c>
      <c r="T1091" s="21" t="s">
        <v>118</v>
      </c>
      <c r="U1091" s="21" t="s">
        <v>129</v>
      </c>
      <c r="V1091" s="21" t="s">
        <v>126</v>
      </c>
      <c r="W1091" s="21" t="s">
        <v>135</v>
      </c>
      <c r="X1091" s="26" t="str">
        <f>_xlfn.CONCAT(S1091,T1091,U1091,V1091,W1091)</f>
        <v>3前期火他c</v>
      </c>
      <c r="Y1091" s="22" t="e">
        <f>DGET($H$12:$P$205,$P$12,S1090:V1091)</f>
        <v>#VALUE!</v>
      </c>
      <c r="Z1091" s="22" t="e">
        <f>DGET($H$12:$P$205,$I$12,S1090:V1091)</f>
        <v>#VALUE!</v>
      </c>
      <c r="AA1091" s="22" t="e">
        <f>DGET($H$12:$P$205,$H$12,S1090:V1091)</f>
        <v>#VALUE!</v>
      </c>
    </row>
    <row r="1092" spans="19:27" ht="18" customHeight="1" x14ac:dyDescent="0.45">
      <c r="S1092" s="6" t="s">
        <v>101</v>
      </c>
      <c r="T1092" s="6" t="s">
        <v>113</v>
      </c>
      <c r="U1092" s="6" t="s">
        <v>102</v>
      </c>
      <c r="V1092" s="6" t="s">
        <v>103</v>
      </c>
      <c r="W1092" s="6"/>
      <c r="X1092" s="25"/>
      <c r="Y1092" s="6" t="s">
        <v>130</v>
      </c>
      <c r="Z1092" s="6" t="s">
        <v>128</v>
      </c>
      <c r="AA1092" s="6" t="s">
        <v>127</v>
      </c>
    </row>
    <row r="1093" spans="19:27" ht="18" customHeight="1" x14ac:dyDescent="0.45">
      <c r="S1093" s="21" t="s">
        <v>142</v>
      </c>
      <c r="T1093" s="21" t="s">
        <v>118</v>
      </c>
      <c r="U1093" s="21" t="s">
        <v>131</v>
      </c>
      <c r="V1093" s="21" t="s">
        <v>120</v>
      </c>
      <c r="W1093" s="21" t="s">
        <v>133</v>
      </c>
      <c r="X1093" s="26" t="str">
        <f>_xlfn.CONCAT(S1093,T1093,U1093,V1093,W1093)</f>
        <v>3前期水1 2a</v>
      </c>
      <c r="Y1093" s="22" t="e">
        <f>DGET($H$12:$P$205,$P$12,S1092:V1093)</f>
        <v>#VALUE!</v>
      </c>
      <c r="Z1093" s="22" t="e">
        <f>DGET($H$12:$P$205,$I$12,S1092:V1093)</f>
        <v>#VALUE!</v>
      </c>
      <c r="AA1093" s="22" t="e">
        <f>DGET($H$12:$P$205,$H$12,S1092:V1093)</f>
        <v>#VALUE!</v>
      </c>
    </row>
    <row r="1094" spans="19:27" ht="18" customHeight="1" x14ac:dyDescent="0.45">
      <c r="S1094" s="6" t="s">
        <v>101</v>
      </c>
      <c r="T1094" s="6" t="s">
        <v>113</v>
      </c>
      <c r="U1094" s="6" t="s">
        <v>102</v>
      </c>
      <c r="V1094" s="6" t="s">
        <v>104</v>
      </c>
      <c r="W1094" s="6"/>
      <c r="X1094" s="25"/>
      <c r="Y1094" s="6" t="s">
        <v>130</v>
      </c>
      <c r="Z1094" s="6" t="s">
        <v>128</v>
      </c>
      <c r="AA1094" s="6" t="s">
        <v>127</v>
      </c>
    </row>
    <row r="1095" spans="19:27" ht="18" customHeight="1" x14ac:dyDescent="0.45">
      <c r="S1095" s="21" t="s">
        <v>142</v>
      </c>
      <c r="T1095" s="21" t="s">
        <v>118</v>
      </c>
      <c r="U1095" s="21" t="s">
        <v>131</v>
      </c>
      <c r="V1095" s="21" t="s">
        <v>120</v>
      </c>
      <c r="W1095" s="21" t="s">
        <v>134</v>
      </c>
      <c r="X1095" s="26" t="str">
        <f>_xlfn.CONCAT(S1095,T1095,U1095,V1095,W1095)</f>
        <v>3前期水1 2b</v>
      </c>
      <c r="Y1095" s="22" t="e">
        <f>DGET($H$12:$P$205,$P$12,S1094:V1095)</f>
        <v>#VALUE!</v>
      </c>
      <c r="Z1095" s="22" t="e">
        <f>DGET($H$12:$P$205,$I$12,S1094:V1095)</f>
        <v>#VALUE!</v>
      </c>
      <c r="AA1095" s="22" t="e">
        <f>DGET($H$12:$P$205,$H$12,S1094:V1095)</f>
        <v>#VALUE!</v>
      </c>
    </row>
    <row r="1096" spans="19:27" ht="18" customHeight="1" x14ac:dyDescent="0.45">
      <c r="S1096" s="6" t="s">
        <v>101</v>
      </c>
      <c r="T1096" s="6" t="s">
        <v>113</v>
      </c>
      <c r="U1096" s="6" t="s">
        <v>102</v>
      </c>
      <c r="V1096" s="6" t="s">
        <v>105</v>
      </c>
      <c r="W1096" s="6"/>
      <c r="X1096" s="25"/>
      <c r="Y1096" s="6" t="s">
        <v>130</v>
      </c>
      <c r="Z1096" s="6" t="s">
        <v>128</v>
      </c>
      <c r="AA1096" s="6" t="s">
        <v>127</v>
      </c>
    </row>
    <row r="1097" spans="19:27" ht="18" customHeight="1" x14ac:dyDescent="0.45">
      <c r="S1097" s="21" t="s">
        <v>142</v>
      </c>
      <c r="T1097" s="21" t="s">
        <v>118</v>
      </c>
      <c r="U1097" s="21" t="s">
        <v>131</v>
      </c>
      <c r="V1097" s="21" t="s">
        <v>120</v>
      </c>
      <c r="W1097" s="21" t="s">
        <v>135</v>
      </c>
      <c r="X1097" s="26" t="str">
        <f>_xlfn.CONCAT(S1097,T1097,U1097,V1097,W1097)</f>
        <v>3前期水1 2c</v>
      </c>
      <c r="Y1097" s="22" t="e">
        <f>DGET($H$12:$P$205,$P$12,S1096:V1097)</f>
        <v>#VALUE!</v>
      </c>
      <c r="Z1097" s="22" t="e">
        <f>DGET($H$12:$P$205,$I$12,S1096:V1097)</f>
        <v>#VALUE!</v>
      </c>
      <c r="AA1097" s="22" t="e">
        <f>DGET($H$12:$P$205,$H$12,S1096:V1097)</f>
        <v>#VALUE!</v>
      </c>
    </row>
    <row r="1098" spans="19:27" ht="18" customHeight="1" x14ac:dyDescent="0.45">
      <c r="S1098" s="6" t="s">
        <v>101</v>
      </c>
      <c r="T1098" s="6" t="s">
        <v>113</v>
      </c>
      <c r="U1098" s="6" t="s">
        <v>102</v>
      </c>
      <c r="V1098" s="6" t="s">
        <v>103</v>
      </c>
      <c r="W1098" s="6"/>
      <c r="X1098" s="25"/>
      <c r="Y1098" s="6" t="s">
        <v>130</v>
      </c>
      <c r="Z1098" s="6" t="s">
        <v>128</v>
      </c>
      <c r="AA1098" s="6" t="s">
        <v>127</v>
      </c>
    </row>
    <row r="1099" spans="19:27" ht="18" customHeight="1" x14ac:dyDescent="0.45">
      <c r="S1099" s="21" t="s">
        <v>142</v>
      </c>
      <c r="T1099" s="21" t="s">
        <v>118</v>
      </c>
      <c r="U1099" s="21" t="s">
        <v>131</v>
      </c>
      <c r="V1099" s="21" t="s">
        <v>121</v>
      </c>
      <c r="W1099" s="21" t="s">
        <v>133</v>
      </c>
      <c r="X1099" s="26" t="str">
        <f>_xlfn.CONCAT(S1099,T1099,U1099,V1099,W1099)</f>
        <v>3前期水3 4a</v>
      </c>
      <c r="Y1099" s="22" t="e">
        <f>DGET($H$12:$P$205,$P$12,S1098:V1099)</f>
        <v>#VALUE!</v>
      </c>
      <c r="Z1099" s="22" t="e">
        <f>DGET($H$12:$P$205,$I$12,S1098:V1099)</f>
        <v>#VALUE!</v>
      </c>
      <c r="AA1099" s="22" t="e">
        <f>DGET($H$12:$P$205,$H$12,S1098:V1099)</f>
        <v>#VALUE!</v>
      </c>
    </row>
    <row r="1100" spans="19:27" ht="18" customHeight="1" x14ac:dyDescent="0.45">
      <c r="S1100" s="6" t="s">
        <v>101</v>
      </c>
      <c r="T1100" s="6" t="s">
        <v>113</v>
      </c>
      <c r="U1100" s="6" t="s">
        <v>102</v>
      </c>
      <c r="V1100" s="6" t="s">
        <v>104</v>
      </c>
      <c r="W1100" s="6"/>
      <c r="X1100" s="25"/>
      <c r="Y1100" s="6" t="s">
        <v>130</v>
      </c>
      <c r="Z1100" s="6" t="s">
        <v>128</v>
      </c>
      <c r="AA1100" s="6" t="s">
        <v>127</v>
      </c>
    </row>
    <row r="1101" spans="19:27" ht="18" customHeight="1" x14ac:dyDescent="0.45">
      <c r="S1101" s="21" t="s">
        <v>142</v>
      </c>
      <c r="T1101" s="21" t="s">
        <v>118</v>
      </c>
      <c r="U1101" s="21" t="s">
        <v>131</v>
      </c>
      <c r="V1101" s="21" t="s">
        <v>121</v>
      </c>
      <c r="W1101" s="21" t="s">
        <v>134</v>
      </c>
      <c r="X1101" s="26" t="str">
        <f>_xlfn.CONCAT(S1101,T1101,U1101,V1101,W1101)</f>
        <v>3前期水3 4b</v>
      </c>
      <c r="Y1101" s="22" t="e">
        <f>DGET($H$12:$P$205,$P$12,S1100:V1101)</f>
        <v>#VALUE!</v>
      </c>
      <c r="Z1101" s="22" t="e">
        <f>DGET($H$12:$P$205,$I$12,S1100:V1101)</f>
        <v>#VALUE!</v>
      </c>
      <c r="AA1101" s="22" t="e">
        <f>DGET($H$12:$P$205,$H$12,S1100:V1101)</f>
        <v>#VALUE!</v>
      </c>
    </row>
    <row r="1102" spans="19:27" ht="18" customHeight="1" x14ac:dyDescent="0.45">
      <c r="S1102" s="6" t="s">
        <v>101</v>
      </c>
      <c r="T1102" s="6" t="s">
        <v>113</v>
      </c>
      <c r="U1102" s="6" t="s">
        <v>102</v>
      </c>
      <c r="V1102" s="6" t="s">
        <v>105</v>
      </c>
      <c r="W1102" s="6"/>
      <c r="X1102" s="25"/>
      <c r="Y1102" s="6" t="s">
        <v>130</v>
      </c>
      <c r="Z1102" s="6" t="s">
        <v>128</v>
      </c>
      <c r="AA1102" s="6" t="s">
        <v>127</v>
      </c>
    </row>
    <row r="1103" spans="19:27" ht="18" customHeight="1" x14ac:dyDescent="0.45">
      <c r="S1103" s="21" t="s">
        <v>142</v>
      </c>
      <c r="T1103" s="21" t="s">
        <v>118</v>
      </c>
      <c r="U1103" s="21" t="s">
        <v>131</v>
      </c>
      <c r="V1103" s="21" t="s">
        <v>121</v>
      </c>
      <c r="W1103" s="21" t="s">
        <v>135</v>
      </c>
      <c r="X1103" s="26" t="str">
        <f>_xlfn.CONCAT(S1103,T1103,U1103,V1103,W1103)</f>
        <v>3前期水3 4c</v>
      </c>
      <c r="Y1103" s="22" t="e">
        <f>DGET($H$12:$P$205,$P$12,S1102:V1103)</f>
        <v>#VALUE!</v>
      </c>
      <c r="Z1103" s="22" t="e">
        <f>DGET($H$12:$P$205,$I$12,S1102:V1103)</f>
        <v>#VALUE!</v>
      </c>
      <c r="AA1103" s="22" t="e">
        <f>DGET($H$12:$P$205,$H$12,S1102:V1103)</f>
        <v>#VALUE!</v>
      </c>
    </row>
    <row r="1104" spans="19:27" ht="18" customHeight="1" x14ac:dyDescent="0.45">
      <c r="S1104" s="6" t="s">
        <v>101</v>
      </c>
      <c r="T1104" s="6" t="s">
        <v>113</v>
      </c>
      <c r="U1104" s="6" t="s">
        <v>102</v>
      </c>
      <c r="V1104" s="6" t="s">
        <v>103</v>
      </c>
      <c r="W1104" s="6"/>
      <c r="X1104" s="25"/>
      <c r="Y1104" s="6" t="s">
        <v>130</v>
      </c>
      <c r="Z1104" s="6" t="s">
        <v>128</v>
      </c>
      <c r="AA1104" s="6" t="s">
        <v>127</v>
      </c>
    </row>
    <row r="1105" spans="19:27" ht="18" customHeight="1" x14ac:dyDescent="0.45">
      <c r="S1105" s="21" t="s">
        <v>142</v>
      </c>
      <c r="T1105" s="21" t="s">
        <v>118</v>
      </c>
      <c r="U1105" s="21" t="s">
        <v>131</v>
      </c>
      <c r="V1105" s="21" t="s">
        <v>123</v>
      </c>
      <c r="W1105" s="21" t="s">
        <v>133</v>
      </c>
      <c r="X1105" s="26" t="str">
        <f>_xlfn.CONCAT(S1105,T1105,U1105,V1105,W1105)</f>
        <v>3前期水5 6a</v>
      </c>
      <c r="Y1105" s="22" t="e">
        <f>DGET($H$12:$P$205,$P$12,S1104:V1105)</f>
        <v>#VALUE!</v>
      </c>
      <c r="Z1105" s="22" t="e">
        <f>DGET($H$12:$P$205,$I$12,S1104:V1105)</f>
        <v>#VALUE!</v>
      </c>
      <c r="AA1105" s="22" t="e">
        <f>DGET($H$12:$P$205,$H$12,S1104:V1105)</f>
        <v>#VALUE!</v>
      </c>
    </row>
    <row r="1106" spans="19:27" ht="18" customHeight="1" x14ac:dyDescent="0.45">
      <c r="S1106" s="6" t="s">
        <v>101</v>
      </c>
      <c r="T1106" s="6" t="s">
        <v>113</v>
      </c>
      <c r="U1106" s="6" t="s">
        <v>102</v>
      </c>
      <c r="V1106" s="6" t="s">
        <v>104</v>
      </c>
      <c r="W1106" s="6"/>
      <c r="X1106" s="25"/>
      <c r="Y1106" s="6" t="s">
        <v>130</v>
      </c>
      <c r="Z1106" s="6" t="s">
        <v>128</v>
      </c>
      <c r="AA1106" s="6" t="s">
        <v>127</v>
      </c>
    </row>
    <row r="1107" spans="19:27" ht="18" customHeight="1" x14ac:dyDescent="0.45">
      <c r="S1107" s="21" t="s">
        <v>142</v>
      </c>
      <c r="T1107" s="21" t="s">
        <v>118</v>
      </c>
      <c r="U1107" s="21" t="s">
        <v>131</v>
      </c>
      <c r="V1107" s="21" t="s">
        <v>123</v>
      </c>
      <c r="W1107" s="21" t="s">
        <v>134</v>
      </c>
      <c r="X1107" s="26" t="str">
        <f>_xlfn.CONCAT(S1107,T1107,U1107,V1107,W1107)</f>
        <v>3前期水5 6b</v>
      </c>
      <c r="Y1107" s="22" t="e">
        <f>DGET($H$12:$P$205,$P$12,S1106:V1107)</f>
        <v>#VALUE!</v>
      </c>
      <c r="Z1107" s="22" t="e">
        <f>DGET($H$12:$P$205,$I$12,S1106:V1107)</f>
        <v>#VALUE!</v>
      </c>
      <c r="AA1107" s="22" t="e">
        <f>DGET($H$12:$P$205,$H$12,S1106:V1107)</f>
        <v>#VALUE!</v>
      </c>
    </row>
    <row r="1108" spans="19:27" ht="18" customHeight="1" x14ac:dyDescent="0.45">
      <c r="S1108" s="6" t="s">
        <v>101</v>
      </c>
      <c r="T1108" s="6" t="s">
        <v>113</v>
      </c>
      <c r="U1108" s="6" t="s">
        <v>102</v>
      </c>
      <c r="V1108" s="6" t="s">
        <v>105</v>
      </c>
      <c r="W1108" s="6"/>
      <c r="X1108" s="25"/>
      <c r="Y1108" s="6" t="s">
        <v>130</v>
      </c>
      <c r="Z1108" s="6" t="s">
        <v>128</v>
      </c>
      <c r="AA1108" s="6" t="s">
        <v>127</v>
      </c>
    </row>
    <row r="1109" spans="19:27" ht="18" customHeight="1" x14ac:dyDescent="0.45">
      <c r="S1109" s="21" t="s">
        <v>142</v>
      </c>
      <c r="T1109" s="21" t="s">
        <v>118</v>
      </c>
      <c r="U1109" s="21" t="s">
        <v>131</v>
      </c>
      <c r="V1109" s="21" t="s">
        <v>123</v>
      </c>
      <c r="W1109" s="21" t="s">
        <v>135</v>
      </c>
      <c r="X1109" s="26" t="str">
        <f>_xlfn.CONCAT(S1109,T1109,U1109,V1109,W1109)</f>
        <v>3前期水5 6c</v>
      </c>
      <c r="Y1109" s="22" t="e">
        <f>DGET($H$12:$P$205,$P$12,S1108:V1109)</f>
        <v>#VALUE!</v>
      </c>
      <c r="Z1109" s="22" t="e">
        <f>DGET($H$12:$P$205,$I$12,S1108:V1109)</f>
        <v>#VALUE!</v>
      </c>
      <c r="AA1109" s="22" t="e">
        <f>DGET($H$12:$P$205,$H$12,S1108:V1109)</f>
        <v>#VALUE!</v>
      </c>
    </row>
    <row r="1110" spans="19:27" ht="18" customHeight="1" x14ac:dyDescent="0.45">
      <c r="S1110" s="6" t="s">
        <v>101</v>
      </c>
      <c r="T1110" s="6" t="s">
        <v>113</v>
      </c>
      <c r="U1110" s="6" t="s">
        <v>102</v>
      </c>
      <c r="V1110" s="6" t="s">
        <v>103</v>
      </c>
      <c r="W1110" s="6"/>
      <c r="X1110" s="25"/>
      <c r="Y1110" s="6" t="s">
        <v>130</v>
      </c>
      <c r="Z1110" s="6" t="s">
        <v>128</v>
      </c>
      <c r="AA1110" s="6" t="s">
        <v>127</v>
      </c>
    </row>
    <row r="1111" spans="19:27" ht="18" customHeight="1" x14ac:dyDescent="0.45">
      <c r="S1111" s="21" t="s">
        <v>142</v>
      </c>
      <c r="T1111" s="21" t="s">
        <v>118</v>
      </c>
      <c r="U1111" s="21" t="s">
        <v>131</v>
      </c>
      <c r="V1111" s="21" t="s">
        <v>124</v>
      </c>
      <c r="W1111" s="21" t="s">
        <v>133</v>
      </c>
      <c r="X1111" s="26" t="str">
        <f>_xlfn.CONCAT(S1111,T1111,U1111,V1111,W1111)</f>
        <v>3前期水7 8a</v>
      </c>
      <c r="Y1111" s="22" t="e">
        <f>DGET($H$12:$P$205,$P$12,S1110:V1111)</f>
        <v>#VALUE!</v>
      </c>
      <c r="Z1111" s="22" t="e">
        <f>DGET($H$12:$P$205,$I$12,S1110:V1111)</f>
        <v>#VALUE!</v>
      </c>
      <c r="AA1111" s="22" t="e">
        <f>DGET($H$12:$P$205,$H$12,S1110:V1111)</f>
        <v>#VALUE!</v>
      </c>
    </row>
    <row r="1112" spans="19:27" ht="18" customHeight="1" x14ac:dyDescent="0.45">
      <c r="S1112" s="6" t="s">
        <v>101</v>
      </c>
      <c r="T1112" s="6" t="s">
        <v>113</v>
      </c>
      <c r="U1112" s="6" t="s">
        <v>102</v>
      </c>
      <c r="V1112" s="6" t="s">
        <v>104</v>
      </c>
      <c r="W1112" s="6"/>
      <c r="X1112" s="25"/>
      <c r="Y1112" s="6" t="s">
        <v>130</v>
      </c>
      <c r="Z1112" s="6" t="s">
        <v>128</v>
      </c>
      <c r="AA1112" s="6" t="s">
        <v>127</v>
      </c>
    </row>
    <row r="1113" spans="19:27" ht="18" customHeight="1" x14ac:dyDescent="0.45">
      <c r="S1113" s="21" t="s">
        <v>142</v>
      </c>
      <c r="T1113" s="21" t="s">
        <v>118</v>
      </c>
      <c r="U1113" s="21" t="s">
        <v>131</v>
      </c>
      <c r="V1113" s="21" t="s">
        <v>124</v>
      </c>
      <c r="W1113" s="21" t="s">
        <v>134</v>
      </c>
      <c r="X1113" s="26" t="str">
        <f>_xlfn.CONCAT(S1113,T1113,U1113,V1113,W1113)</f>
        <v>3前期水7 8b</v>
      </c>
      <c r="Y1113" s="22" t="e">
        <f>DGET($H$12:$P$205,$P$12,S1112:V1113)</f>
        <v>#VALUE!</v>
      </c>
      <c r="Z1113" s="22" t="e">
        <f>DGET($H$12:$P$205,$I$12,S1112:V1113)</f>
        <v>#VALUE!</v>
      </c>
      <c r="AA1113" s="22" t="e">
        <f>DGET($H$12:$P$205,$H$12,S1112:V1113)</f>
        <v>#VALUE!</v>
      </c>
    </row>
    <row r="1114" spans="19:27" ht="18" customHeight="1" x14ac:dyDescent="0.45">
      <c r="S1114" s="6" t="s">
        <v>101</v>
      </c>
      <c r="T1114" s="6" t="s">
        <v>113</v>
      </c>
      <c r="U1114" s="6" t="s">
        <v>102</v>
      </c>
      <c r="V1114" s="6" t="s">
        <v>105</v>
      </c>
      <c r="W1114" s="6"/>
      <c r="X1114" s="25"/>
      <c r="Y1114" s="6" t="s">
        <v>130</v>
      </c>
      <c r="Z1114" s="6" t="s">
        <v>128</v>
      </c>
      <c r="AA1114" s="6" t="s">
        <v>127</v>
      </c>
    </row>
    <row r="1115" spans="19:27" ht="18" customHeight="1" x14ac:dyDescent="0.45">
      <c r="S1115" s="21" t="s">
        <v>142</v>
      </c>
      <c r="T1115" s="21" t="s">
        <v>118</v>
      </c>
      <c r="U1115" s="21" t="s">
        <v>131</v>
      </c>
      <c r="V1115" s="21" t="s">
        <v>124</v>
      </c>
      <c r="W1115" s="21" t="s">
        <v>135</v>
      </c>
      <c r="X1115" s="26" t="str">
        <f>_xlfn.CONCAT(S1115,T1115,U1115,V1115,W1115)</f>
        <v>3前期水7 8c</v>
      </c>
      <c r="Y1115" s="22" t="e">
        <f>DGET($H$12:$P$205,$P$12,S1114:V1115)</f>
        <v>#VALUE!</v>
      </c>
      <c r="Z1115" s="22" t="e">
        <f>DGET($H$12:$P$205,$I$12,S1114:V1115)</f>
        <v>#VALUE!</v>
      </c>
      <c r="AA1115" s="22" t="e">
        <f>DGET($H$12:$P$205,$H$12,S1114:V1115)</f>
        <v>#VALUE!</v>
      </c>
    </row>
    <row r="1116" spans="19:27" ht="18" customHeight="1" x14ac:dyDescent="0.45">
      <c r="S1116" s="6" t="s">
        <v>101</v>
      </c>
      <c r="T1116" s="6" t="s">
        <v>113</v>
      </c>
      <c r="U1116" s="6" t="s">
        <v>102</v>
      </c>
      <c r="V1116" s="6" t="s">
        <v>103</v>
      </c>
      <c r="W1116" s="6"/>
      <c r="X1116" s="25"/>
      <c r="Y1116" s="6" t="s">
        <v>130</v>
      </c>
      <c r="Z1116" s="6" t="s">
        <v>128</v>
      </c>
      <c r="AA1116" s="6" t="s">
        <v>127</v>
      </c>
    </row>
    <row r="1117" spans="19:27" ht="18" customHeight="1" x14ac:dyDescent="0.45">
      <c r="S1117" s="21" t="s">
        <v>142</v>
      </c>
      <c r="T1117" s="21" t="s">
        <v>118</v>
      </c>
      <c r="U1117" s="21" t="s">
        <v>131</v>
      </c>
      <c r="V1117" s="21" t="s">
        <v>125</v>
      </c>
      <c r="W1117" s="21" t="s">
        <v>133</v>
      </c>
      <c r="X1117" s="26" t="str">
        <f>_xlfn.CONCAT(S1117,T1117,U1117,V1117,W1117)</f>
        <v>3前期水9 10a</v>
      </c>
      <c r="Y1117" s="22" t="e">
        <f>DGET($H$12:$P$205,$P$12,S1116:V1117)</f>
        <v>#VALUE!</v>
      </c>
      <c r="Z1117" s="22" t="e">
        <f>DGET($H$12:$P$205,$I$12,S1116:V1117)</f>
        <v>#VALUE!</v>
      </c>
      <c r="AA1117" s="22" t="e">
        <f>DGET($H$12:$P$205,$H$12,S1116:V1117)</f>
        <v>#VALUE!</v>
      </c>
    </row>
    <row r="1118" spans="19:27" ht="18" customHeight="1" x14ac:dyDescent="0.45">
      <c r="S1118" s="6" t="s">
        <v>101</v>
      </c>
      <c r="T1118" s="6" t="s">
        <v>113</v>
      </c>
      <c r="U1118" s="6" t="s">
        <v>102</v>
      </c>
      <c r="V1118" s="6" t="s">
        <v>104</v>
      </c>
      <c r="W1118" s="6"/>
      <c r="X1118" s="25"/>
      <c r="Y1118" s="6" t="s">
        <v>130</v>
      </c>
      <c r="Z1118" s="6" t="s">
        <v>128</v>
      </c>
      <c r="AA1118" s="6" t="s">
        <v>127</v>
      </c>
    </row>
    <row r="1119" spans="19:27" ht="18" customHeight="1" x14ac:dyDescent="0.45">
      <c r="S1119" s="21" t="s">
        <v>142</v>
      </c>
      <c r="T1119" s="21" t="s">
        <v>118</v>
      </c>
      <c r="U1119" s="21" t="s">
        <v>131</v>
      </c>
      <c r="V1119" s="21" t="s">
        <v>125</v>
      </c>
      <c r="W1119" s="21" t="s">
        <v>134</v>
      </c>
      <c r="X1119" s="26" t="str">
        <f>_xlfn.CONCAT(S1119,T1119,U1119,V1119,W1119)</f>
        <v>3前期水9 10b</v>
      </c>
      <c r="Y1119" s="22" t="e">
        <f>DGET($H$12:$P$205,$P$12,S1118:V1119)</f>
        <v>#VALUE!</v>
      </c>
      <c r="Z1119" s="22" t="e">
        <f>DGET($H$12:$P$205,$I$12,S1118:V1119)</f>
        <v>#VALUE!</v>
      </c>
      <c r="AA1119" s="22" t="e">
        <f>DGET($H$12:$P$205,$H$12,S1118:V1119)</f>
        <v>#VALUE!</v>
      </c>
    </row>
    <row r="1120" spans="19:27" ht="18" customHeight="1" x14ac:dyDescent="0.45">
      <c r="S1120" s="6" t="s">
        <v>101</v>
      </c>
      <c r="T1120" s="6" t="s">
        <v>113</v>
      </c>
      <c r="U1120" s="6" t="s">
        <v>102</v>
      </c>
      <c r="V1120" s="6" t="s">
        <v>105</v>
      </c>
      <c r="W1120" s="6"/>
      <c r="X1120" s="25"/>
      <c r="Y1120" s="6" t="s">
        <v>130</v>
      </c>
      <c r="Z1120" s="6" t="s">
        <v>128</v>
      </c>
      <c r="AA1120" s="6" t="s">
        <v>127</v>
      </c>
    </row>
    <row r="1121" spans="19:27" ht="18" customHeight="1" x14ac:dyDescent="0.45">
      <c r="S1121" s="21" t="s">
        <v>142</v>
      </c>
      <c r="T1121" s="21" t="s">
        <v>118</v>
      </c>
      <c r="U1121" s="21" t="s">
        <v>131</v>
      </c>
      <c r="V1121" s="21" t="s">
        <v>125</v>
      </c>
      <c r="W1121" s="21" t="s">
        <v>135</v>
      </c>
      <c r="X1121" s="26" t="str">
        <f>_xlfn.CONCAT(S1121,T1121,U1121,V1121,W1121)</f>
        <v>3前期水9 10c</v>
      </c>
      <c r="Y1121" s="22" t="e">
        <f>DGET($H$12:$P$205,$P$12,S1120:V1121)</f>
        <v>#VALUE!</v>
      </c>
      <c r="Z1121" s="22" t="e">
        <f>DGET($H$12:$P$205,$I$12,S1120:V1121)</f>
        <v>#VALUE!</v>
      </c>
      <c r="AA1121" s="22" t="e">
        <f>DGET($H$12:$P$205,$H$12,S1120:V1121)</f>
        <v>#VALUE!</v>
      </c>
    </row>
    <row r="1122" spans="19:27" ht="18" customHeight="1" x14ac:dyDescent="0.45">
      <c r="S1122" s="6" t="s">
        <v>101</v>
      </c>
      <c r="T1122" s="6" t="s">
        <v>113</v>
      </c>
      <c r="U1122" s="6" t="s">
        <v>102</v>
      </c>
      <c r="V1122" s="6" t="s">
        <v>103</v>
      </c>
      <c r="W1122" s="6"/>
      <c r="X1122" s="25"/>
      <c r="Y1122" s="6" t="s">
        <v>130</v>
      </c>
      <c r="Z1122" s="6" t="s">
        <v>128</v>
      </c>
      <c r="AA1122" s="6" t="s">
        <v>127</v>
      </c>
    </row>
    <row r="1123" spans="19:27" ht="18" customHeight="1" x14ac:dyDescent="0.45">
      <c r="S1123" s="21" t="s">
        <v>142</v>
      </c>
      <c r="T1123" s="21" t="s">
        <v>118</v>
      </c>
      <c r="U1123" s="21" t="s">
        <v>131</v>
      </c>
      <c r="V1123" s="21" t="s">
        <v>126</v>
      </c>
      <c r="W1123" s="21" t="s">
        <v>133</v>
      </c>
      <c r="X1123" s="26" t="str">
        <f>_xlfn.CONCAT(S1123,T1123,U1123,V1123,W1123)</f>
        <v>3前期水他a</v>
      </c>
      <c r="Y1123" s="22" t="e">
        <f>DGET($H$12:$P$205,$P$12,S1122:V1123)</f>
        <v>#VALUE!</v>
      </c>
      <c r="Z1123" s="22" t="e">
        <f>DGET($H$12:$P$205,$I$12,S1122:V1123)</f>
        <v>#VALUE!</v>
      </c>
      <c r="AA1123" s="22" t="e">
        <f>DGET($H$12:$P$205,$H$12,S1122:V1123)</f>
        <v>#VALUE!</v>
      </c>
    </row>
    <row r="1124" spans="19:27" ht="18" customHeight="1" x14ac:dyDescent="0.45">
      <c r="S1124" s="6" t="s">
        <v>101</v>
      </c>
      <c r="T1124" s="6" t="s">
        <v>113</v>
      </c>
      <c r="U1124" s="6" t="s">
        <v>102</v>
      </c>
      <c r="V1124" s="6" t="s">
        <v>104</v>
      </c>
      <c r="W1124" s="6"/>
      <c r="X1124" s="25"/>
      <c r="Y1124" s="6" t="s">
        <v>130</v>
      </c>
      <c r="Z1124" s="6" t="s">
        <v>128</v>
      </c>
      <c r="AA1124" s="6" t="s">
        <v>127</v>
      </c>
    </row>
    <row r="1125" spans="19:27" ht="18" customHeight="1" x14ac:dyDescent="0.45">
      <c r="S1125" s="21" t="s">
        <v>142</v>
      </c>
      <c r="T1125" s="21" t="s">
        <v>118</v>
      </c>
      <c r="U1125" s="21" t="s">
        <v>131</v>
      </c>
      <c r="V1125" s="21" t="s">
        <v>126</v>
      </c>
      <c r="W1125" s="21" t="s">
        <v>134</v>
      </c>
      <c r="X1125" s="26" t="str">
        <f>_xlfn.CONCAT(S1125,T1125,U1125,V1125,W1125)</f>
        <v>3前期水他b</v>
      </c>
      <c r="Y1125" s="22" t="e">
        <f>DGET($H$12:$P$205,$P$12,S1124:V1125)</f>
        <v>#VALUE!</v>
      </c>
      <c r="Z1125" s="22" t="e">
        <f>DGET($H$12:$P$205,$I$12,S1124:V1125)</f>
        <v>#VALUE!</v>
      </c>
      <c r="AA1125" s="22" t="e">
        <f>DGET($H$12:$P$205,$H$12,S1124:V1125)</f>
        <v>#VALUE!</v>
      </c>
    </row>
    <row r="1126" spans="19:27" ht="18" customHeight="1" x14ac:dyDescent="0.45">
      <c r="S1126" s="6" t="s">
        <v>101</v>
      </c>
      <c r="T1126" s="6" t="s">
        <v>113</v>
      </c>
      <c r="U1126" s="6" t="s">
        <v>102</v>
      </c>
      <c r="V1126" s="6" t="s">
        <v>105</v>
      </c>
      <c r="W1126" s="6"/>
      <c r="X1126" s="25"/>
      <c r="Y1126" s="6" t="s">
        <v>130</v>
      </c>
      <c r="Z1126" s="6" t="s">
        <v>128</v>
      </c>
      <c r="AA1126" s="6" t="s">
        <v>127</v>
      </c>
    </row>
    <row r="1127" spans="19:27" ht="18" customHeight="1" x14ac:dyDescent="0.45">
      <c r="S1127" s="21" t="s">
        <v>142</v>
      </c>
      <c r="T1127" s="21" t="s">
        <v>118</v>
      </c>
      <c r="U1127" s="21" t="s">
        <v>131</v>
      </c>
      <c r="V1127" s="21" t="s">
        <v>126</v>
      </c>
      <c r="W1127" s="21" t="s">
        <v>135</v>
      </c>
      <c r="X1127" s="26" t="str">
        <f>_xlfn.CONCAT(S1127,T1127,U1127,V1127,W1127)</f>
        <v>3前期水他c</v>
      </c>
      <c r="Y1127" s="22" t="e">
        <f>DGET($H$12:$P$205,$P$12,S1126:V1127)</f>
        <v>#VALUE!</v>
      </c>
      <c r="Z1127" s="22" t="e">
        <f>DGET($H$12:$P$205,$I$12,S1126:V1127)</f>
        <v>#VALUE!</v>
      </c>
      <c r="AA1127" s="22" t="e">
        <f>DGET($H$12:$P$205,$H$12,S1126:V1127)</f>
        <v>#VALUE!</v>
      </c>
    </row>
    <row r="1128" spans="19:27" ht="18" customHeight="1" x14ac:dyDescent="0.45">
      <c r="S1128" s="6" t="s">
        <v>101</v>
      </c>
      <c r="T1128" s="6" t="s">
        <v>113</v>
      </c>
      <c r="U1128" s="6" t="s">
        <v>102</v>
      </c>
      <c r="V1128" s="6" t="s">
        <v>103</v>
      </c>
      <c r="W1128" s="6"/>
      <c r="X1128" s="25"/>
      <c r="Y1128" s="6" t="s">
        <v>130</v>
      </c>
      <c r="Z1128" s="6" t="s">
        <v>128</v>
      </c>
      <c r="AA1128" s="6" t="s">
        <v>127</v>
      </c>
    </row>
    <row r="1129" spans="19:27" ht="18" customHeight="1" x14ac:dyDescent="0.45">
      <c r="S1129" s="21" t="s">
        <v>142</v>
      </c>
      <c r="T1129" s="21" t="s">
        <v>118</v>
      </c>
      <c r="U1129" s="21" t="s">
        <v>132</v>
      </c>
      <c r="V1129" s="21" t="s">
        <v>120</v>
      </c>
      <c r="W1129" s="21" t="s">
        <v>133</v>
      </c>
      <c r="X1129" s="26" t="str">
        <f>_xlfn.CONCAT(S1129,T1129,U1129,V1129,W1129)</f>
        <v>3前期木1 2a</v>
      </c>
      <c r="Y1129" s="22" t="e">
        <f>DGET($H$12:$P$205,$P$12,S1128:V1129)</f>
        <v>#VALUE!</v>
      </c>
      <c r="Z1129" s="22" t="e">
        <f>DGET($H$12:$P$205,$I$12,S1128:V1129)</f>
        <v>#VALUE!</v>
      </c>
      <c r="AA1129" s="22" t="e">
        <f>DGET($H$12:$P$205,$H$12,S1128:V1129)</f>
        <v>#VALUE!</v>
      </c>
    </row>
    <row r="1130" spans="19:27" ht="18" customHeight="1" x14ac:dyDescent="0.45">
      <c r="S1130" s="6" t="s">
        <v>101</v>
      </c>
      <c r="T1130" s="6" t="s">
        <v>113</v>
      </c>
      <c r="U1130" s="6" t="s">
        <v>102</v>
      </c>
      <c r="V1130" s="6" t="s">
        <v>104</v>
      </c>
      <c r="W1130" s="6"/>
      <c r="X1130" s="25"/>
      <c r="Y1130" s="6" t="s">
        <v>130</v>
      </c>
      <c r="Z1130" s="6" t="s">
        <v>128</v>
      </c>
      <c r="AA1130" s="6" t="s">
        <v>127</v>
      </c>
    </row>
    <row r="1131" spans="19:27" ht="18" customHeight="1" x14ac:dyDescent="0.45">
      <c r="S1131" s="21" t="s">
        <v>142</v>
      </c>
      <c r="T1131" s="21" t="s">
        <v>118</v>
      </c>
      <c r="U1131" s="21" t="s">
        <v>132</v>
      </c>
      <c r="V1131" s="21" t="s">
        <v>120</v>
      </c>
      <c r="W1131" s="21" t="s">
        <v>134</v>
      </c>
      <c r="X1131" s="26" t="str">
        <f>_xlfn.CONCAT(S1131,T1131,U1131,V1131,W1131)</f>
        <v>3前期木1 2b</v>
      </c>
      <c r="Y1131" s="22" t="e">
        <f>DGET($H$12:$P$205,$P$12,S1130:V1131)</f>
        <v>#VALUE!</v>
      </c>
      <c r="Z1131" s="22" t="e">
        <f>DGET($H$12:$P$205,$I$12,S1130:V1131)</f>
        <v>#VALUE!</v>
      </c>
      <c r="AA1131" s="22" t="e">
        <f>DGET($H$12:$P$205,$H$12,S1130:V1131)</f>
        <v>#VALUE!</v>
      </c>
    </row>
    <row r="1132" spans="19:27" ht="18" customHeight="1" x14ac:dyDescent="0.45">
      <c r="S1132" s="6" t="s">
        <v>101</v>
      </c>
      <c r="T1132" s="6" t="s">
        <v>113</v>
      </c>
      <c r="U1132" s="6" t="s">
        <v>102</v>
      </c>
      <c r="V1132" s="6" t="s">
        <v>105</v>
      </c>
      <c r="W1132" s="6"/>
      <c r="X1132" s="25"/>
      <c r="Y1132" s="6" t="s">
        <v>130</v>
      </c>
      <c r="Z1132" s="6" t="s">
        <v>128</v>
      </c>
      <c r="AA1132" s="6" t="s">
        <v>127</v>
      </c>
    </row>
    <row r="1133" spans="19:27" ht="18" customHeight="1" x14ac:dyDescent="0.45">
      <c r="S1133" s="21" t="s">
        <v>142</v>
      </c>
      <c r="T1133" s="21" t="s">
        <v>118</v>
      </c>
      <c r="U1133" s="21" t="s">
        <v>132</v>
      </c>
      <c r="V1133" s="21" t="s">
        <v>120</v>
      </c>
      <c r="W1133" s="21" t="s">
        <v>135</v>
      </c>
      <c r="X1133" s="26" t="str">
        <f>_xlfn.CONCAT(S1133,T1133,U1133,V1133,W1133)</f>
        <v>3前期木1 2c</v>
      </c>
      <c r="Y1133" s="22" t="e">
        <f>DGET($H$12:$P$205,$P$12,S1132:V1133)</f>
        <v>#VALUE!</v>
      </c>
      <c r="Z1133" s="22" t="e">
        <f>DGET($H$12:$P$205,$I$12,S1132:V1133)</f>
        <v>#VALUE!</v>
      </c>
      <c r="AA1133" s="22" t="e">
        <f>DGET($H$12:$P$205,$H$12,S1132:V1133)</f>
        <v>#VALUE!</v>
      </c>
    </row>
    <row r="1134" spans="19:27" ht="18" customHeight="1" x14ac:dyDescent="0.45">
      <c r="S1134" s="6" t="s">
        <v>101</v>
      </c>
      <c r="T1134" s="6" t="s">
        <v>113</v>
      </c>
      <c r="U1134" s="6" t="s">
        <v>102</v>
      </c>
      <c r="V1134" s="6" t="s">
        <v>103</v>
      </c>
      <c r="W1134" s="6"/>
      <c r="X1134" s="25"/>
      <c r="Y1134" s="6" t="s">
        <v>130</v>
      </c>
      <c r="Z1134" s="6" t="s">
        <v>128</v>
      </c>
      <c r="AA1134" s="6" t="s">
        <v>127</v>
      </c>
    </row>
    <row r="1135" spans="19:27" ht="18" customHeight="1" x14ac:dyDescent="0.45">
      <c r="S1135" s="21" t="s">
        <v>142</v>
      </c>
      <c r="T1135" s="21" t="s">
        <v>118</v>
      </c>
      <c r="U1135" s="21" t="s">
        <v>132</v>
      </c>
      <c r="V1135" s="21" t="s">
        <v>121</v>
      </c>
      <c r="W1135" s="21" t="s">
        <v>133</v>
      </c>
      <c r="X1135" s="26" t="str">
        <f>_xlfn.CONCAT(S1135,T1135,U1135,V1135,W1135)</f>
        <v>3前期木3 4a</v>
      </c>
      <c r="Y1135" s="22" t="e">
        <f>DGET($H$12:$P$205,$P$12,S1134:V1135)</f>
        <v>#VALUE!</v>
      </c>
      <c r="Z1135" s="22" t="e">
        <f>DGET($H$12:$P$205,$I$12,S1134:V1135)</f>
        <v>#VALUE!</v>
      </c>
      <c r="AA1135" s="22" t="e">
        <f>DGET($H$12:$P$205,$H$12,S1134:V1135)</f>
        <v>#VALUE!</v>
      </c>
    </row>
    <row r="1136" spans="19:27" ht="18" customHeight="1" x14ac:dyDescent="0.45">
      <c r="S1136" s="6" t="s">
        <v>101</v>
      </c>
      <c r="T1136" s="6" t="s">
        <v>113</v>
      </c>
      <c r="U1136" s="6" t="s">
        <v>102</v>
      </c>
      <c r="V1136" s="6" t="s">
        <v>104</v>
      </c>
      <c r="W1136" s="6"/>
      <c r="X1136" s="25"/>
      <c r="Y1136" s="6" t="s">
        <v>130</v>
      </c>
      <c r="Z1136" s="6" t="s">
        <v>128</v>
      </c>
      <c r="AA1136" s="6" t="s">
        <v>127</v>
      </c>
    </row>
    <row r="1137" spans="19:27" ht="18" customHeight="1" x14ac:dyDescent="0.45">
      <c r="S1137" s="21" t="s">
        <v>142</v>
      </c>
      <c r="T1137" s="21" t="s">
        <v>118</v>
      </c>
      <c r="U1137" s="21" t="s">
        <v>132</v>
      </c>
      <c r="V1137" s="21" t="s">
        <v>121</v>
      </c>
      <c r="W1137" s="21" t="s">
        <v>134</v>
      </c>
      <c r="X1137" s="26" t="str">
        <f>_xlfn.CONCAT(S1137,T1137,U1137,V1137,W1137)</f>
        <v>3前期木3 4b</v>
      </c>
      <c r="Y1137" s="22" t="e">
        <f>DGET($H$12:$P$205,$P$12,S1136:V1137)</f>
        <v>#VALUE!</v>
      </c>
      <c r="Z1137" s="22" t="e">
        <f>DGET($H$12:$P$205,$I$12,S1136:V1137)</f>
        <v>#VALUE!</v>
      </c>
      <c r="AA1137" s="22" t="e">
        <f>DGET($H$12:$P$205,$H$12,S1136:V1137)</f>
        <v>#VALUE!</v>
      </c>
    </row>
    <row r="1138" spans="19:27" ht="18" customHeight="1" x14ac:dyDescent="0.45">
      <c r="S1138" s="6" t="s">
        <v>101</v>
      </c>
      <c r="T1138" s="6" t="s">
        <v>113</v>
      </c>
      <c r="U1138" s="6" t="s">
        <v>102</v>
      </c>
      <c r="V1138" s="6" t="s">
        <v>105</v>
      </c>
      <c r="W1138" s="6"/>
      <c r="X1138" s="25"/>
      <c r="Y1138" s="6" t="s">
        <v>130</v>
      </c>
      <c r="Z1138" s="6" t="s">
        <v>128</v>
      </c>
      <c r="AA1138" s="6" t="s">
        <v>127</v>
      </c>
    </row>
    <row r="1139" spans="19:27" ht="18" customHeight="1" x14ac:dyDescent="0.45">
      <c r="S1139" s="21" t="s">
        <v>142</v>
      </c>
      <c r="T1139" s="21" t="s">
        <v>118</v>
      </c>
      <c r="U1139" s="21" t="s">
        <v>132</v>
      </c>
      <c r="V1139" s="21" t="s">
        <v>121</v>
      </c>
      <c r="W1139" s="21" t="s">
        <v>135</v>
      </c>
      <c r="X1139" s="26" t="str">
        <f>_xlfn.CONCAT(S1139,T1139,U1139,V1139,W1139)</f>
        <v>3前期木3 4c</v>
      </c>
      <c r="Y1139" s="22" t="e">
        <f>DGET($H$12:$P$205,$P$12,S1138:V1139)</f>
        <v>#VALUE!</v>
      </c>
      <c r="Z1139" s="22" t="e">
        <f>DGET($H$12:$P$205,$I$12,S1138:V1139)</f>
        <v>#VALUE!</v>
      </c>
      <c r="AA1139" s="22" t="e">
        <f>DGET($H$12:$P$205,$H$12,S1138:V1139)</f>
        <v>#VALUE!</v>
      </c>
    </row>
    <row r="1140" spans="19:27" ht="18" customHeight="1" x14ac:dyDescent="0.45">
      <c r="S1140" s="6" t="s">
        <v>101</v>
      </c>
      <c r="T1140" s="6" t="s">
        <v>113</v>
      </c>
      <c r="U1140" s="6" t="s">
        <v>102</v>
      </c>
      <c r="V1140" s="6" t="s">
        <v>103</v>
      </c>
      <c r="W1140" s="6"/>
      <c r="X1140" s="25"/>
      <c r="Y1140" s="6" t="s">
        <v>130</v>
      </c>
      <c r="Z1140" s="6" t="s">
        <v>128</v>
      </c>
      <c r="AA1140" s="6" t="s">
        <v>127</v>
      </c>
    </row>
    <row r="1141" spans="19:27" ht="18" customHeight="1" x14ac:dyDescent="0.45">
      <c r="S1141" s="21" t="s">
        <v>142</v>
      </c>
      <c r="T1141" s="21" t="s">
        <v>118</v>
      </c>
      <c r="U1141" s="21" t="s">
        <v>132</v>
      </c>
      <c r="V1141" s="21" t="s">
        <v>123</v>
      </c>
      <c r="W1141" s="21" t="s">
        <v>133</v>
      </c>
      <c r="X1141" s="26" t="str">
        <f>_xlfn.CONCAT(S1141,T1141,U1141,V1141,W1141)</f>
        <v>3前期木5 6a</v>
      </c>
      <c r="Y1141" s="22" t="e">
        <f>DGET($H$12:$P$205,$P$12,S1140:V1141)</f>
        <v>#VALUE!</v>
      </c>
      <c r="Z1141" s="22" t="e">
        <f>DGET($H$12:$P$205,$I$12,S1140:V1141)</f>
        <v>#VALUE!</v>
      </c>
      <c r="AA1141" s="22" t="e">
        <f>DGET($H$12:$P$205,$H$12,S1140:V1141)</f>
        <v>#VALUE!</v>
      </c>
    </row>
    <row r="1142" spans="19:27" ht="18" customHeight="1" x14ac:dyDescent="0.45">
      <c r="S1142" s="6" t="s">
        <v>101</v>
      </c>
      <c r="T1142" s="6" t="s">
        <v>113</v>
      </c>
      <c r="U1142" s="6" t="s">
        <v>102</v>
      </c>
      <c r="V1142" s="6" t="s">
        <v>104</v>
      </c>
      <c r="W1142" s="6"/>
      <c r="X1142" s="25"/>
      <c r="Y1142" s="6" t="s">
        <v>130</v>
      </c>
      <c r="Z1142" s="6" t="s">
        <v>128</v>
      </c>
      <c r="AA1142" s="6" t="s">
        <v>127</v>
      </c>
    </row>
    <row r="1143" spans="19:27" ht="18" customHeight="1" x14ac:dyDescent="0.45">
      <c r="S1143" s="21" t="s">
        <v>142</v>
      </c>
      <c r="T1143" s="21" t="s">
        <v>118</v>
      </c>
      <c r="U1143" s="21" t="s">
        <v>132</v>
      </c>
      <c r="V1143" s="21" t="s">
        <v>123</v>
      </c>
      <c r="W1143" s="21" t="s">
        <v>134</v>
      </c>
      <c r="X1143" s="26" t="str">
        <f>_xlfn.CONCAT(S1143,T1143,U1143,V1143,W1143)</f>
        <v>3前期木5 6b</v>
      </c>
      <c r="Y1143" s="22" t="e">
        <f>DGET($H$12:$P$205,$P$12,S1142:V1143)</f>
        <v>#VALUE!</v>
      </c>
      <c r="Z1143" s="22" t="e">
        <f>DGET($H$12:$P$205,$I$12,S1142:V1143)</f>
        <v>#VALUE!</v>
      </c>
      <c r="AA1143" s="22" t="e">
        <f>DGET($H$12:$P$205,$H$12,S1142:V1143)</f>
        <v>#VALUE!</v>
      </c>
    </row>
    <row r="1144" spans="19:27" ht="18" customHeight="1" x14ac:dyDescent="0.45">
      <c r="S1144" s="6" t="s">
        <v>101</v>
      </c>
      <c r="T1144" s="6" t="s">
        <v>113</v>
      </c>
      <c r="U1144" s="6" t="s">
        <v>102</v>
      </c>
      <c r="V1144" s="6" t="s">
        <v>105</v>
      </c>
      <c r="W1144" s="6"/>
      <c r="X1144" s="25"/>
      <c r="Y1144" s="6" t="s">
        <v>130</v>
      </c>
      <c r="Z1144" s="6" t="s">
        <v>128</v>
      </c>
      <c r="AA1144" s="6" t="s">
        <v>127</v>
      </c>
    </row>
    <row r="1145" spans="19:27" ht="18" customHeight="1" x14ac:dyDescent="0.45">
      <c r="S1145" s="21" t="s">
        <v>142</v>
      </c>
      <c r="T1145" s="21" t="s">
        <v>118</v>
      </c>
      <c r="U1145" s="21" t="s">
        <v>132</v>
      </c>
      <c r="V1145" s="21" t="s">
        <v>123</v>
      </c>
      <c r="W1145" s="21" t="s">
        <v>135</v>
      </c>
      <c r="X1145" s="26" t="str">
        <f>_xlfn.CONCAT(S1145,T1145,U1145,V1145,W1145)</f>
        <v>3前期木5 6c</v>
      </c>
      <c r="Y1145" s="22" t="e">
        <f>DGET($H$12:$P$205,$P$12,S1144:V1145)</f>
        <v>#VALUE!</v>
      </c>
      <c r="Z1145" s="22" t="e">
        <f>DGET($H$12:$P$205,$I$12,S1144:V1145)</f>
        <v>#VALUE!</v>
      </c>
      <c r="AA1145" s="22" t="e">
        <f>DGET($H$12:$P$205,$H$12,S1144:V1145)</f>
        <v>#VALUE!</v>
      </c>
    </row>
    <row r="1146" spans="19:27" ht="18" customHeight="1" x14ac:dyDescent="0.45">
      <c r="S1146" s="6" t="s">
        <v>101</v>
      </c>
      <c r="T1146" s="6" t="s">
        <v>113</v>
      </c>
      <c r="U1146" s="6" t="s">
        <v>102</v>
      </c>
      <c r="V1146" s="6" t="s">
        <v>103</v>
      </c>
      <c r="W1146" s="6"/>
      <c r="X1146" s="25"/>
      <c r="Y1146" s="6" t="s">
        <v>130</v>
      </c>
      <c r="Z1146" s="6" t="s">
        <v>128</v>
      </c>
      <c r="AA1146" s="6" t="s">
        <v>127</v>
      </c>
    </row>
    <row r="1147" spans="19:27" ht="18" customHeight="1" x14ac:dyDescent="0.45">
      <c r="S1147" s="21" t="s">
        <v>142</v>
      </c>
      <c r="T1147" s="21" t="s">
        <v>118</v>
      </c>
      <c r="U1147" s="21" t="s">
        <v>132</v>
      </c>
      <c r="V1147" s="21" t="s">
        <v>124</v>
      </c>
      <c r="W1147" s="21" t="s">
        <v>133</v>
      </c>
      <c r="X1147" s="26" t="str">
        <f>_xlfn.CONCAT(S1147,T1147,U1147,V1147,W1147)</f>
        <v>3前期木7 8a</v>
      </c>
      <c r="Y1147" s="22" t="e">
        <f>DGET($H$12:$P$205,$P$12,S1146:V1147)</f>
        <v>#VALUE!</v>
      </c>
      <c r="Z1147" s="22" t="e">
        <f>DGET($H$12:$P$205,$I$12,S1146:V1147)</f>
        <v>#VALUE!</v>
      </c>
      <c r="AA1147" s="22" t="e">
        <f>DGET($H$12:$P$205,$H$12,S1146:V1147)</f>
        <v>#VALUE!</v>
      </c>
    </row>
    <row r="1148" spans="19:27" ht="18" customHeight="1" x14ac:dyDescent="0.45">
      <c r="S1148" s="6" t="s">
        <v>101</v>
      </c>
      <c r="T1148" s="6" t="s">
        <v>113</v>
      </c>
      <c r="U1148" s="6" t="s">
        <v>102</v>
      </c>
      <c r="V1148" s="6" t="s">
        <v>104</v>
      </c>
      <c r="W1148" s="6"/>
      <c r="X1148" s="25"/>
      <c r="Y1148" s="6" t="s">
        <v>130</v>
      </c>
      <c r="Z1148" s="6" t="s">
        <v>128</v>
      </c>
      <c r="AA1148" s="6" t="s">
        <v>127</v>
      </c>
    </row>
    <row r="1149" spans="19:27" ht="18" customHeight="1" x14ac:dyDescent="0.45">
      <c r="S1149" s="21" t="s">
        <v>142</v>
      </c>
      <c r="T1149" s="21" t="s">
        <v>118</v>
      </c>
      <c r="U1149" s="21" t="s">
        <v>132</v>
      </c>
      <c r="V1149" s="21" t="s">
        <v>124</v>
      </c>
      <c r="W1149" s="21" t="s">
        <v>134</v>
      </c>
      <c r="X1149" s="26" t="str">
        <f>_xlfn.CONCAT(S1149,T1149,U1149,V1149,W1149)</f>
        <v>3前期木7 8b</v>
      </c>
      <c r="Y1149" s="22" t="e">
        <f>DGET($H$12:$P$205,$P$12,S1148:V1149)</f>
        <v>#VALUE!</v>
      </c>
      <c r="Z1149" s="22" t="e">
        <f>DGET($H$12:$P$205,$I$12,S1148:V1149)</f>
        <v>#VALUE!</v>
      </c>
      <c r="AA1149" s="22" t="e">
        <f>DGET($H$12:$P$205,$H$12,S1148:V1149)</f>
        <v>#VALUE!</v>
      </c>
    </row>
    <row r="1150" spans="19:27" ht="18" customHeight="1" x14ac:dyDescent="0.45">
      <c r="S1150" s="6" t="s">
        <v>101</v>
      </c>
      <c r="T1150" s="6" t="s">
        <v>113</v>
      </c>
      <c r="U1150" s="6" t="s">
        <v>102</v>
      </c>
      <c r="V1150" s="6" t="s">
        <v>105</v>
      </c>
      <c r="W1150" s="6"/>
      <c r="X1150" s="25"/>
      <c r="Y1150" s="6" t="s">
        <v>130</v>
      </c>
      <c r="Z1150" s="6" t="s">
        <v>128</v>
      </c>
      <c r="AA1150" s="6" t="s">
        <v>127</v>
      </c>
    </row>
    <row r="1151" spans="19:27" ht="18" customHeight="1" x14ac:dyDescent="0.45">
      <c r="S1151" s="21" t="s">
        <v>142</v>
      </c>
      <c r="T1151" s="21" t="s">
        <v>118</v>
      </c>
      <c r="U1151" s="21" t="s">
        <v>132</v>
      </c>
      <c r="V1151" s="21" t="s">
        <v>124</v>
      </c>
      <c r="W1151" s="21" t="s">
        <v>135</v>
      </c>
      <c r="X1151" s="26" t="str">
        <f>_xlfn.CONCAT(S1151,T1151,U1151,V1151,W1151)</f>
        <v>3前期木7 8c</v>
      </c>
      <c r="Y1151" s="22" t="e">
        <f>DGET($H$12:$P$205,$P$12,S1150:V1151)</f>
        <v>#VALUE!</v>
      </c>
      <c r="Z1151" s="22" t="e">
        <f>DGET($H$12:$P$205,$I$12,S1150:V1151)</f>
        <v>#VALUE!</v>
      </c>
      <c r="AA1151" s="22" t="e">
        <f>DGET($H$12:$P$205,$H$12,S1150:V1151)</f>
        <v>#VALUE!</v>
      </c>
    </row>
    <row r="1152" spans="19:27" ht="18" customHeight="1" x14ac:dyDescent="0.45">
      <c r="S1152" s="6" t="s">
        <v>101</v>
      </c>
      <c r="T1152" s="6" t="s">
        <v>113</v>
      </c>
      <c r="U1152" s="6" t="s">
        <v>102</v>
      </c>
      <c r="V1152" s="6" t="s">
        <v>103</v>
      </c>
      <c r="W1152" s="6"/>
      <c r="X1152" s="25"/>
      <c r="Y1152" s="6" t="s">
        <v>130</v>
      </c>
      <c r="Z1152" s="6" t="s">
        <v>128</v>
      </c>
      <c r="AA1152" s="6" t="s">
        <v>127</v>
      </c>
    </row>
    <row r="1153" spans="19:27" ht="18" customHeight="1" x14ac:dyDescent="0.45">
      <c r="S1153" s="21" t="s">
        <v>142</v>
      </c>
      <c r="T1153" s="21" t="s">
        <v>118</v>
      </c>
      <c r="U1153" s="21" t="s">
        <v>132</v>
      </c>
      <c r="V1153" s="21" t="s">
        <v>125</v>
      </c>
      <c r="W1153" s="21" t="s">
        <v>133</v>
      </c>
      <c r="X1153" s="26" t="str">
        <f>_xlfn.CONCAT(S1153,T1153,U1153,V1153,W1153)</f>
        <v>3前期木9 10a</v>
      </c>
      <c r="Y1153" s="22" t="e">
        <f>DGET($H$12:$P$205,$P$12,S1152:V1153)</f>
        <v>#VALUE!</v>
      </c>
      <c r="Z1153" s="22" t="e">
        <f>DGET($H$12:$P$205,$I$12,S1152:V1153)</f>
        <v>#VALUE!</v>
      </c>
      <c r="AA1153" s="22" t="e">
        <f>DGET($H$12:$P$205,$H$12,S1152:V1153)</f>
        <v>#VALUE!</v>
      </c>
    </row>
    <row r="1154" spans="19:27" ht="18" customHeight="1" x14ac:dyDescent="0.45">
      <c r="S1154" s="6" t="s">
        <v>101</v>
      </c>
      <c r="T1154" s="6" t="s">
        <v>113</v>
      </c>
      <c r="U1154" s="6" t="s">
        <v>102</v>
      </c>
      <c r="V1154" s="6" t="s">
        <v>104</v>
      </c>
      <c r="W1154" s="6"/>
      <c r="X1154" s="25"/>
      <c r="Y1154" s="6" t="s">
        <v>130</v>
      </c>
      <c r="Z1154" s="6" t="s">
        <v>128</v>
      </c>
      <c r="AA1154" s="6" t="s">
        <v>127</v>
      </c>
    </row>
    <row r="1155" spans="19:27" ht="18" customHeight="1" x14ac:dyDescent="0.45">
      <c r="S1155" s="21" t="s">
        <v>142</v>
      </c>
      <c r="T1155" s="21" t="s">
        <v>118</v>
      </c>
      <c r="U1155" s="21" t="s">
        <v>132</v>
      </c>
      <c r="V1155" s="21" t="s">
        <v>125</v>
      </c>
      <c r="W1155" s="21" t="s">
        <v>134</v>
      </c>
      <c r="X1155" s="26" t="str">
        <f>_xlfn.CONCAT(S1155,T1155,U1155,V1155,W1155)</f>
        <v>3前期木9 10b</v>
      </c>
      <c r="Y1155" s="22" t="e">
        <f>DGET($H$12:$P$205,$P$12,S1154:V1155)</f>
        <v>#VALUE!</v>
      </c>
      <c r="Z1155" s="22" t="e">
        <f>DGET($H$12:$P$205,$I$12,S1154:V1155)</f>
        <v>#VALUE!</v>
      </c>
      <c r="AA1155" s="22" t="e">
        <f>DGET($H$12:$P$205,$H$12,S1154:V1155)</f>
        <v>#VALUE!</v>
      </c>
    </row>
    <row r="1156" spans="19:27" ht="18" customHeight="1" x14ac:dyDescent="0.45">
      <c r="S1156" s="6" t="s">
        <v>101</v>
      </c>
      <c r="T1156" s="6" t="s">
        <v>113</v>
      </c>
      <c r="U1156" s="6" t="s">
        <v>102</v>
      </c>
      <c r="V1156" s="6" t="s">
        <v>105</v>
      </c>
      <c r="W1156" s="6"/>
      <c r="X1156" s="25"/>
      <c r="Y1156" s="6" t="s">
        <v>130</v>
      </c>
      <c r="Z1156" s="6" t="s">
        <v>128</v>
      </c>
      <c r="AA1156" s="6" t="s">
        <v>127</v>
      </c>
    </row>
    <row r="1157" spans="19:27" ht="18" customHeight="1" x14ac:dyDescent="0.45">
      <c r="S1157" s="21" t="s">
        <v>142</v>
      </c>
      <c r="T1157" s="21" t="s">
        <v>118</v>
      </c>
      <c r="U1157" s="21" t="s">
        <v>132</v>
      </c>
      <c r="V1157" s="21" t="s">
        <v>125</v>
      </c>
      <c r="W1157" s="21" t="s">
        <v>135</v>
      </c>
      <c r="X1157" s="26" t="str">
        <f>_xlfn.CONCAT(S1157,T1157,U1157,V1157,W1157)</f>
        <v>3前期木9 10c</v>
      </c>
      <c r="Y1157" s="22" t="e">
        <f>DGET($H$12:$P$205,$P$12,S1156:V1157)</f>
        <v>#VALUE!</v>
      </c>
      <c r="Z1157" s="22" t="e">
        <f>DGET($H$12:$P$205,$I$12,S1156:V1157)</f>
        <v>#VALUE!</v>
      </c>
      <c r="AA1157" s="22" t="e">
        <f>DGET($H$12:$P$205,$H$12,S1156:V1157)</f>
        <v>#VALUE!</v>
      </c>
    </row>
    <row r="1158" spans="19:27" ht="18" customHeight="1" x14ac:dyDescent="0.45">
      <c r="S1158" s="6" t="s">
        <v>101</v>
      </c>
      <c r="T1158" s="6" t="s">
        <v>113</v>
      </c>
      <c r="U1158" s="6" t="s">
        <v>102</v>
      </c>
      <c r="V1158" s="6" t="s">
        <v>103</v>
      </c>
      <c r="W1158" s="6"/>
      <c r="X1158" s="25"/>
      <c r="Y1158" s="6" t="s">
        <v>130</v>
      </c>
      <c r="Z1158" s="6" t="s">
        <v>128</v>
      </c>
      <c r="AA1158" s="6" t="s">
        <v>127</v>
      </c>
    </row>
    <row r="1159" spans="19:27" ht="18" customHeight="1" x14ac:dyDescent="0.45">
      <c r="S1159" s="21" t="s">
        <v>142</v>
      </c>
      <c r="T1159" s="21" t="s">
        <v>118</v>
      </c>
      <c r="U1159" s="21" t="s">
        <v>132</v>
      </c>
      <c r="V1159" s="21" t="s">
        <v>126</v>
      </c>
      <c r="W1159" s="21" t="s">
        <v>133</v>
      </c>
      <c r="X1159" s="26" t="str">
        <f>_xlfn.CONCAT(S1159,T1159,U1159,V1159,W1159)</f>
        <v>3前期木他a</v>
      </c>
      <c r="Y1159" s="22" t="e">
        <f>DGET($H$12:$P$205,$P$12,S1158:V1159)</f>
        <v>#VALUE!</v>
      </c>
      <c r="Z1159" s="22" t="e">
        <f>DGET($H$12:$P$205,$I$12,S1158:V1159)</f>
        <v>#VALUE!</v>
      </c>
      <c r="AA1159" s="22" t="e">
        <f>DGET($H$12:$P$205,$H$12,S1158:V1159)</f>
        <v>#VALUE!</v>
      </c>
    </row>
    <row r="1160" spans="19:27" ht="18" customHeight="1" x14ac:dyDescent="0.45">
      <c r="S1160" s="6" t="s">
        <v>101</v>
      </c>
      <c r="T1160" s="6" t="s">
        <v>113</v>
      </c>
      <c r="U1160" s="6" t="s">
        <v>102</v>
      </c>
      <c r="V1160" s="6" t="s">
        <v>104</v>
      </c>
      <c r="W1160" s="6"/>
      <c r="X1160" s="25"/>
      <c r="Y1160" s="6" t="s">
        <v>130</v>
      </c>
      <c r="Z1160" s="6" t="s">
        <v>128</v>
      </c>
      <c r="AA1160" s="6" t="s">
        <v>127</v>
      </c>
    </row>
    <row r="1161" spans="19:27" ht="18" customHeight="1" x14ac:dyDescent="0.45">
      <c r="S1161" s="21" t="s">
        <v>142</v>
      </c>
      <c r="T1161" s="21" t="s">
        <v>118</v>
      </c>
      <c r="U1161" s="21" t="s">
        <v>132</v>
      </c>
      <c r="V1161" s="21" t="s">
        <v>126</v>
      </c>
      <c r="W1161" s="21" t="s">
        <v>134</v>
      </c>
      <c r="X1161" s="26" t="str">
        <f>_xlfn.CONCAT(S1161,T1161,U1161,V1161,W1161)</f>
        <v>3前期木他b</v>
      </c>
      <c r="Y1161" s="22" t="e">
        <f>DGET($H$12:$P$205,$P$12,S1160:V1161)</f>
        <v>#VALUE!</v>
      </c>
      <c r="Z1161" s="22" t="e">
        <f>DGET($H$12:$P$205,$I$12,S1160:V1161)</f>
        <v>#VALUE!</v>
      </c>
      <c r="AA1161" s="22" t="e">
        <f>DGET($H$12:$P$205,$H$12,S1160:V1161)</f>
        <v>#VALUE!</v>
      </c>
    </row>
    <row r="1162" spans="19:27" ht="18" customHeight="1" x14ac:dyDescent="0.45">
      <c r="S1162" s="6" t="s">
        <v>101</v>
      </c>
      <c r="T1162" s="6" t="s">
        <v>113</v>
      </c>
      <c r="U1162" s="6" t="s">
        <v>102</v>
      </c>
      <c r="V1162" s="6" t="s">
        <v>105</v>
      </c>
      <c r="W1162" s="6"/>
      <c r="X1162" s="25"/>
      <c r="Y1162" s="6" t="s">
        <v>130</v>
      </c>
      <c r="Z1162" s="6" t="s">
        <v>128</v>
      </c>
      <c r="AA1162" s="6" t="s">
        <v>127</v>
      </c>
    </row>
    <row r="1163" spans="19:27" ht="18" customHeight="1" x14ac:dyDescent="0.45">
      <c r="S1163" s="21" t="s">
        <v>142</v>
      </c>
      <c r="T1163" s="21" t="s">
        <v>118</v>
      </c>
      <c r="U1163" s="21" t="s">
        <v>132</v>
      </c>
      <c r="V1163" s="21" t="s">
        <v>126</v>
      </c>
      <c r="W1163" s="21" t="s">
        <v>135</v>
      </c>
      <c r="X1163" s="26" t="str">
        <f>_xlfn.CONCAT(S1163,T1163,U1163,V1163,W1163)</f>
        <v>3前期木他c</v>
      </c>
      <c r="Y1163" s="22" t="e">
        <f>DGET($H$12:$P$205,$P$12,S1162:V1163)</f>
        <v>#VALUE!</v>
      </c>
      <c r="Z1163" s="22" t="e">
        <f>DGET($H$12:$P$205,$I$12,S1162:V1163)</f>
        <v>#VALUE!</v>
      </c>
      <c r="AA1163" s="22" t="e">
        <f>DGET($H$12:$P$205,$H$12,S1162:V1163)</f>
        <v>#VALUE!</v>
      </c>
    </row>
    <row r="1164" spans="19:27" ht="18" customHeight="1" x14ac:dyDescent="0.45">
      <c r="S1164" s="6" t="s">
        <v>101</v>
      </c>
      <c r="T1164" s="6" t="s">
        <v>113</v>
      </c>
      <c r="U1164" s="6" t="s">
        <v>102</v>
      </c>
      <c r="V1164" s="6" t="s">
        <v>103</v>
      </c>
      <c r="W1164" s="6"/>
      <c r="X1164" s="25"/>
      <c r="Y1164" s="6" t="s">
        <v>130</v>
      </c>
      <c r="Z1164" s="6" t="s">
        <v>128</v>
      </c>
      <c r="AA1164" s="6" t="s">
        <v>127</v>
      </c>
    </row>
    <row r="1165" spans="19:27" ht="18" customHeight="1" x14ac:dyDescent="0.45">
      <c r="S1165" s="21" t="s">
        <v>142</v>
      </c>
      <c r="T1165" s="21" t="s">
        <v>118</v>
      </c>
      <c r="U1165" s="21" t="s">
        <v>136</v>
      </c>
      <c r="V1165" s="21" t="s">
        <v>120</v>
      </c>
      <c r="W1165" s="21" t="s">
        <v>133</v>
      </c>
      <c r="X1165" s="26" t="str">
        <f>_xlfn.CONCAT(S1165,T1165,U1165,V1165,W1165)</f>
        <v>3前期金1 2a</v>
      </c>
      <c r="Y1165" s="22" t="e">
        <f>DGET($H$12:$P$205,$P$12,S1164:V1165)</f>
        <v>#VALUE!</v>
      </c>
      <c r="Z1165" s="22" t="e">
        <f>DGET($H$12:$P$205,$I$12,S1164:V1165)</f>
        <v>#VALUE!</v>
      </c>
      <c r="AA1165" s="22" t="e">
        <f>DGET($H$12:$P$205,$H$12,S1164:V1165)</f>
        <v>#VALUE!</v>
      </c>
    </row>
    <row r="1166" spans="19:27" ht="18" customHeight="1" x14ac:dyDescent="0.45">
      <c r="S1166" s="6" t="s">
        <v>101</v>
      </c>
      <c r="T1166" s="6" t="s">
        <v>113</v>
      </c>
      <c r="U1166" s="6" t="s">
        <v>102</v>
      </c>
      <c r="V1166" s="6" t="s">
        <v>104</v>
      </c>
      <c r="W1166" s="6"/>
      <c r="X1166" s="25"/>
      <c r="Y1166" s="6" t="s">
        <v>130</v>
      </c>
      <c r="Z1166" s="6" t="s">
        <v>128</v>
      </c>
      <c r="AA1166" s="6" t="s">
        <v>127</v>
      </c>
    </row>
    <row r="1167" spans="19:27" ht="18" customHeight="1" x14ac:dyDescent="0.45">
      <c r="S1167" s="21" t="s">
        <v>142</v>
      </c>
      <c r="T1167" s="21" t="s">
        <v>118</v>
      </c>
      <c r="U1167" s="21" t="s">
        <v>136</v>
      </c>
      <c r="V1167" s="21" t="s">
        <v>120</v>
      </c>
      <c r="W1167" s="21" t="s">
        <v>134</v>
      </c>
      <c r="X1167" s="26" t="str">
        <f>_xlfn.CONCAT(S1167,T1167,U1167,V1167,W1167)</f>
        <v>3前期金1 2b</v>
      </c>
      <c r="Y1167" s="22" t="e">
        <f>DGET($H$12:$P$205,$P$12,S1166:V1167)</f>
        <v>#VALUE!</v>
      </c>
      <c r="Z1167" s="22" t="e">
        <f>DGET($H$12:$P$205,$I$12,S1166:V1167)</f>
        <v>#VALUE!</v>
      </c>
      <c r="AA1167" s="22" t="e">
        <f>DGET($H$12:$P$205,$H$12,S1166:V1167)</f>
        <v>#VALUE!</v>
      </c>
    </row>
    <row r="1168" spans="19:27" ht="18" customHeight="1" x14ac:dyDescent="0.45">
      <c r="S1168" s="6" t="s">
        <v>101</v>
      </c>
      <c r="T1168" s="6" t="s">
        <v>113</v>
      </c>
      <c r="U1168" s="6" t="s">
        <v>102</v>
      </c>
      <c r="V1168" s="6" t="s">
        <v>105</v>
      </c>
      <c r="W1168" s="6"/>
      <c r="X1168" s="25"/>
      <c r="Y1168" s="6" t="s">
        <v>130</v>
      </c>
      <c r="Z1168" s="6" t="s">
        <v>128</v>
      </c>
      <c r="AA1168" s="6" t="s">
        <v>127</v>
      </c>
    </row>
    <row r="1169" spans="19:27" ht="18" customHeight="1" x14ac:dyDescent="0.45">
      <c r="S1169" s="21" t="s">
        <v>142</v>
      </c>
      <c r="T1169" s="21" t="s">
        <v>118</v>
      </c>
      <c r="U1169" s="21" t="s">
        <v>136</v>
      </c>
      <c r="V1169" s="21" t="s">
        <v>120</v>
      </c>
      <c r="W1169" s="21" t="s">
        <v>135</v>
      </c>
      <c r="X1169" s="26" t="str">
        <f>_xlfn.CONCAT(S1169,T1169,U1169,V1169,W1169)</f>
        <v>3前期金1 2c</v>
      </c>
      <c r="Y1169" s="22" t="e">
        <f>DGET($H$12:$P$205,$P$12,S1168:V1169)</f>
        <v>#VALUE!</v>
      </c>
      <c r="Z1169" s="22" t="e">
        <f>DGET($H$12:$P$205,$I$12,S1168:V1169)</f>
        <v>#VALUE!</v>
      </c>
      <c r="AA1169" s="22" t="e">
        <f>DGET($H$12:$P$205,$H$12,S1168:V1169)</f>
        <v>#VALUE!</v>
      </c>
    </row>
    <row r="1170" spans="19:27" ht="18" customHeight="1" x14ac:dyDescent="0.45">
      <c r="S1170" s="6" t="s">
        <v>101</v>
      </c>
      <c r="T1170" s="6" t="s">
        <v>113</v>
      </c>
      <c r="U1170" s="6" t="s">
        <v>102</v>
      </c>
      <c r="V1170" s="6" t="s">
        <v>103</v>
      </c>
      <c r="W1170" s="6"/>
      <c r="X1170" s="25"/>
      <c r="Y1170" s="6" t="s">
        <v>130</v>
      </c>
      <c r="Z1170" s="6" t="s">
        <v>128</v>
      </c>
      <c r="AA1170" s="6" t="s">
        <v>127</v>
      </c>
    </row>
    <row r="1171" spans="19:27" ht="18" customHeight="1" x14ac:dyDescent="0.45">
      <c r="S1171" s="21" t="s">
        <v>142</v>
      </c>
      <c r="T1171" s="21" t="s">
        <v>118</v>
      </c>
      <c r="U1171" s="21" t="s">
        <v>136</v>
      </c>
      <c r="V1171" s="21" t="s">
        <v>121</v>
      </c>
      <c r="W1171" s="21" t="s">
        <v>133</v>
      </c>
      <c r="X1171" s="26" t="str">
        <f>_xlfn.CONCAT(S1171,T1171,U1171,V1171,W1171)</f>
        <v>3前期金3 4a</v>
      </c>
      <c r="Y1171" s="22" t="e">
        <f>DGET($H$12:$P$205,$P$12,S1170:V1171)</f>
        <v>#VALUE!</v>
      </c>
      <c r="Z1171" s="22" t="e">
        <f>DGET($H$12:$P$205,$I$12,S1170:V1171)</f>
        <v>#VALUE!</v>
      </c>
      <c r="AA1171" s="22" t="e">
        <f>DGET($H$12:$P$205,$H$12,S1170:V1171)</f>
        <v>#VALUE!</v>
      </c>
    </row>
    <row r="1172" spans="19:27" ht="18" customHeight="1" x14ac:dyDescent="0.45">
      <c r="S1172" s="6" t="s">
        <v>101</v>
      </c>
      <c r="T1172" s="6" t="s">
        <v>113</v>
      </c>
      <c r="U1172" s="6" t="s">
        <v>102</v>
      </c>
      <c r="V1172" s="6" t="s">
        <v>104</v>
      </c>
      <c r="W1172" s="6"/>
      <c r="X1172" s="25"/>
      <c r="Y1172" s="6" t="s">
        <v>130</v>
      </c>
      <c r="Z1172" s="6" t="s">
        <v>128</v>
      </c>
      <c r="AA1172" s="6" t="s">
        <v>127</v>
      </c>
    </row>
    <row r="1173" spans="19:27" ht="18" customHeight="1" x14ac:dyDescent="0.45">
      <c r="S1173" s="21" t="s">
        <v>142</v>
      </c>
      <c r="T1173" s="21" t="s">
        <v>118</v>
      </c>
      <c r="U1173" s="21" t="s">
        <v>136</v>
      </c>
      <c r="V1173" s="21" t="s">
        <v>121</v>
      </c>
      <c r="W1173" s="21" t="s">
        <v>134</v>
      </c>
      <c r="X1173" s="26" t="str">
        <f>_xlfn.CONCAT(S1173,T1173,U1173,V1173,W1173)</f>
        <v>3前期金3 4b</v>
      </c>
      <c r="Y1173" s="22" t="e">
        <f>DGET($H$12:$P$205,$P$12,S1172:V1173)</f>
        <v>#VALUE!</v>
      </c>
      <c r="Z1173" s="22" t="e">
        <f>DGET($H$12:$P$205,$I$12,S1172:V1173)</f>
        <v>#VALUE!</v>
      </c>
      <c r="AA1173" s="22" t="e">
        <f>DGET($H$12:$P$205,$H$12,S1172:V1173)</f>
        <v>#VALUE!</v>
      </c>
    </row>
    <row r="1174" spans="19:27" ht="18" customHeight="1" x14ac:dyDescent="0.45">
      <c r="S1174" s="6" t="s">
        <v>101</v>
      </c>
      <c r="T1174" s="6" t="s">
        <v>113</v>
      </c>
      <c r="U1174" s="6" t="s">
        <v>102</v>
      </c>
      <c r="V1174" s="6" t="s">
        <v>105</v>
      </c>
      <c r="W1174" s="6"/>
      <c r="X1174" s="25"/>
      <c r="Y1174" s="6" t="s">
        <v>130</v>
      </c>
      <c r="Z1174" s="6" t="s">
        <v>128</v>
      </c>
      <c r="AA1174" s="6" t="s">
        <v>127</v>
      </c>
    </row>
    <row r="1175" spans="19:27" ht="18" customHeight="1" x14ac:dyDescent="0.45">
      <c r="S1175" s="21" t="s">
        <v>142</v>
      </c>
      <c r="T1175" s="21" t="s">
        <v>118</v>
      </c>
      <c r="U1175" s="21" t="s">
        <v>136</v>
      </c>
      <c r="V1175" s="21" t="s">
        <v>121</v>
      </c>
      <c r="W1175" s="21" t="s">
        <v>135</v>
      </c>
      <c r="X1175" s="26" t="str">
        <f>_xlfn.CONCAT(S1175,T1175,U1175,V1175,W1175)</f>
        <v>3前期金3 4c</v>
      </c>
      <c r="Y1175" s="22" t="e">
        <f>DGET($H$12:$P$205,$P$12,S1174:V1175)</f>
        <v>#VALUE!</v>
      </c>
      <c r="Z1175" s="22" t="e">
        <f>DGET($H$12:$P$205,$I$12,S1174:V1175)</f>
        <v>#VALUE!</v>
      </c>
      <c r="AA1175" s="22" t="e">
        <f>DGET($H$12:$P$205,$H$12,S1174:V1175)</f>
        <v>#VALUE!</v>
      </c>
    </row>
    <row r="1176" spans="19:27" ht="18" customHeight="1" x14ac:dyDescent="0.45">
      <c r="S1176" s="6" t="s">
        <v>101</v>
      </c>
      <c r="T1176" s="6" t="s">
        <v>113</v>
      </c>
      <c r="U1176" s="6" t="s">
        <v>102</v>
      </c>
      <c r="V1176" s="6" t="s">
        <v>103</v>
      </c>
      <c r="W1176" s="6"/>
      <c r="X1176" s="25"/>
      <c r="Y1176" s="6" t="s">
        <v>130</v>
      </c>
      <c r="Z1176" s="6" t="s">
        <v>128</v>
      </c>
      <c r="AA1176" s="6" t="s">
        <v>127</v>
      </c>
    </row>
    <row r="1177" spans="19:27" ht="18" customHeight="1" x14ac:dyDescent="0.45">
      <c r="S1177" s="21" t="s">
        <v>142</v>
      </c>
      <c r="T1177" s="21" t="s">
        <v>118</v>
      </c>
      <c r="U1177" s="21" t="s">
        <v>136</v>
      </c>
      <c r="V1177" s="21" t="s">
        <v>123</v>
      </c>
      <c r="W1177" s="21" t="s">
        <v>133</v>
      </c>
      <c r="X1177" s="26" t="str">
        <f>_xlfn.CONCAT(S1177,T1177,U1177,V1177,W1177)</f>
        <v>3前期金5 6a</v>
      </c>
      <c r="Y1177" s="22" t="e">
        <f>DGET($H$12:$P$205,$P$12,S1176:V1177)</f>
        <v>#VALUE!</v>
      </c>
      <c r="Z1177" s="22" t="e">
        <f>DGET($H$12:$P$205,$I$12,S1176:V1177)</f>
        <v>#VALUE!</v>
      </c>
      <c r="AA1177" s="22" t="e">
        <f>DGET($H$12:$P$205,$H$12,S1176:V1177)</f>
        <v>#VALUE!</v>
      </c>
    </row>
    <row r="1178" spans="19:27" ht="18" customHeight="1" x14ac:dyDescent="0.45">
      <c r="S1178" s="6" t="s">
        <v>101</v>
      </c>
      <c r="T1178" s="6" t="s">
        <v>113</v>
      </c>
      <c r="U1178" s="6" t="s">
        <v>102</v>
      </c>
      <c r="V1178" s="6" t="s">
        <v>104</v>
      </c>
      <c r="W1178" s="6"/>
      <c r="X1178" s="25"/>
      <c r="Y1178" s="6" t="s">
        <v>130</v>
      </c>
      <c r="Z1178" s="6" t="s">
        <v>128</v>
      </c>
      <c r="AA1178" s="6" t="s">
        <v>127</v>
      </c>
    </row>
    <row r="1179" spans="19:27" ht="18" customHeight="1" x14ac:dyDescent="0.45">
      <c r="S1179" s="21" t="s">
        <v>142</v>
      </c>
      <c r="T1179" s="21" t="s">
        <v>118</v>
      </c>
      <c r="U1179" s="21" t="s">
        <v>136</v>
      </c>
      <c r="V1179" s="21" t="s">
        <v>123</v>
      </c>
      <c r="W1179" s="21" t="s">
        <v>134</v>
      </c>
      <c r="X1179" s="26" t="str">
        <f>_xlfn.CONCAT(S1179,T1179,U1179,V1179,W1179)</f>
        <v>3前期金5 6b</v>
      </c>
      <c r="Y1179" s="22" t="e">
        <f>DGET($H$12:$P$205,$P$12,S1178:V1179)</f>
        <v>#VALUE!</v>
      </c>
      <c r="Z1179" s="22" t="e">
        <f>DGET($H$12:$P$205,$I$12,S1178:V1179)</f>
        <v>#VALUE!</v>
      </c>
      <c r="AA1179" s="22" t="e">
        <f>DGET($H$12:$P$205,$H$12,S1178:V1179)</f>
        <v>#VALUE!</v>
      </c>
    </row>
    <row r="1180" spans="19:27" ht="18" customHeight="1" x14ac:dyDescent="0.45">
      <c r="S1180" s="6" t="s">
        <v>101</v>
      </c>
      <c r="T1180" s="6" t="s">
        <v>113</v>
      </c>
      <c r="U1180" s="6" t="s">
        <v>102</v>
      </c>
      <c r="V1180" s="6" t="s">
        <v>105</v>
      </c>
      <c r="W1180" s="6"/>
      <c r="X1180" s="25"/>
      <c r="Y1180" s="6" t="s">
        <v>130</v>
      </c>
      <c r="Z1180" s="6" t="s">
        <v>128</v>
      </c>
      <c r="AA1180" s="6" t="s">
        <v>127</v>
      </c>
    </row>
    <row r="1181" spans="19:27" ht="18" customHeight="1" x14ac:dyDescent="0.45">
      <c r="S1181" s="21" t="s">
        <v>142</v>
      </c>
      <c r="T1181" s="21" t="s">
        <v>118</v>
      </c>
      <c r="U1181" s="21" t="s">
        <v>136</v>
      </c>
      <c r="V1181" s="21" t="s">
        <v>123</v>
      </c>
      <c r="W1181" s="21" t="s">
        <v>135</v>
      </c>
      <c r="X1181" s="26" t="str">
        <f>_xlfn.CONCAT(S1181,T1181,U1181,V1181,W1181)</f>
        <v>3前期金5 6c</v>
      </c>
      <c r="Y1181" s="22" t="e">
        <f>DGET($H$12:$P$205,$P$12,S1180:V1181)</f>
        <v>#VALUE!</v>
      </c>
      <c r="Z1181" s="22" t="e">
        <f>DGET($H$12:$P$205,$I$12,S1180:V1181)</f>
        <v>#VALUE!</v>
      </c>
      <c r="AA1181" s="22" t="e">
        <f>DGET($H$12:$P$205,$H$12,S1180:V1181)</f>
        <v>#VALUE!</v>
      </c>
    </row>
    <row r="1182" spans="19:27" ht="18" customHeight="1" x14ac:dyDescent="0.45">
      <c r="S1182" s="6" t="s">
        <v>101</v>
      </c>
      <c r="T1182" s="6" t="s">
        <v>113</v>
      </c>
      <c r="U1182" s="6" t="s">
        <v>102</v>
      </c>
      <c r="V1182" s="6" t="s">
        <v>103</v>
      </c>
      <c r="W1182" s="6"/>
      <c r="X1182" s="25"/>
      <c r="Y1182" s="6" t="s">
        <v>130</v>
      </c>
      <c r="Z1182" s="6" t="s">
        <v>128</v>
      </c>
      <c r="AA1182" s="6" t="s">
        <v>127</v>
      </c>
    </row>
    <row r="1183" spans="19:27" ht="18" customHeight="1" x14ac:dyDescent="0.45">
      <c r="S1183" s="21" t="s">
        <v>142</v>
      </c>
      <c r="T1183" s="21" t="s">
        <v>118</v>
      </c>
      <c r="U1183" s="21" t="s">
        <v>136</v>
      </c>
      <c r="V1183" s="21" t="s">
        <v>124</v>
      </c>
      <c r="W1183" s="21" t="s">
        <v>133</v>
      </c>
      <c r="X1183" s="26" t="str">
        <f>_xlfn.CONCAT(S1183,T1183,U1183,V1183,W1183)</f>
        <v>3前期金7 8a</v>
      </c>
      <c r="Y1183" s="22" t="e">
        <f>DGET($H$12:$P$205,$P$12,S1182:V1183)</f>
        <v>#VALUE!</v>
      </c>
      <c r="Z1183" s="22" t="e">
        <f>DGET($H$12:$P$205,$I$12,S1182:V1183)</f>
        <v>#VALUE!</v>
      </c>
      <c r="AA1183" s="22" t="e">
        <f>DGET($H$12:$P$205,$H$12,S1182:V1183)</f>
        <v>#VALUE!</v>
      </c>
    </row>
    <row r="1184" spans="19:27" ht="18" customHeight="1" x14ac:dyDescent="0.45">
      <c r="S1184" s="6" t="s">
        <v>101</v>
      </c>
      <c r="T1184" s="6" t="s">
        <v>113</v>
      </c>
      <c r="U1184" s="6" t="s">
        <v>102</v>
      </c>
      <c r="V1184" s="6" t="s">
        <v>104</v>
      </c>
      <c r="W1184" s="6"/>
      <c r="X1184" s="25"/>
      <c r="Y1184" s="6" t="s">
        <v>130</v>
      </c>
      <c r="Z1184" s="6" t="s">
        <v>128</v>
      </c>
      <c r="AA1184" s="6" t="s">
        <v>127</v>
      </c>
    </row>
    <row r="1185" spans="19:27" ht="18" customHeight="1" x14ac:dyDescent="0.45">
      <c r="S1185" s="21" t="s">
        <v>142</v>
      </c>
      <c r="T1185" s="21" t="s">
        <v>118</v>
      </c>
      <c r="U1185" s="21" t="s">
        <v>136</v>
      </c>
      <c r="V1185" s="21" t="s">
        <v>124</v>
      </c>
      <c r="W1185" s="21" t="s">
        <v>134</v>
      </c>
      <c r="X1185" s="26" t="str">
        <f>_xlfn.CONCAT(S1185,T1185,U1185,V1185,W1185)</f>
        <v>3前期金7 8b</v>
      </c>
      <c r="Y1185" s="22" t="e">
        <f>DGET($H$12:$P$205,$P$12,S1184:V1185)</f>
        <v>#VALUE!</v>
      </c>
      <c r="Z1185" s="22" t="e">
        <f>DGET($H$12:$P$205,$I$12,S1184:V1185)</f>
        <v>#VALUE!</v>
      </c>
      <c r="AA1185" s="22" t="e">
        <f>DGET($H$12:$P$205,$H$12,S1184:V1185)</f>
        <v>#VALUE!</v>
      </c>
    </row>
    <row r="1186" spans="19:27" ht="18" customHeight="1" x14ac:dyDescent="0.45">
      <c r="S1186" s="6" t="s">
        <v>101</v>
      </c>
      <c r="T1186" s="6" t="s">
        <v>113</v>
      </c>
      <c r="U1186" s="6" t="s">
        <v>102</v>
      </c>
      <c r="V1186" s="6" t="s">
        <v>105</v>
      </c>
      <c r="W1186" s="6"/>
      <c r="X1186" s="25"/>
      <c r="Y1186" s="6" t="s">
        <v>130</v>
      </c>
      <c r="Z1186" s="6" t="s">
        <v>128</v>
      </c>
      <c r="AA1186" s="6" t="s">
        <v>127</v>
      </c>
    </row>
    <row r="1187" spans="19:27" ht="18" customHeight="1" x14ac:dyDescent="0.45">
      <c r="S1187" s="21" t="s">
        <v>142</v>
      </c>
      <c r="T1187" s="21" t="s">
        <v>118</v>
      </c>
      <c r="U1187" s="21" t="s">
        <v>136</v>
      </c>
      <c r="V1187" s="21" t="s">
        <v>124</v>
      </c>
      <c r="W1187" s="21" t="s">
        <v>135</v>
      </c>
      <c r="X1187" s="26" t="str">
        <f>_xlfn.CONCAT(S1187,T1187,U1187,V1187,W1187)</f>
        <v>3前期金7 8c</v>
      </c>
      <c r="Y1187" s="22" t="e">
        <f>DGET($H$12:$P$205,$P$12,S1186:V1187)</f>
        <v>#VALUE!</v>
      </c>
      <c r="Z1187" s="22" t="e">
        <f>DGET($H$12:$P$205,$I$12,S1186:V1187)</f>
        <v>#VALUE!</v>
      </c>
      <c r="AA1187" s="22" t="e">
        <f>DGET($H$12:$P$205,$H$12,S1186:V1187)</f>
        <v>#VALUE!</v>
      </c>
    </row>
    <row r="1188" spans="19:27" ht="18" customHeight="1" x14ac:dyDescent="0.45">
      <c r="S1188" s="6" t="s">
        <v>101</v>
      </c>
      <c r="T1188" s="6" t="s">
        <v>113</v>
      </c>
      <c r="U1188" s="6" t="s">
        <v>102</v>
      </c>
      <c r="V1188" s="6" t="s">
        <v>103</v>
      </c>
      <c r="W1188" s="6"/>
      <c r="X1188" s="25"/>
      <c r="Y1188" s="6" t="s">
        <v>130</v>
      </c>
      <c r="Z1188" s="6" t="s">
        <v>128</v>
      </c>
      <c r="AA1188" s="6" t="s">
        <v>127</v>
      </c>
    </row>
    <row r="1189" spans="19:27" ht="18" customHeight="1" x14ac:dyDescent="0.45">
      <c r="S1189" s="21" t="s">
        <v>142</v>
      </c>
      <c r="T1189" s="21" t="s">
        <v>118</v>
      </c>
      <c r="U1189" s="21" t="s">
        <v>136</v>
      </c>
      <c r="V1189" s="21" t="s">
        <v>125</v>
      </c>
      <c r="W1189" s="21" t="s">
        <v>133</v>
      </c>
      <c r="X1189" s="26" t="str">
        <f>_xlfn.CONCAT(S1189,T1189,U1189,V1189,W1189)</f>
        <v>3前期金9 10a</v>
      </c>
      <c r="Y1189" s="22" t="e">
        <f>DGET($H$12:$P$205,$P$12,S1188:V1189)</f>
        <v>#VALUE!</v>
      </c>
      <c r="Z1189" s="22" t="e">
        <f>DGET($H$12:$P$205,$I$12,S1188:V1189)</f>
        <v>#VALUE!</v>
      </c>
      <c r="AA1189" s="22" t="e">
        <f>DGET($H$12:$P$205,$H$12,S1188:V1189)</f>
        <v>#VALUE!</v>
      </c>
    </row>
    <row r="1190" spans="19:27" ht="18" customHeight="1" x14ac:dyDescent="0.45">
      <c r="S1190" s="6" t="s">
        <v>101</v>
      </c>
      <c r="T1190" s="6" t="s">
        <v>113</v>
      </c>
      <c r="U1190" s="6" t="s">
        <v>102</v>
      </c>
      <c r="V1190" s="6" t="s">
        <v>104</v>
      </c>
      <c r="W1190" s="6"/>
      <c r="X1190" s="25"/>
      <c r="Y1190" s="6" t="s">
        <v>130</v>
      </c>
      <c r="Z1190" s="6" t="s">
        <v>128</v>
      </c>
      <c r="AA1190" s="6" t="s">
        <v>127</v>
      </c>
    </row>
    <row r="1191" spans="19:27" ht="18" customHeight="1" x14ac:dyDescent="0.45">
      <c r="S1191" s="21" t="s">
        <v>142</v>
      </c>
      <c r="T1191" s="21" t="s">
        <v>118</v>
      </c>
      <c r="U1191" s="21" t="s">
        <v>136</v>
      </c>
      <c r="V1191" s="21" t="s">
        <v>125</v>
      </c>
      <c r="W1191" s="21" t="s">
        <v>134</v>
      </c>
      <c r="X1191" s="26" t="str">
        <f>_xlfn.CONCAT(S1191,T1191,U1191,V1191,W1191)</f>
        <v>3前期金9 10b</v>
      </c>
      <c r="Y1191" s="22" t="e">
        <f>DGET($H$12:$P$205,$P$12,S1190:V1191)</f>
        <v>#VALUE!</v>
      </c>
      <c r="Z1191" s="22" t="e">
        <f>DGET($H$12:$P$205,$I$12,S1190:V1191)</f>
        <v>#VALUE!</v>
      </c>
      <c r="AA1191" s="22" t="e">
        <f>DGET($H$12:$P$205,$H$12,S1190:V1191)</f>
        <v>#VALUE!</v>
      </c>
    </row>
    <row r="1192" spans="19:27" ht="18" customHeight="1" x14ac:dyDescent="0.45">
      <c r="S1192" s="6" t="s">
        <v>101</v>
      </c>
      <c r="T1192" s="6" t="s">
        <v>113</v>
      </c>
      <c r="U1192" s="6" t="s">
        <v>102</v>
      </c>
      <c r="V1192" s="6" t="s">
        <v>105</v>
      </c>
      <c r="W1192" s="6"/>
      <c r="X1192" s="25"/>
      <c r="Y1192" s="6" t="s">
        <v>130</v>
      </c>
      <c r="Z1192" s="6" t="s">
        <v>128</v>
      </c>
      <c r="AA1192" s="6" t="s">
        <v>127</v>
      </c>
    </row>
    <row r="1193" spans="19:27" ht="18" customHeight="1" x14ac:dyDescent="0.45">
      <c r="S1193" s="21" t="s">
        <v>142</v>
      </c>
      <c r="T1193" s="21" t="s">
        <v>118</v>
      </c>
      <c r="U1193" s="21" t="s">
        <v>136</v>
      </c>
      <c r="V1193" s="21" t="s">
        <v>125</v>
      </c>
      <c r="W1193" s="21" t="s">
        <v>135</v>
      </c>
      <c r="X1193" s="26" t="str">
        <f>_xlfn.CONCAT(S1193,T1193,U1193,V1193,W1193)</f>
        <v>3前期金9 10c</v>
      </c>
      <c r="Y1193" s="22" t="e">
        <f>DGET($H$12:$P$205,$P$12,S1192:V1193)</f>
        <v>#VALUE!</v>
      </c>
      <c r="Z1193" s="22" t="e">
        <f>DGET($H$12:$P$205,$I$12,S1192:V1193)</f>
        <v>#VALUE!</v>
      </c>
      <c r="AA1193" s="22" t="e">
        <f>DGET($H$12:$P$205,$H$12,S1192:V1193)</f>
        <v>#VALUE!</v>
      </c>
    </row>
    <row r="1194" spans="19:27" ht="18" customHeight="1" x14ac:dyDescent="0.45">
      <c r="S1194" s="6" t="s">
        <v>101</v>
      </c>
      <c r="T1194" s="6" t="s">
        <v>113</v>
      </c>
      <c r="U1194" s="6" t="s">
        <v>102</v>
      </c>
      <c r="V1194" s="6" t="s">
        <v>103</v>
      </c>
      <c r="W1194" s="6"/>
      <c r="X1194" s="25"/>
      <c r="Y1194" s="6" t="s">
        <v>130</v>
      </c>
      <c r="Z1194" s="6" t="s">
        <v>128</v>
      </c>
      <c r="AA1194" s="6" t="s">
        <v>127</v>
      </c>
    </row>
    <row r="1195" spans="19:27" ht="18" customHeight="1" x14ac:dyDescent="0.45">
      <c r="S1195" s="21" t="s">
        <v>142</v>
      </c>
      <c r="T1195" s="21" t="s">
        <v>118</v>
      </c>
      <c r="U1195" s="21" t="s">
        <v>136</v>
      </c>
      <c r="V1195" s="21" t="s">
        <v>126</v>
      </c>
      <c r="W1195" s="21" t="s">
        <v>133</v>
      </c>
      <c r="X1195" s="26" t="str">
        <f>_xlfn.CONCAT(S1195,T1195,U1195,V1195,W1195)</f>
        <v>3前期金他a</v>
      </c>
      <c r="Y1195" s="22" t="e">
        <f>DGET($H$12:$P$205,$P$12,S1194:V1195)</f>
        <v>#VALUE!</v>
      </c>
      <c r="Z1195" s="22" t="e">
        <f>DGET($H$12:$P$205,$I$12,S1194:V1195)</f>
        <v>#VALUE!</v>
      </c>
      <c r="AA1195" s="22" t="e">
        <f>DGET($H$12:$P$205,$H$12,S1194:V1195)</f>
        <v>#VALUE!</v>
      </c>
    </row>
    <row r="1196" spans="19:27" ht="18" customHeight="1" x14ac:dyDescent="0.45">
      <c r="S1196" s="6" t="s">
        <v>101</v>
      </c>
      <c r="T1196" s="6" t="s">
        <v>113</v>
      </c>
      <c r="U1196" s="6" t="s">
        <v>102</v>
      </c>
      <c r="V1196" s="6" t="s">
        <v>104</v>
      </c>
      <c r="W1196" s="6"/>
      <c r="X1196" s="25"/>
      <c r="Y1196" s="6" t="s">
        <v>130</v>
      </c>
      <c r="Z1196" s="6" t="s">
        <v>128</v>
      </c>
      <c r="AA1196" s="6" t="s">
        <v>127</v>
      </c>
    </row>
    <row r="1197" spans="19:27" ht="18" customHeight="1" x14ac:dyDescent="0.45">
      <c r="S1197" s="21" t="s">
        <v>142</v>
      </c>
      <c r="T1197" s="21" t="s">
        <v>118</v>
      </c>
      <c r="U1197" s="21" t="s">
        <v>136</v>
      </c>
      <c r="V1197" s="21" t="s">
        <v>126</v>
      </c>
      <c r="W1197" s="21" t="s">
        <v>134</v>
      </c>
      <c r="X1197" s="26" t="str">
        <f>_xlfn.CONCAT(S1197,T1197,U1197,V1197,W1197)</f>
        <v>3前期金他b</v>
      </c>
      <c r="Y1197" s="22" t="e">
        <f>DGET($H$12:$P$205,$P$12,S1196:V1197)</f>
        <v>#VALUE!</v>
      </c>
      <c r="Z1197" s="22" t="e">
        <f>DGET($H$12:$P$205,$I$12,S1196:V1197)</f>
        <v>#VALUE!</v>
      </c>
      <c r="AA1197" s="22" t="e">
        <f>DGET($H$12:$P$205,$H$12,S1196:V1197)</f>
        <v>#VALUE!</v>
      </c>
    </row>
    <row r="1198" spans="19:27" ht="18" customHeight="1" x14ac:dyDescent="0.45">
      <c r="S1198" s="6" t="s">
        <v>101</v>
      </c>
      <c r="T1198" s="6" t="s">
        <v>113</v>
      </c>
      <c r="U1198" s="6" t="s">
        <v>102</v>
      </c>
      <c r="V1198" s="6" t="s">
        <v>105</v>
      </c>
      <c r="W1198" s="6"/>
      <c r="X1198" s="25"/>
      <c r="Y1198" s="6" t="s">
        <v>130</v>
      </c>
      <c r="Z1198" s="6" t="s">
        <v>128</v>
      </c>
      <c r="AA1198" s="6" t="s">
        <v>127</v>
      </c>
    </row>
    <row r="1199" spans="19:27" ht="18" customHeight="1" x14ac:dyDescent="0.45">
      <c r="S1199" s="21" t="s">
        <v>142</v>
      </c>
      <c r="T1199" s="21" t="s">
        <v>118</v>
      </c>
      <c r="U1199" s="21" t="s">
        <v>136</v>
      </c>
      <c r="V1199" s="21" t="s">
        <v>126</v>
      </c>
      <c r="W1199" s="21" t="s">
        <v>135</v>
      </c>
      <c r="X1199" s="26" t="str">
        <f>_xlfn.CONCAT(S1199,T1199,U1199,V1199,W1199)</f>
        <v>3前期金他c</v>
      </c>
      <c r="Y1199" s="22" t="e">
        <f>DGET($H$12:$P$205,$P$12,S1198:V1199)</f>
        <v>#VALUE!</v>
      </c>
      <c r="Z1199" s="22" t="e">
        <f>DGET($H$12:$P$205,$I$12,S1198:V1199)</f>
        <v>#VALUE!</v>
      </c>
      <c r="AA1199" s="22" t="e">
        <f>DGET($H$12:$P$205,$H$12,S1198:V1199)</f>
        <v>#VALUE!</v>
      </c>
    </row>
    <row r="1200" spans="19:27" ht="18" customHeight="1" x14ac:dyDescent="0.45">
      <c r="S1200" s="6" t="s">
        <v>101</v>
      </c>
      <c r="T1200" s="6" t="s">
        <v>113</v>
      </c>
      <c r="U1200" s="6" t="s">
        <v>102</v>
      </c>
      <c r="V1200" s="6" t="s">
        <v>103</v>
      </c>
      <c r="W1200" s="6"/>
      <c r="X1200" s="25"/>
      <c r="Y1200" s="6" t="s">
        <v>130</v>
      </c>
      <c r="Z1200" s="6" t="s">
        <v>128</v>
      </c>
      <c r="AA1200" s="6" t="s">
        <v>127</v>
      </c>
    </row>
    <row r="1201" spans="19:27" ht="18" customHeight="1" x14ac:dyDescent="0.45">
      <c r="S1201" s="21" t="s">
        <v>142</v>
      </c>
      <c r="T1201" s="21" t="s">
        <v>118</v>
      </c>
      <c r="U1201" s="21" t="s">
        <v>137</v>
      </c>
      <c r="V1201" s="21" t="s">
        <v>120</v>
      </c>
      <c r="W1201" s="21" t="s">
        <v>133</v>
      </c>
      <c r="X1201" s="26" t="str">
        <f>_xlfn.CONCAT(S1201,T1201,U1201,V1201,W1201)</f>
        <v>3前期土1 2a</v>
      </c>
      <c r="Y1201" s="22" t="e">
        <f>DGET($H$12:$P$205,$P$12,S1200:V1201)</f>
        <v>#VALUE!</v>
      </c>
      <c r="Z1201" s="22" t="e">
        <f>DGET($H$12:$P$205,$I$12,S1200:V1201)</f>
        <v>#VALUE!</v>
      </c>
      <c r="AA1201" s="22" t="e">
        <f>DGET($H$12:$P$205,$H$12,S1200:V1201)</f>
        <v>#VALUE!</v>
      </c>
    </row>
    <row r="1202" spans="19:27" ht="18" customHeight="1" x14ac:dyDescent="0.45">
      <c r="S1202" s="6" t="s">
        <v>101</v>
      </c>
      <c r="T1202" s="6" t="s">
        <v>113</v>
      </c>
      <c r="U1202" s="6" t="s">
        <v>102</v>
      </c>
      <c r="V1202" s="6" t="s">
        <v>104</v>
      </c>
      <c r="W1202" s="6"/>
      <c r="X1202" s="25"/>
      <c r="Y1202" s="6" t="s">
        <v>130</v>
      </c>
      <c r="Z1202" s="6" t="s">
        <v>128</v>
      </c>
      <c r="AA1202" s="6" t="s">
        <v>127</v>
      </c>
    </row>
    <row r="1203" spans="19:27" ht="18" customHeight="1" x14ac:dyDescent="0.45">
      <c r="S1203" s="21" t="s">
        <v>142</v>
      </c>
      <c r="T1203" s="21" t="s">
        <v>118</v>
      </c>
      <c r="U1203" s="21" t="s">
        <v>137</v>
      </c>
      <c r="V1203" s="21" t="s">
        <v>120</v>
      </c>
      <c r="W1203" s="21" t="s">
        <v>134</v>
      </c>
      <c r="X1203" s="26" t="str">
        <f>_xlfn.CONCAT(S1203,T1203,U1203,V1203,W1203)</f>
        <v>3前期土1 2b</v>
      </c>
      <c r="Y1203" s="22" t="e">
        <f>DGET($H$12:$P$205,$P$12,S1202:V1203)</f>
        <v>#VALUE!</v>
      </c>
      <c r="Z1203" s="22" t="e">
        <f>DGET($H$12:$P$205,$I$12,S1202:V1203)</f>
        <v>#VALUE!</v>
      </c>
      <c r="AA1203" s="22" t="e">
        <f>DGET($H$12:$P$205,$H$12,S1202:V1203)</f>
        <v>#VALUE!</v>
      </c>
    </row>
    <row r="1204" spans="19:27" ht="18" customHeight="1" x14ac:dyDescent="0.45">
      <c r="S1204" s="6" t="s">
        <v>101</v>
      </c>
      <c r="T1204" s="6" t="s">
        <v>113</v>
      </c>
      <c r="U1204" s="6" t="s">
        <v>102</v>
      </c>
      <c r="V1204" s="6" t="s">
        <v>105</v>
      </c>
      <c r="W1204" s="6"/>
      <c r="X1204" s="25"/>
      <c r="Y1204" s="6" t="s">
        <v>130</v>
      </c>
      <c r="Z1204" s="6" t="s">
        <v>128</v>
      </c>
      <c r="AA1204" s="6" t="s">
        <v>127</v>
      </c>
    </row>
    <row r="1205" spans="19:27" ht="18" customHeight="1" x14ac:dyDescent="0.45">
      <c r="S1205" s="21" t="s">
        <v>142</v>
      </c>
      <c r="T1205" s="21" t="s">
        <v>118</v>
      </c>
      <c r="U1205" s="21" t="s">
        <v>137</v>
      </c>
      <c r="V1205" s="21" t="s">
        <v>120</v>
      </c>
      <c r="W1205" s="21" t="s">
        <v>135</v>
      </c>
      <c r="X1205" s="26" t="str">
        <f>_xlfn.CONCAT(S1205,T1205,U1205,V1205,W1205)</f>
        <v>3前期土1 2c</v>
      </c>
      <c r="Y1205" s="22" t="e">
        <f>DGET($H$12:$P$205,$P$12,S1204:V1205)</f>
        <v>#VALUE!</v>
      </c>
      <c r="Z1205" s="22" t="e">
        <f>DGET($H$12:$P$205,$I$12,S1204:V1205)</f>
        <v>#VALUE!</v>
      </c>
      <c r="AA1205" s="22" t="e">
        <f>DGET($H$12:$P$205,$H$12,S1204:V1205)</f>
        <v>#VALUE!</v>
      </c>
    </row>
    <row r="1206" spans="19:27" ht="18" customHeight="1" x14ac:dyDescent="0.45">
      <c r="S1206" s="6" t="s">
        <v>101</v>
      </c>
      <c r="T1206" s="6" t="s">
        <v>113</v>
      </c>
      <c r="U1206" s="6" t="s">
        <v>138</v>
      </c>
      <c r="V1206" s="6" t="s">
        <v>103</v>
      </c>
      <c r="W1206" s="6"/>
      <c r="X1206" s="25"/>
      <c r="Y1206" s="6" t="s">
        <v>130</v>
      </c>
      <c r="Z1206" s="6" t="s">
        <v>128</v>
      </c>
      <c r="AA1206" s="6" t="s">
        <v>127</v>
      </c>
    </row>
    <row r="1207" spans="19:27" ht="18" customHeight="1" x14ac:dyDescent="0.45">
      <c r="S1207" s="21" t="s">
        <v>142</v>
      </c>
      <c r="T1207" s="21" t="s">
        <v>118</v>
      </c>
      <c r="U1207" s="21" t="s">
        <v>137</v>
      </c>
      <c r="V1207" s="21" t="s">
        <v>121</v>
      </c>
      <c r="W1207" s="21" t="s">
        <v>133</v>
      </c>
      <c r="X1207" s="26" t="str">
        <f>_xlfn.CONCAT(S1207,T1207,U1207,V1207,W1207)</f>
        <v>3前期土3 4a</v>
      </c>
      <c r="Y1207" s="22" t="e">
        <f>DGET($H$12:$P$205,$P$12,S1206:V1207)</f>
        <v>#VALUE!</v>
      </c>
      <c r="Z1207" s="22" t="e">
        <f>DGET($H$12:$P$205,$I$12,S1206:V1207)</f>
        <v>#VALUE!</v>
      </c>
      <c r="AA1207" s="22" t="e">
        <f>DGET($H$12:$P$205,$H$12,S1206:V1207)</f>
        <v>#VALUE!</v>
      </c>
    </row>
    <row r="1208" spans="19:27" ht="18" customHeight="1" x14ac:dyDescent="0.45">
      <c r="S1208" s="6" t="s">
        <v>101</v>
      </c>
      <c r="T1208" s="6" t="s">
        <v>113</v>
      </c>
      <c r="U1208" s="6" t="s">
        <v>102</v>
      </c>
      <c r="V1208" s="6" t="s">
        <v>104</v>
      </c>
      <c r="W1208" s="6"/>
      <c r="X1208" s="25"/>
      <c r="Y1208" s="6" t="s">
        <v>130</v>
      </c>
      <c r="Z1208" s="6" t="s">
        <v>128</v>
      </c>
      <c r="AA1208" s="6" t="s">
        <v>127</v>
      </c>
    </row>
    <row r="1209" spans="19:27" ht="18" customHeight="1" x14ac:dyDescent="0.45">
      <c r="S1209" s="21" t="s">
        <v>142</v>
      </c>
      <c r="T1209" s="21" t="s">
        <v>118</v>
      </c>
      <c r="U1209" s="21" t="s">
        <v>137</v>
      </c>
      <c r="V1209" s="21" t="s">
        <v>121</v>
      </c>
      <c r="W1209" s="21" t="s">
        <v>134</v>
      </c>
      <c r="X1209" s="26" t="str">
        <f>_xlfn.CONCAT(S1209,T1209,U1209,V1209,W1209)</f>
        <v>3前期土3 4b</v>
      </c>
      <c r="Y1209" s="22" t="e">
        <f>DGET($H$12:$P$205,$P$12,S1208:V1209)</f>
        <v>#VALUE!</v>
      </c>
      <c r="Z1209" s="22" t="e">
        <f>DGET($H$12:$P$205,$I$12,S1208:V1209)</f>
        <v>#VALUE!</v>
      </c>
      <c r="AA1209" s="22" t="e">
        <f>DGET($H$12:$P$205,$H$12,S1208:V1209)</f>
        <v>#VALUE!</v>
      </c>
    </row>
    <row r="1210" spans="19:27" ht="18" customHeight="1" x14ac:dyDescent="0.45">
      <c r="S1210" s="6" t="s">
        <v>101</v>
      </c>
      <c r="T1210" s="6" t="s">
        <v>113</v>
      </c>
      <c r="U1210" s="6" t="s">
        <v>102</v>
      </c>
      <c r="V1210" s="6" t="s">
        <v>105</v>
      </c>
      <c r="W1210" s="6"/>
      <c r="X1210" s="25"/>
      <c r="Y1210" s="6" t="s">
        <v>130</v>
      </c>
      <c r="Z1210" s="6" t="s">
        <v>128</v>
      </c>
      <c r="AA1210" s="6" t="s">
        <v>127</v>
      </c>
    </row>
    <row r="1211" spans="19:27" ht="18" customHeight="1" x14ac:dyDescent="0.45">
      <c r="S1211" s="21" t="s">
        <v>142</v>
      </c>
      <c r="T1211" s="21" t="s">
        <v>118</v>
      </c>
      <c r="U1211" s="21" t="s">
        <v>137</v>
      </c>
      <c r="V1211" s="21" t="s">
        <v>121</v>
      </c>
      <c r="W1211" s="21" t="s">
        <v>135</v>
      </c>
      <c r="X1211" s="26" t="str">
        <f>_xlfn.CONCAT(S1211,T1211,U1211,V1211,W1211)</f>
        <v>3前期土3 4c</v>
      </c>
      <c r="Y1211" s="22" t="e">
        <f>DGET($H$12:$P$205,$P$12,S1210:V1211)</f>
        <v>#VALUE!</v>
      </c>
      <c r="Z1211" s="22" t="e">
        <f>DGET($H$12:$P$205,$I$12,S1210:V1211)</f>
        <v>#VALUE!</v>
      </c>
      <c r="AA1211" s="22" t="e">
        <f>DGET($H$12:$P$205,$H$12,S1210:V1211)</f>
        <v>#VALUE!</v>
      </c>
    </row>
    <row r="1212" spans="19:27" ht="18" customHeight="1" x14ac:dyDescent="0.45">
      <c r="S1212" s="6" t="s">
        <v>101</v>
      </c>
      <c r="T1212" s="6" t="s">
        <v>113</v>
      </c>
      <c r="U1212" s="6" t="s">
        <v>102</v>
      </c>
      <c r="V1212" s="6" t="s">
        <v>103</v>
      </c>
      <c r="W1212" s="6"/>
      <c r="X1212" s="25"/>
      <c r="Y1212" s="6" t="s">
        <v>130</v>
      </c>
      <c r="Z1212" s="6" t="s">
        <v>128</v>
      </c>
      <c r="AA1212" s="6" t="s">
        <v>127</v>
      </c>
    </row>
    <row r="1213" spans="19:27" ht="18" customHeight="1" x14ac:dyDescent="0.45">
      <c r="S1213" s="21" t="s">
        <v>142</v>
      </c>
      <c r="T1213" s="21" t="s">
        <v>118</v>
      </c>
      <c r="U1213" s="21" t="s">
        <v>137</v>
      </c>
      <c r="V1213" s="21" t="s">
        <v>123</v>
      </c>
      <c r="W1213" s="21" t="s">
        <v>133</v>
      </c>
      <c r="X1213" s="26" t="str">
        <f>_xlfn.CONCAT(S1213,T1213,U1213,V1213,W1213)</f>
        <v>3前期土5 6a</v>
      </c>
      <c r="Y1213" s="22" t="e">
        <f>DGET($H$12:$P$205,$P$12,S1212:V1213)</f>
        <v>#VALUE!</v>
      </c>
      <c r="Z1213" s="22" t="e">
        <f>DGET($H$12:$P$205,$I$12,S1212:V1213)</f>
        <v>#VALUE!</v>
      </c>
      <c r="AA1213" s="22" t="e">
        <f>DGET($H$12:$P$205,$H$12,S1212:V1213)</f>
        <v>#VALUE!</v>
      </c>
    </row>
    <row r="1214" spans="19:27" ht="18" customHeight="1" x14ac:dyDescent="0.45">
      <c r="S1214" s="6" t="s">
        <v>101</v>
      </c>
      <c r="T1214" s="6" t="s">
        <v>113</v>
      </c>
      <c r="U1214" s="6" t="s">
        <v>138</v>
      </c>
      <c r="V1214" s="6" t="s">
        <v>104</v>
      </c>
      <c r="W1214" s="6"/>
      <c r="X1214" s="25"/>
      <c r="Y1214" s="6" t="s">
        <v>130</v>
      </c>
      <c r="Z1214" s="6" t="s">
        <v>128</v>
      </c>
      <c r="AA1214" s="6" t="s">
        <v>127</v>
      </c>
    </row>
    <row r="1215" spans="19:27" ht="18" customHeight="1" x14ac:dyDescent="0.45">
      <c r="S1215" s="21" t="s">
        <v>142</v>
      </c>
      <c r="T1215" s="21" t="s">
        <v>118</v>
      </c>
      <c r="U1215" s="21" t="s">
        <v>137</v>
      </c>
      <c r="V1215" s="21" t="s">
        <v>123</v>
      </c>
      <c r="W1215" s="21" t="s">
        <v>134</v>
      </c>
      <c r="X1215" s="26" t="str">
        <f>_xlfn.CONCAT(S1215,T1215,U1215,V1215,W1215)</f>
        <v>3前期土5 6b</v>
      </c>
      <c r="Y1215" s="22" t="e">
        <f>DGET($H$12:$P$205,$P$12,S1214:V1215)</f>
        <v>#VALUE!</v>
      </c>
      <c r="Z1215" s="22" t="e">
        <f>DGET($H$12:$P$205,$I$12,S1214:V1215)</f>
        <v>#VALUE!</v>
      </c>
      <c r="AA1215" s="22" t="e">
        <f>DGET($H$12:$P$205,$H$12,S1214:V1215)</f>
        <v>#VALUE!</v>
      </c>
    </row>
    <row r="1216" spans="19:27" ht="18" customHeight="1" x14ac:dyDescent="0.45">
      <c r="S1216" s="6" t="s">
        <v>101</v>
      </c>
      <c r="T1216" s="6" t="s">
        <v>113</v>
      </c>
      <c r="U1216" s="6" t="s">
        <v>102</v>
      </c>
      <c r="V1216" s="6" t="s">
        <v>105</v>
      </c>
      <c r="W1216" s="6"/>
      <c r="X1216" s="25"/>
      <c r="Y1216" s="6" t="s">
        <v>130</v>
      </c>
      <c r="Z1216" s="6" t="s">
        <v>128</v>
      </c>
      <c r="AA1216" s="6" t="s">
        <v>127</v>
      </c>
    </row>
    <row r="1217" spans="19:27" ht="18" customHeight="1" x14ac:dyDescent="0.45">
      <c r="S1217" s="21" t="s">
        <v>142</v>
      </c>
      <c r="T1217" s="21" t="s">
        <v>118</v>
      </c>
      <c r="U1217" s="21" t="s">
        <v>137</v>
      </c>
      <c r="V1217" s="21" t="s">
        <v>123</v>
      </c>
      <c r="W1217" s="21" t="s">
        <v>135</v>
      </c>
      <c r="X1217" s="26" t="str">
        <f>_xlfn.CONCAT(S1217,T1217,U1217,V1217,W1217)</f>
        <v>3前期土5 6c</v>
      </c>
      <c r="Y1217" s="22" t="e">
        <f>DGET($H$12:$P$205,$P$12,S1216:V1217)</f>
        <v>#VALUE!</v>
      </c>
      <c r="Z1217" s="22" t="e">
        <f>DGET($H$12:$P$205,$I$12,S1216:V1217)</f>
        <v>#VALUE!</v>
      </c>
      <c r="AA1217" s="22" t="e">
        <f>DGET($H$12:$P$205,$H$12,S1216:V1217)</f>
        <v>#VALUE!</v>
      </c>
    </row>
    <row r="1218" spans="19:27" ht="18" customHeight="1" x14ac:dyDescent="0.45">
      <c r="S1218" s="6" t="s">
        <v>101</v>
      </c>
      <c r="T1218" s="6" t="s">
        <v>113</v>
      </c>
      <c r="U1218" s="6" t="s">
        <v>102</v>
      </c>
      <c r="V1218" s="6" t="s">
        <v>103</v>
      </c>
      <c r="W1218" s="6"/>
      <c r="X1218" s="25"/>
      <c r="Y1218" s="6" t="s">
        <v>130</v>
      </c>
      <c r="Z1218" s="6" t="s">
        <v>128</v>
      </c>
      <c r="AA1218" s="6" t="s">
        <v>127</v>
      </c>
    </row>
    <row r="1219" spans="19:27" ht="18" customHeight="1" x14ac:dyDescent="0.45">
      <c r="S1219" s="21" t="s">
        <v>142</v>
      </c>
      <c r="T1219" s="21" t="s">
        <v>118</v>
      </c>
      <c r="U1219" s="21" t="s">
        <v>137</v>
      </c>
      <c r="V1219" s="21" t="s">
        <v>124</v>
      </c>
      <c r="W1219" s="21" t="s">
        <v>133</v>
      </c>
      <c r="X1219" s="26" t="str">
        <f>_xlfn.CONCAT(S1219,T1219,U1219,V1219,W1219)</f>
        <v>3前期土7 8a</v>
      </c>
      <c r="Y1219" s="22" t="e">
        <f>DGET($H$12:$P$205,$P$12,S1218:V1219)</f>
        <v>#VALUE!</v>
      </c>
      <c r="Z1219" s="22" t="e">
        <f>DGET($H$12:$P$205,$I$12,S1218:V1219)</f>
        <v>#VALUE!</v>
      </c>
      <c r="AA1219" s="22" t="e">
        <f>DGET($H$12:$P$205,$H$12,S1218:V1219)</f>
        <v>#VALUE!</v>
      </c>
    </row>
    <row r="1220" spans="19:27" ht="18" customHeight="1" x14ac:dyDescent="0.45">
      <c r="S1220" s="6" t="s">
        <v>101</v>
      </c>
      <c r="T1220" s="6" t="s">
        <v>113</v>
      </c>
      <c r="U1220" s="6" t="s">
        <v>102</v>
      </c>
      <c r="V1220" s="6" t="s">
        <v>104</v>
      </c>
      <c r="W1220" s="6"/>
      <c r="X1220" s="25"/>
      <c r="Y1220" s="6" t="s">
        <v>130</v>
      </c>
      <c r="Z1220" s="6" t="s">
        <v>128</v>
      </c>
      <c r="AA1220" s="6" t="s">
        <v>127</v>
      </c>
    </row>
    <row r="1221" spans="19:27" ht="18" customHeight="1" x14ac:dyDescent="0.45">
      <c r="S1221" s="21" t="s">
        <v>142</v>
      </c>
      <c r="T1221" s="21" t="s">
        <v>118</v>
      </c>
      <c r="U1221" s="21" t="s">
        <v>137</v>
      </c>
      <c r="V1221" s="21" t="s">
        <v>124</v>
      </c>
      <c r="W1221" s="21" t="s">
        <v>134</v>
      </c>
      <c r="X1221" s="26" t="str">
        <f>_xlfn.CONCAT(S1221,T1221,U1221,V1221,W1221)</f>
        <v>3前期土7 8b</v>
      </c>
      <c r="Y1221" s="22" t="e">
        <f>DGET($H$12:$P$205,$P$12,S1220:V1221)</f>
        <v>#VALUE!</v>
      </c>
      <c r="Z1221" s="22" t="e">
        <f>DGET($H$12:$P$205,$I$12,S1220:V1221)</f>
        <v>#VALUE!</v>
      </c>
      <c r="AA1221" s="22" t="e">
        <f>DGET($H$12:$P$205,$H$12,S1220:V1221)</f>
        <v>#VALUE!</v>
      </c>
    </row>
    <row r="1222" spans="19:27" ht="18" customHeight="1" x14ac:dyDescent="0.45">
      <c r="S1222" s="6" t="s">
        <v>101</v>
      </c>
      <c r="T1222" s="6" t="s">
        <v>113</v>
      </c>
      <c r="U1222" s="6" t="s">
        <v>138</v>
      </c>
      <c r="V1222" s="6" t="s">
        <v>105</v>
      </c>
      <c r="W1222" s="6"/>
      <c r="X1222" s="25"/>
      <c r="Y1222" s="6" t="s">
        <v>130</v>
      </c>
      <c r="Z1222" s="6" t="s">
        <v>128</v>
      </c>
      <c r="AA1222" s="6" t="s">
        <v>127</v>
      </c>
    </row>
    <row r="1223" spans="19:27" ht="18" customHeight="1" x14ac:dyDescent="0.45">
      <c r="S1223" s="21" t="s">
        <v>142</v>
      </c>
      <c r="T1223" s="21" t="s">
        <v>118</v>
      </c>
      <c r="U1223" s="21" t="s">
        <v>137</v>
      </c>
      <c r="V1223" s="21" t="s">
        <v>124</v>
      </c>
      <c r="W1223" s="21" t="s">
        <v>135</v>
      </c>
      <c r="X1223" s="26" t="str">
        <f>_xlfn.CONCAT(S1223,T1223,U1223,V1223,W1223)</f>
        <v>3前期土7 8c</v>
      </c>
      <c r="Y1223" s="22" t="e">
        <f>DGET($H$12:$P$205,$P$12,S1222:V1223)</f>
        <v>#VALUE!</v>
      </c>
      <c r="Z1223" s="22" t="e">
        <f>DGET($H$12:$P$205,$I$12,S1222:V1223)</f>
        <v>#VALUE!</v>
      </c>
      <c r="AA1223" s="22" t="e">
        <f>DGET($H$12:$P$205,$H$12,S1222:V1223)</f>
        <v>#VALUE!</v>
      </c>
    </row>
    <row r="1224" spans="19:27" ht="18" customHeight="1" x14ac:dyDescent="0.45">
      <c r="S1224" s="6" t="s">
        <v>101</v>
      </c>
      <c r="T1224" s="6" t="s">
        <v>113</v>
      </c>
      <c r="U1224" s="6" t="s">
        <v>102</v>
      </c>
      <c r="V1224" s="6" t="s">
        <v>103</v>
      </c>
      <c r="W1224" s="6"/>
      <c r="X1224" s="25"/>
      <c r="Y1224" s="6" t="s">
        <v>130</v>
      </c>
      <c r="Z1224" s="6" t="s">
        <v>128</v>
      </c>
      <c r="AA1224" s="6" t="s">
        <v>127</v>
      </c>
    </row>
    <row r="1225" spans="19:27" ht="18" customHeight="1" x14ac:dyDescent="0.45">
      <c r="S1225" s="21" t="s">
        <v>142</v>
      </c>
      <c r="T1225" s="21" t="s">
        <v>118</v>
      </c>
      <c r="U1225" s="21" t="s">
        <v>137</v>
      </c>
      <c r="V1225" s="21" t="s">
        <v>125</v>
      </c>
      <c r="W1225" s="21" t="s">
        <v>133</v>
      </c>
      <c r="X1225" s="26" t="str">
        <f>_xlfn.CONCAT(S1225,T1225,U1225,V1225,W1225)</f>
        <v>3前期土9 10a</v>
      </c>
      <c r="Y1225" s="22" t="e">
        <f>DGET($H$12:$P$205,$P$12,S1224:V1225)</f>
        <v>#VALUE!</v>
      </c>
      <c r="Z1225" s="22" t="e">
        <f>DGET($H$12:$P$205,$I$12,S1224:V1225)</f>
        <v>#VALUE!</v>
      </c>
      <c r="AA1225" s="22" t="e">
        <f>DGET($H$12:$P$205,$H$12,S1224:V1225)</f>
        <v>#VALUE!</v>
      </c>
    </row>
    <row r="1226" spans="19:27" ht="18" customHeight="1" x14ac:dyDescent="0.45">
      <c r="S1226" s="6" t="s">
        <v>101</v>
      </c>
      <c r="T1226" s="6" t="s">
        <v>113</v>
      </c>
      <c r="U1226" s="6" t="s">
        <v>102</v>
      </c>
      <c r="V1226" s="6" t="s">
        <v>104</v>
      </c>
      <c r="W1226" s="6"/>
      <c r="X1226" s="25"/>
      <c r="Y1226" s="6" t="s">
        <v>130</v>
      </c>
      <c r="Z1226" s="6" t="s">
        <v>128</v>
      </c>
      <c r="AA1226" s="6" t="s">
        <v>127</v>
      </c>
    </row>
    <row r="1227" spans="19:27" ht="18" customHeight="1" x14ac:dyDescent="0.45">
      <c r="S1227" s="21" t="s">
        <v>142</v>
      </c>
      <c r="T1227" s="21" t="s">
        <v>118</v>
      </c>
      <c r="U1227" s="21" t="s">
        <v>137</v>
      </c>
      <c r="V1227" s="21" t="s">
        <v>125</v>
      </c>
      <c r="W1227" s="21" t="s">
        <v>134</v>
      </c>
      <c r="X1227" s="26" t="str">
        <f>_xlfn.CONCAT(S1227,T1227,U1227,V1227,W1227)</f>
        <v>3前期土9 10b</v>
      </c>
      <c r="Y1227" s="22" t="e">
        <f>DGET($H$12:$P$205,$P$12,S1226:V1227)</f>
        <v>#VALUE!</v>
      </c>
      <c r="Z1227" s="22" t="e">
        <f>DGET($H$12:$P$205,$I$12,S1226:V1227)</f>
        <v>#VALUE!</v>
      </c>
      <c r="AA1227" s="22" t="e">
        <f>DGET($H$12:$P$205,$H$12,S1226:V1227)</f>
        <v>#VALUE!</v>
      </c>
    </row>
    <row r="1228" spans="19:27" ht="18" customHeight="1" x14ac:dyDescent="0.45">
      <c r="S1228" s="6" t="s">
        <v>101</v>
      </c>
      <c r="T1228" s="6" t="s">
        <v>113</v>
      </c>
      <c r="U1228" s="6" t="s">
        <v>102</v>
      </c>
      <c r="V1228" s="6" t="s">
        <v>105</v>
      </c>
      <c r="W1228" s="6"/>
      <c r="X1228" s="25"/>
      <c r="Y1228" s="6" t="s">
        <v>130</v>
      </c>
      <c r="Z1228" s="6" t="s">
        <v>128</v>
      </c>
      <c r="AA1228" s="6" t="s">
        <v>127</v>
      </c>
    </row>
    <row r="1229" spans="19:27" ht="18" customHeight="1" x14ac:dyDescent="0.45">
      <c r="S1229" s="21" t="s">
        <v>142</v>
      </c>
      <c r="T1229" s="21" t="s">
        <v>118</v>
      </c>
      <c r="U1229" s="21" t="s">
        <v>137</v>
      </c>
      <c r="V1229" s="21" t="s">
        <v>125</v>
      </c>
      <c r="W1229" s="21" t="s">
        <v>135</v>
      </c>
      <c r="X1229" s="26" t="str">
        <f>_xlfn.CONCAT(S1229,T1229,U1229,V1229,W1229)</f>
        <v>3前期土9 10c</v>
      </c>
      <c r="Y1229" s="22" t="e">
        <f>DGET($H$12:$P$205,$P$12,S1228:V1229)</f>
        <v>#VALUE!</v>
      </c>
      <c r="Z1229" s="22" t="e">
        <f>DGET($H$12:$P$205,$I$12,S1228:V1229)</f>
        <v>#VALUE!</v>
      </c>
      <c r="AA1229" s="22" t="e">
        <f>DGET($H$12:$P$205,$H$12,S1228:V1229)</f>
        <v>#VALUE!</v>
      </c>
    </row>
    <row r="1230" spans="19:27" ht="18" customHeight="1" x14ac:dyDescent="0.45">
      <c r="S1230" s="6" t="s">
        <v>101</v>
      </c>
      <c r="T1230" s="6" t="s">
        <v>113</v>
      </c>
      <c r="U1230" s="6" t="s">
        <v>102</v>
      </c>
      <c r="V1230" s="6" t="s">
        <v>103</v>
      </c>
      <c r="W1230" s="6"/>
      <c r="X1230" s="25"/>
      <c r="Y1230" s="6" t="s">
        <v>130</v>
      </c>
      <c r="Z1230" s="6" t="s">
        <v>128</v>
      </c>
      <c r="AA1230" s="6" t="s">
        <v>127</v>
      </c>
    </row>
    <row r="1231" spans="19:27" ht="18" customHeight="1" x14ac:dyDescent="0.45">
      <c r="S1231" s="21" t="s">
        <v>142</v>
      </c>
      <c r="T1231" s="21" t="s">
        <v>118</v>
      </c>
      <c r="U1231" s="21" t="s">
        <v>137</v>
      </c>
      <c r="V1231" s="21" t="s">
        <v>126</v>
      </c>
      <c r="W1231" s="21" t="s">
        <v>133</v>
      </c>
      <c r="X1231" s="26" t="str">
        <f>_xlfn.CONCAT(S1231,T1231,U1231,V1231,W1231)</f>
        <v>3前期土他a</v>
      </c>
      <c r="Y1231" s="22" t="e">
        <f>DGET($H$12:$P$205,$P$12,S1230:V1231)</f>
        <v>#VALUE!</v>
      </c>
      <c r="Z1231" s="22" t="e">
        <f>DGET($H$12:$P$205,$I$12,S1230:V1231)</f>
        <v>#VALUE!</v>
      </c>
      <c r="AA1231" s="22" t="e">
        <f>DGET($H$12:$P$205,$H$12,S1230:V1231)</f>
        <v>#VALUE!</v>
      </c>
    </row>
    <row r="1232" spans="19:27" ht="18" customHeight="1" x14ac:dyDescent="0.45">
      <c r="S1232" s="6" t="s">
        <v>101</v>
      </c>
      <c r="T1232" s="6" t="s">
        <v>113</v>
      </c>
      <c r="U1232" s="6" t="s">
        <v>102</v>
      </c>
      <c r="V1232" s="6" t="s">
        <v>104</v>
      </c>
      <c r="W1232" s="6"/>
      <c r="X1232" s="25"/>
      <c r="Y1232" s="6" t="s">
        <v>130</v>
      </c>
      <c r="Z1232" s="6" t="s">
        <v>128</v>
      </c>
      <c r="AA1232" s="6" t="s">
        <v>127</v>
      </c>
    </row>
    <row r="1233" spans="19:27" ht="18" customHeight="1" x14ac:dyDescent="0.45">
      <c r="S1233" s="21" t="s">
        <v>142</v>
      </c>
      <c r="T1233" s="21" t="s">
        <v>118</v>
      </c>
      <c r="U1233" s="21" t="s">
        <v>137</v>
      </c>
      <c r="V1233" s="21" t="s">
        <v>126</v>
      </c>
      <c r="W1233" s="21" t="s">
        <v>134</v>
      </c>
      <c r="X1233" s="26" t="str">
        <f>_xlfn.CONCAT(S1233,T1233,U1233,V1233,W1233)</f>
        <v>3前期土他b</v>
      </c>
      <c r="Y1233" s="22" t="e">
        <f>DGET($H$12:$P$205,$P$12,S1232:V1233)</f>
        <v>#VALUE!</v>
      </c>
      <c r="Z1233" s="22" t="e">
        <f>DGET($H$12:$P$205,$I$12,S1232:V1233)</f>
        <v>#VALUE!</v>
      </c>
      <c r="AA1233" s="22" t="e">
        <f>DGET($H$12:$P$205,$H$12,S1232:V1233)</f>
        <v>#VALUE!</v>
      </c>
    </row>
    <row r="1234" spans="19:27" ht="18" customHeight="1" x14ac:dyDescent="0.45">
      <c r="S1234" s="6" t="s">
        <v>101</v>
      </c>
      <c r="T1234" s="6" t="s">
        <v>113</v>
      </c>
      <c r="U1234" s="6" t="s">
        <v>138</v>
      </c>
      <c r="V1234" s="6" t="s">
        <v>105</v>
      </c>
      <c r="W1234" s="6"/>
      <c r="X1234" s="25"/>
      <c r="Y1234" s="6" t="s">
        <v>130</v>
      </c>
      <c r="Z1234" s="6" t="s">
        <v>128</v>
      </c>
      <c r="AA1234" s="6" t="s">
        <v>127</v>
      </c>
    </row>
    <row r="1235" spans="19:27" ht="18" customHeight="1" x14ac:dyDescent="0.45">
      <c r="S1235" s="21" t="s">
        <v>142</v>
      </c>
      <c r="T1235" s="21" t="s">
        <v>118</v>
      </c>
      <c r="U1235" s="21" t="s">
        <v>137</v>
      </c>
      <c r="V1235" s="21" t="s">
        <v>126</v>
      </c>
      <c r="W1235" s="21" t="s">
        <v>135</v>
      </c>
      <c r="X1235" s="26" t="str">
        <f>_xlfn.CONCAT(S1235,T1235,U1235,V1235,W1235)</f>
        <v>3前期土他c</v>
      </c>
      <c r="Y1235" s="22" t="e">
        <f>DGET($H$12:$P$205,$P$12,S1234:V1235)</f>
        <v>#VALUE!</v>
      </c>
      <c r="Z1235" s="22" t="e">
        <f>DGET($H$12:$P$205,$I$12,S1234:V1235)</f>
        <v>#VALUE!</v>
      </c>
      <c r="AA1235" s="22" t="e">
        <f>DGET($H$12:$P$205,$H$12,S1234:V1235)</f>
        <v>#VALUE!</v>
      </c>
    </row>
    <row r="1236" spans="19:27" ht="18" customHeight="1" x14ac:dyDescent="0.45">
      <c r="S1236" s="6" t="s">
        <v>101</v>
      </c>
      <c r="T1236" s="6" t="s">
        <v>113</v>
      </c>
      <c r="U1236" s="6" t="s">
        <v>102</v>
      </c>
      <c r="V1236" s="6" t="s">
        <v>103</v>
      </c>
      <c r="W1236" s="6"/>
      <c r="X1236" s="25"/>
      <c r="Y1236" s="6" t="s">
        <v>130</v>
      </c>
      <c r="Z1236" s="6" t="s">
        <v>128</v>
      </c>
      <c r="AA1236" s="6" t="s">
        <v>127</v>
      </c>
    </row>
    <row r="1237" spans="19:27" ht="18" customHeight="1" x14ac:dyDescent="0.45">
      <c r="S1237" s="21" t="s">
        <v>142</v>
      </c>
      <c r="T1237" s="21" t="s">
        <v>118</v>
      </c>
      <c r="U1237" s="21" t="s">
        <v>139</v>
      </c>
      <c r="V1237" s="21" t="s">
        <v>120</v>
      </c>
      <c r="W1237" s="21" t="s">
        <v>133</v>
      </c>
      <c r="X1237" s="26" t="str">
        <f>_xlfn.CONCAT(S1237,T1237,U1237,V1237,W1237)</f>
        <v>3前期日1 2a</v>
      </c>
      <c r="Y1237" s="22" t="e">
        <f>DGET($H$12:$P$205,$P$12,S1236:V1237)</f>
        <v>#VALUE!</v>
      </c>
      <c r="Z1237" s="22" t="e">
        <f>DGET($H$12:$P$205,$I$12,S1236:V1237)</f>
        <v>#VALUE!</v>
      </c>
      <c r="AA1237" s="22" t="e">
        <f>DGET($H$12:$P$205,$H$12,S1236:V1237)</f>
        <v>#VALUE!</v>
      </c>
    </row>
    <row r="1238" spans="19:27" ht="18" customHeight="1" x14ac:dyDescent="0.45">
      <c r="S1238" s="6" t="s">
        <v>101</v>
      </c>
      <c r="T1238" s="6" t="s">
        <v>113</v>
      </c>
      <c r="U1238" s="6" t="s">
        <v>102</v>
      </c>
      <c r="V1238" s="6" t="s">
        <v>104</v>
      </c>
      <c r="W1238" s="6"/>
      <c r="X1238" s="25"/>
      <c r="Y1238" s="6" t="s">
        <v>130</v>
      </c>
      <c r="Z1238" s="6" t="s">
        <v>128</v>
      </c>
      <c r="AA1238" s="6" t="s">
        <v>127</v>
      </c>
    </row>
    <row r="1239" spans="19:27" ht="18" customHeight="1" x14ac:dyDescent="0.45">
      <c r="S1239" s="21" t="s">
        <v>142</v>
      </c>
      <c r="T1239" s="21" t="s">
        <v>118</v>
      </c>
      <c r="U1239" s="21" t="s">
        <v>139</v>
      </c>
      <c r="V1239" s="21" t="s">
        <v>120</v>
      </c>
      <c r="W1239" s="21" t="s">
        <v>134</v>
      </c>
      <c r="X1239" s="26" t="str">
        <f>_xlfn.CONCAT(S1239,T1239,U1239,V1239,W1239)</f>
        <v>3前期日1 2b</v>
      </c>
      <c r="Y1239" s="22" t="e">
        <f>DGET($H$12:$P$205,$P$12,S1238:V1239)</f>
        <v>#VALUE!</v>
      </c>
      <c r="Z1239" s="22" t="e">
        <f>DGET($H$12:$P$205,$I$12,S1238:V1239)</f>
        <v>#VALUE!</v>
      </c>
      <c r="AA1239" s="22" t="e">
        <f>DGET($H$12:$P$205,$H$12,S1238:V1239)</f>
        <v>#VALUE!</v>
      </c>
    </row>
    <row r="1240" spans="19:27" ht="18" customHeight="1" x14ac:dyDescent="0.45">
      <c r="S1240" s="6" t="s">
        <v>101</v>
      </c>
      <c r="T1240" s="6" t="s">
        <v>113</v>
      </c>
      <c r="U1240" s="6" t="s">
        <v>102</v>
      </c>
      <c r="V1240" s="6" t="s">
        <v>105</v>
      </c>
      <c r="W1240" s="6"/>
      <c r="X1240" s="25"/>
      <c r="Y1240" s="6" t="s">
        <v>130</v>
      </c>
      <c r="Z1240" s="6" t="s">
        <v>128</v>
      </c>
      <c r="AA1240" s="6" t="s">
        <v>127</v>
      </c>
    </row>
    <row r="1241" spans="19:27" ht="18" customHeight="1" x14ac:dyDescent="0.45">
      <c r="S1241" s="21" t="s">
        <v>142</v>
      </c>
      <c r="T1241" s="21" t="s">
        <v>118</v>
      </c>
      <c r="U1241" s="21" t="s">
        <v>139</v>
      </c>
      <c r="V1241" s="21" t="s">
        <v>120</v>
      </c>
      <c r="W1241" s="21" t="s">
        <v>135</v>
      </c>
      <c r="X1241" s="26" t="str">
        <f>_xlfn.CONCAT(S1241,T1241,U1241,V1241,W1241)</f>
        <v>3前期日1 2c</v>
      </c>
      <c r="Y1241" s="22" t="e">
        <f>DGET($H$12:$P$205,$P$12,S1240:V1241)</f>
        <v>#VALUE!</v>
      </c>
      <c r="Z1241" s="22" t="e">
        <f>DGET($H$12:$P$205,$I$12,S1240:V1241)</f>
        <v>#VALUE!</v>
      </c>
      <c r="AA1241" s="22" t="e">
        <f>DGET($H$12:$P$205,$H$12,S1240:V1241)</f>
        <v>#VALUE!</v>
      </c>
    </row>
    <row r="1242" spans="19:27" ht="18" customHeight="1" x14ac:dyDescent="0.45">
      <c r="S1242" s="6" t="s">
        <v>101</v>
      </c>
      <c r="T1242" s="6" t="s">
        <v>113</v>
      </c>
      <c r="U1242" s="6" t="s">
        <v>102</v>
      </c>
      <c r="V1242" s="6" t="s">
        <v>103</v>
      </c>
      <c r="W1242" s="6"/>
      <c r="X1242" s="25"/>
      <c r="Y1242" s="6" t="s">
        <v>130</v>
      </c>
      <c r="Z1242" s="6" t="s">
        <v>128</v>
      </c>
      <c r="AA1242" s="6" t="s">
        <v>127</v>
      </c>
    </row>
    <row r="1243" spans="19:27" ht="18" customHeight="1" x14ac:dyDescent="0.45">
      <c r="S1243" s="21" t="s">
        <v>142</v>
      </c>
      <c r="T1243" s="21" t="s">
        <v>118</v>
      </c>
      <c r="U1243" s="21" t="s">
        <v>139</v>
      </c>
      <c r="V1243" s="21" t="s">
        <v>121</v>
      </c>
      <c r="W1243" s="21" t="s">
        <v>133</v>
      </c>
      <c r="X1243" s="26" t="str">
        <f>_xlfn.CONCAT(S1243,T1243,U1243,V1243,W1243)</f>
        <v>3前期日3 4a</v>
      </c>
      <c r="Y1243" s="22" t="e">
        <f>DGET($H$12:$P$205,$P$12,S1242:V1243)</f>
        <v>#VALUE!</v>
      </c>
      <c r="Z1243" s="22" t="e">
        <f>DGET($H$12:$P$205,$I$12,S1242:V1243)</f>
        <v>#VALUE!</v>
      </c>
      <c r="AA1243" s="22" t="e">
        <f>DGET($H$12:$P$205,$H$12,S1242:V1243)</f>
        <v>#VALUE!</v>
      </c>
    </row>
    <row r="1244" spans="19:27" ht="18" customHeight="1" x14ac:dyDescent="0.45">
      <c r="S1244" s="6" t="s">
        <v>101</v>
      </c>
      <c r="T1244" s="6" t="s">
        <v>113</v>
      </c>
      <c r="U1244" s="6" t="s">
        <v>102</v>
      </c>
      <c r="V1244" s="6" t="s">
        <v>104</v>
      </c>
      <c r="W1244" s="6"/>
      <c r="X1244" s="25"/>
      <c r="Y1244" s="6" t="s">
        <v>130</v>
      </c>
      <c r="Z1244" s="6" t="s">
        <v>128</v>
      </c>
      <c r="AA1244" s="6" t="s">
        <v>127</v>
      </c>
    </row>
    <row r="1245" spans="19:27" ht="18" customHeight="1" x14ac:dyDescent="0.45">
      <c r="S1245" s="21" t="s">
        <v>142</v>
      </c>
      <c r="T1245" s="21" t="s">
        <v>118</v>
      </c>
      <c r="U1245" s="21" t="s">
        <v>139</v>
      </c>
      <c r="V1245" s="21" t="s">
        <v>121</v>
      </c>
      <c r="W1245" s="21" t="s">
        <v>134</v>
      </c>
      <c r="X1245" s="26" t="str">
        <f>_xlfn.CONCAT(S1245,T1245,U1245,V1245,W1245)</f>
        <v>3前期日3 4b</v>
      </c>
      <c r="Y1245" s="22" t="e">
        <f>DGET($H$12:$P$205,$P$12,S1244:V1245)</f>
        <v>#VALUE!</v>
      </c>
      <c r="Z1245" s="22" t="e">
        <f>DGET($H$12:$P$205,$I$12,S1244:V1245)</f>
        <v>#VALUE!</v>
      </c>
      <c r="AA1245" s="22" t="e">
        <f>DGET($H$12:$P$205,$H$12,S1244:V1245)</f>
        <v>#VALUE!</v>
      </c>
    </row>
    <row r="1246" spans="19:27" ht="18" customHeight="1" x14ac:dyDescent="0.45">
      <c r="S1246" s="6" t="s">
        <v>101</v>
      </c>
      <c r="T1246" s="6" t="s">
        <v>113</v>
      </c>
      <c r="U1246" s="6" t="s">
        <v>102</v>
      </c>
      <c r="V1246" s="6" t="s">
        <v>105</v>
      </c>
      <c r="W1246" s="6"/>
      <c r="X1246" s="25"/>
      <c r="Y1246" s="6" t="s">
        <v>130</v>
      </c>
      <c r="Z1246" s="6" t="s">
        <v>128</v>
      </c>
      <c r="AA1246" s="6" t="s">
        <v>127</v>
      </c>
    </row>
    <row r="1247" spans="19:27" ht="18" customHeight="1" x14ac:dyDescent="0.45">
      <c r="S1247" s="21" t="s">
        <v>142</v>
      </c>
      <c r="T1247" s="21" t="s">
        <v>118</v>
      </c>
      <c r="U1247" s="21" t="s">
        <v>139</v>
      </c>
      <c r="V1247" s="21" t="s">
        <v>121</v>
      </c>
      <c r="W1247" s="21" t="s">
        <v>135</v>
      </c>
      <c r="X1247" s="26" t="str">
        <f>_xlfn.CONCAT(S1247,T1247,U1247,V1247,W1247)</f>
        <v>3前期日3 4c</v>
      </c>
      <c r="Y1247" s="22" t="e">
        <f>DGET($H$12:$P$205,$P$12,S1246:V1247)</f>
        <v>#VALUE!</v>
      </c>
      <c r="Z1247" s="22" t="e">
        <f>DGET($H$12:$P$205,$I$12,S1246:V1247)</f>
        <v>#VALUE!</v>
      </c>
      <c r="AA1247" s="22" t="e">
        <f>DGET($H$12:$P$205,$H$12,S1246:V1247)</f>
        <v>#VALUE!</v>
      </c>
    </row>
    <row r="1248" spans="19:27" ht="18" customHeight="1" x14ac:dyDescent="0.45">
      <c r="S1248" s="6" t="s">
        <v>101</v>
      </c>
      <c r="T1248" s="6" t="s">
        <v>113</v>
      </c>
      <c r="U1248" s="6" t="s">
        <v>102</v>
      </c>
      <c r="V1248" s="6" t="s">
        <v>103</v>
      </c>
      <c r="W1248" s="6"/>
      <c r="X1248" s="25"/>
      <c r="Y1248" s="6" t="s">
        <v>130</v>
      </c>
      <c r="Z1248" s="6" t="s">
        <v>128</v>
      </c>
      <c r="AA1248" s="6" t="s">
        <v>127</v>
      </c>
    </row>
    <row r="1249" spans="19:27" ht="18" customHeight="1" x14ac:dyDescent="0.45">
      <c r="S1249" s="21" t="s">
        <v>142</v>
      </c>
      <c r="T1249" s="21" t="s">
        <v>118</v>
      </c>
      <c r="U1249" s="21" t="s">
        <v>139</v>
      </c>
      <c r="V1249" s="21" t="s">
        <v>123</v>
      </c>
      <c r="W1249" s="21" t="s">
        <v>133</v>
      </c>
      <c r="X1249" s="26" t="str">
        <f>_xlfn.CONCAT(S1249,T1249,U1249,V1249,W1249)</f>
        <v>3前期日5 6a</v>
      </c>
      <c r="Y1249" s="22" t="e">
        <f>DGET($H$12:$P$205,$P$12,S1248:V1249)</f>
        <v>#VALUE!</v>
      </c>
      <c r="Z1249" s="22" t="e">
        <f>DGET($H$12:$P$205,$I$12,S1248:V1249)</f>
        <v>#VALUE!</v>
      </c>
      <c r="AA1249" s="22" t="e">
        <f>DGET($H$12:$P$205,$H$12,S1248:V1249)</f>
        <v>#VALUE!</v>
      </c>
    </row>
    <row r="1250" spans="19:27" ht="18" customHeight="1" x14ac:dyDescent="0.45">
      <c r="S1250" s="6" t="s">
        <v>101</v>
      </c>
      <c r="T1250" s="6" t="s">
        <v>113</v>
      </c>
      <c r="U1250" s="6" t="s">
        <v>102</v>
      </c>
      <c r="V1250" s="6" t="s">
        <v>104</v>
      </c>
      <c r="W1250" s="6"/>
      <c r="X1250" s="25"/>
      <c r="Y1250" s="6" t="s">
        <v>130</v>
      </c>
      <c r="Z1250" s="6" t="s">
        <v>128</v>
      </c>
      <c r="AA1250" s="6" t="s">
        <v>127</v>
      </c>
    </row>
    <row r="1251" spans="19:27" ht="18" customHeight="1" x14ac:dyDescent="0.45">
      <c r="S1251" s="21" t="s">
        <v>142</v>
      </c>
      <c r="T1251" s="21" t="s">
        <v>118</v>
      </c>
      <c r="U1251" s="21" t="s">
        <v>139</v>
      </c>
      <c r="V1251" s="21" t="s">
        <v>123</v>
      </c>
      <c r="W1251" s="21" t="s">
        <v>134</v>
      </c>
      <c r="X1251" s="26" t="str">
        <f>_xlfn.CONCAT(S1251,T1251,U1251,V1251,W1251)</f>
        <v>3前期日5 6b</v>
      </c>
      <c r="Y1251" s="22" t="e">
        <f>DGET($H$12:$P$205,$P$12,S1250:V1251)</f>
        <v>#VALUE!</v>
      </c>
      <c r="Z1251" s="22" t="e">
        <f>DGET($H$12:$P$205,$I$12,S1250:V1251)</f>
        <v>#VALUE!</v>
      </c>
      <c r="AA1251" s="22" t="e">
        <f>DGET($H$12:$P$205,$H$12,S1250:V1251)</f>
        <v>#VALUE!</v>
      </c>
    </row>
    <row r="1252" spans="19:27" ht="18" customHeight="1" x14ac:dyDescent="0.45">
      <c r="S1252" s="6" t="s">
        <v>101</v>
      </c>
      <c r="T1252" s="6" t="s">
        <v>113</v>
      </c>
      <c r="U1252" s="6" t="s">
        <v>102</v>
      </c>
      <c r="V1252" s="6" t="s">
        <v>105</v>
      </c>
      <c r="W1252" s="6"/>
      <c r="X1252" s="25"/>
      <c r="Y1252" s="6" t="s">
        <v>130</v>
      </c>
      <c r="Z1252" s="6" t="s">
        <v>128</v>
      </c>
      <c r="AA1252" s="6" t="s">
        <v>127</v>
      </c>
    </row>
    <row r="1253" spans="19:27" ht="18" customHeight="1" x14ac:dyDescent="0.45">
      <c r="S1253" s="21" t="s">
        <v>142</v>
      </c>
      <c r="T1253" s="21" t="s">
        <v>118</v>
      </c>
      <c r="U1253" s="21" t="s">
        <v>139</v>
      </c>
      <c r="V1253" s="21" t="s">
        <v>123</v>
      </c>
      <c r="W1253" s="21" t="s">
        <v>135</v>
      </c>
      <c r="X1253" s="26" t="str">
        <f>_xlfn.CONCAT(S1253,T1253,U1253,V1253,W1253)</f>
        <v>3前期日5 6c</v>
      </c>
      <c r="Y1253" s="22" t="e">
        <f>DGET($H$12:$P$205,$P$12,S1252:V1253)</f>
        <v>#VALUE!</v>
      </c>
      <c r="Z1253" s="22" t="e">
        <f>DGET($H$12:$P$205,$I$12,S1252:V1253)</f>
        <v>#VALUE!</v>
      </c>
      <c r="AA1253" s="22" t="e">
        <f>DGET($H$12:$P$205,$H$12,S1252:V1253)</f>
        <v>#VALUE!</v>
      </c>
    </row>
    <row r="1254" spans="19:27" ht="18" customHeight="1" x14ac:dyDescent="0.45">
      <c r="S1254" s="6" t="s">
        <v>101</v>
      </c>
      <c r="T1254" s="6" t="s">
        <v>113</v>
      </c>
      <c r="U1254" s="6" t="s">
        <v>102</v>
      </c>
      <c r="V1254" s="6" t="s">
        <v>103</v>
      </c>
      <c r="W1254" s="6"/>
      <c r="X1254" s="25"/>
      <c r="Y1254" s="6" t="s">
        <v>130</v>
      </c>
      <c r="Z1254" s="6" t="s">
        <v>128</v>
      </c>
      <c r="AA1254" s="6" t="s">
        <v>127</v>
      </c>
    </row>
    <row r="1255" spans="19:27" ht="18" customHeight="1" x14ac:dyDescent="0.45">
      <c r="S1255" s="21" t="s">
        <v>142</v>
      </c>
      <c r="T1255" s="21" t="s">
        <v>118</v>
      </c>
      <c r="U1255" s="21" t="s">
        <v>139</v>
      </c>
      <c r="V1255" s="21" t="s">
        <v>124</v>
      </c>
      <c r="W1255" s="21" t="s">
        <v>133</v>
      </c>
      <c r="X1255" s="26" t="str">
        <f>_xlfn.CONCAT(S1255,T1255,U1255,V1255,W1255)</f>
        <v>3前期日7 8a</v>
      </c>
      <c r="Y1255" s="22" t="e">
        <f>DGET($H$12:$P$205,$P$12,S1254:V1255)</f>
        <v>#VALUE!</v>
      </c>
      <c r="Z1255" s="22" t="e">
        <f>DGET($H$12:$P$205,$I$12,S1254:V1255)</f>
        <v>#VALUE!</v>
      </c>
      <c r="AA1255" s="22" t="e">
        <f>DGET($H$12:$P$205,$H$12,S1254:V1255)</f>
        <v>#VALUE!</v>
      </c>
    </row>
    <row r="1256" spans="19:27" ht="18" customHeight="1" x14ac:dyDescent="0.45">
      <c r="S1256" s="6" t="s">
        <v>101</v>
      </c>
      <c r="T1256" s="6" t="s">
        <v>113</v>
      </c>
      <c r="U1256" s="6" t="s">
        <v>102</v>
      </c>
      <c r="V1256" s="6" t="s">
        <v>104</v>
      </c>
      <c r="W1256" s="6"/>
      <c r="X1256" s="25"/>
      <c r="Y1256" s="6" t="s">
        <v>130</v>
      </c>
      <c r="Z1256" s="6" t="s">
        <v>128</v>
      </c>
      <c r="AA1256" s="6" t="s">
        <v>127</v>
      </c>
    </row>
    <row r="1257" spans="19:27" ht="18" customHeight="1" x14ac:dyDescent="0.45">
      <c r="S1257" s="21" t="s">
        <v>142</v>
      </c>
      <c r="T1257" s="21" t="s">
        <v>118</v>
      </c>
      <c r="U1257" s="21" t="s">
        <v>139</v>
      </c>
      <c r="V1257" s="21" t="s">
        <v>124</v>
      </c>
      <c r="W1257" s="21" t="s">
        <v>134</v>
      </c>
      <c r="X1257" s="26" t="str">
        <f>_xlfn.CONCAT(S1257,T1257,U1257,V1257,W1257)</f>
        <v>3前期日7 8b</v>
      </c>
      <c r="Y1257" s="22" t="e">
        <f>DGET($H$12:$P$205,$P$12,S1256:V1257)</f>
        <v>#VALUE!</v>
      </c>
      <c r="Z1257" s="22" t="e">
        <f>DGET($H$12:$P$205,$I$12,S1256:V1257)</f>
        <v>#VALUE!</v>
      </c>
      <c r="AA1257" s="22" t="e">
        <f>DGET($H$12:$P$205,$H$12,S1256:V1257)</f>
        <v>#VALUE!</v>
      </c>
    </row>
    <row r="1258" spans="19:27" ht="18" customHeight="1" x14ac:dyDescent="0.45">
      <c r="S1258" s="6" t="s">
        <v>101</v>
      </c>
      <c r="T1258" s="6" t="s">
        <v>113</v>
      </c>
      <c r="U1258" s="6" t="s">
        <v>102</v>
      </c>
      <c r="V1258" s="6" t="s">
        <v>105</v>
      </c>
      <c r="W1258" s="6"/>
      <c r="X1258" s="25"/>
      <c r="Y1258" s="6" t="s">
        <v>130</v>
      </c>
      <c r="Z1258" s="6" t="s">
        <v>128</v>
      </c>
      <c r="AA1258" s="6" t="s">
        <v>127</v>
      </c>
    </row>
    <row r="1259" spans="19:27" ht="18" customHeight="1" x14ac:dyDescent="0.45">
      <c r="S1259" s="21" t="s">
        <v>142</v>
      </c>
      <c r="T1259" s="21" t="s">
        <v>118</v>
      </c>
      <c r="U1259" s="21" t="s">
        <v>139</v>
      </c>
      <c r="V1259" s="21" t="s">
        <v>124</v>
      </c>
      <c r="W1259" s="21" t="s">
        <v>135</v>
      </c>
      <c r="X1259" s="26" t="str">
        <f>_xlfn.CONCAT(S1259,T1259,U1259,V1259,W1259)</f>
        <v>3前期日7 8c</v>
      </c>
      <c r="Y1259" s="22" t="e">
        <f>DGET($H$12:$P$205,$P$12,S1258:V1259)</f>
        <v>#VALUE!</v>
      </c>
      <c r="Z1259" s="22" t="e">
        <f>DGET($H$12:$P$205,$I$12,S1258:V1259)</f>
        <v>#VALUE!</v>
      </c>
      <c r="AA1259" s="22" t="e">
        <f>DGET($H$12:$P$205,$H$12,S1258:V1259)</f>
        <v>#VALUE!</v>
      </c>
    </row>
    <row r="1260" spans="19:27" ht="18" customHeight="1" x14ac:dyDescent="0.45">
      <c r="S1260" s="6" t="s">
        <v>101</v>
      </c>
      <c r="T1260" s="6" t="s">
        <v>113</v>
      </c>
      <c r="U1260" s="6" t="s">
        <v>102</v>
      </c>
      <c r="V1260" s="6" t="s">
        <v>103</v>
      </c>
      <c r="W1260" s="6"/>
      <c r="X1260" s="25"/>
      <c r="Y1260" s="6" t="s">
        <v>130</v>
      </c>
      <c r="Z1260" s="6" t="s">
        <v>128</v>
      </c>
      <c r="AA1260" s="6" t="s">
        <v>127</v>
      </c>
    </row>
    <row r="1261" spans="19:27" ht="18" customHeight="1" x14ac:dyDescent="0.45">
      <c r="S1261" s="21" t="s">
        <v>142</v>
      </c>
      <c r="T1261" s="21" t="s">
        <v>118</v>
      </c>
      <c r="U1261" s="21" t="s">
        <v>139</v>
      </c>
      <c r="V1261" s="21" t="s">
        <v>125</v>
      </c>
      <c r="W1261" s="21" t="s">
        <v>133</v>
      </c>
      <c r="X1261" s="26" t="str">
        <f>_xlfn.CONCAT(S1261,T1261,U1261,V1261,W1261)</f>
        <v>3前期日9 10a</v>
      </c>
      <c r="Y1261" s="22" t="e">
        <f>DGET($H$12:$P$205,$P$12,S1260:V1261)</f>
        <v>#VALUE!</v>
      </c>
      <c r="Z1261" s="22" t="e">
        <f>DGET($H$12:$P$205,$I$12,S1260:V1261)</f>
        <v>#VALUE!</v>
      </c>
      <c r="AA1261" s="22" t="e">
        <f>DGET($H$12:$P$205,$H$12,S1260:V1261)</f>
        <v>#VALUE!</v>
      </c>
    </row>
    <row r="1262" spans="19:27" ht="18" customHeight="1" x14ac:dyDescent="0.45">
      <c r="S1262" s="6" t="s">
        <v>101</v>
      </c>
      <c r="T1262" s="6" t="s">
        <v>113</v>
      </c>
      <c r="U1262" s="6" t="s">
        <v>102</v>
      </c>
      <c r="V1262" s="6" t="s">
        <v>104</v>
      </c>
      <c r="W1262" s="6"/>
      <c r="X1262" s="25"/>
      <c r="Y1262" s="6" t="s">
        <v>130</v>
      </c>
      <c r="Z1262" s="6" t="s">
        <v>128</v>
      </c>
      <c r="AA1262" s="6" t="s">
        <v>127</v>
      </c>
    </row>
    <row r="1263" spans="19:27" ht="18" customHeight="1" x14ac:dyDescent="0.45">
      <c r="S1263" s="21" t="s">
        <v>142</v>
      </c>
      <c r="T1263" s="21" t="s">
        <v>118</v>
      </c>
      <c r="U1263" s="21" t="s">
        <v>139</v>
      </c>
      <c r="V1263" s="21" t="s">
        <v>125</v>
      </c>
      <c r="W1263" s="21" t="s">
        <v>134</v>
      </c>
      <c r="X1263" s="26" t="str">
        <f>_xlfn.CONCAT(S1263,T1263,U1263,V1263,W1263)</f>
        <v>3前期日9 10b</v>
      </c>
      <c r="Y1263" s="22" t="e">
        <f>DGET($H$12:$P$205,$P$12,S1262:V1263)</f>
        <v>#VALUE!</v>
      </c>
      <c r="Z1263" s="22" t="e">
        <f>DGET($H$12:$P$205,$I$12,S1262:V1263)</f>
        <v>#VALUE!</v>
      </c>
      <c r="AA1263" s="22" t="e">
        <f>DGET($H$12:$P$205,$H$12,S1262:V1263)</f>
        <v>#VALUE!</v>
      </c>
    </row>
    <row r="1264" spans="19:27" ht="18" customHeight="1" x14ac:dyDescent="0.45">
      <c r="S1264" s="6" t="s">
        <v>101</v>
      </c>
      <c r="T1264" s="6" t="s">
        <v>113</v>
      </c>
      <c r="U1264" s="6" t="s">
        <v>102</v>
      </c>
      <c r="V1264" s="6" t="s">
        <v>105</v>
      </c>
      <c r="W1264" s="6"/>
      <c r="X1264" s="25"/>
      <c r="Y1264" s="6" t="s">
        <v>130</v>
      </c>
      <c r="Z1264" s="6" t="s">
        <v>128</v>
      </c>
      <c r="AA1264" s="6" t="s">
        <v>127</v>
      </c>
    </row>
    <row r="1265" spans="19:27" ht="18" customHeight="1" x14ac:dyDescent="0.45">
      <c r="S1265" s="21" t="s">
        <v>142</v>
      </c>
      <c r="T1265" s="21" t="s">
        <v>118</v>
      </c>
      <c r="U1265" s="21" t="s">
        <v>139</v>
      </c>
      <c r="V1265" s="21" t="s">
        <v>125</v>
      </c>
      <c r="W1265" s="21" t="s">
        <v>135</v>
      </c>
      <c r="X1265" s="26" t="str">
        <f>_xlfn.CONCAT(S1265,T1265,U1265,V1265,W1265)</f>
        <v>3前期日9 10c</v>
      </c>
      <c r="Y1265" s="22" t="e">
        <f>DGET($H$12:$P$205,$P$12,S1264:V1265)</f>
        <v>#VALUE!</v>
      </c>
      <c r="Z1265" s="22" t="e">
        <f>DGET($H$12:$P$205,$I$12,S1264:V1265)</f>
        <v>#VALUE!</v>
      </c>
      <c r="AA1265" s="22" t="e">
        <f>DGET($H$12:$P$205,$H$12,S1264:V1265)</f>
        <v>#VALUE!</v>
      </c>
    </row>
    <row r="1266" spans="19:27" ht="18" customHeight="1" x14ac:dyDescent="0.45">
      <c r="S1266" s="6" t="s">
        <v>101</v>
      </c>
      <c r="T1266" s="6" t="s">
        <v>113</v>
      </c>
      <c r="U1266" s="6" t="s">
        <v>102</v>
      </c>
      <c r="V1266" s="6" t="s">
        <v>103</v>
      </c>
      <c r="W1266" s="6"/>
      <c r="X1266" s="25"/>
      <c r="Y1266" s="6" t="s">
        <v>130</v>
      </c>
      <c r="Z1266" s="6" t="s">
        <v>128</v>
      </c>
      <c r="AA1266" s="6" t="s">
        <v>127</v>
      </c>
    </row>
    <row r="1267" spans="19:27" ht="18" customHeight="1" x14ac:dyDescent="0.45">
      <c r="S1267" s="21" t="s">
        <v>142</v>
      </c>
      <c r="T1267" s="21" t="s">
        <v>118</v>
      </c>
      <c r="U1267" s="21" t="s">
        <v>139</v>
      </c>
      <c r="V1267" s="21" t="s">
        <v>126</v>
      </c>
      <c r="W1267" s="21" t="s">
        <v>133</v>
      </c>
      <c r="X1267" s="26" t="str">
        <f>_xlfn.CONCAT(S1267,T1267,U1267,V1267,W1267)</f>
        <v>3前期日他a</v>
      </c>
      <c r="Y1267" s="22" t="e">
        <f>DGET($H$12:$P$205,$P$12,S1266:V1267)</f>
        <v>#VALUE!</v>
      </c>
      <c r="Z1267" s="22" t="e">
        <f>DGET($H$12:$P$205,$I$12,S1266:V1267)</f>
        <v>#VALUE!</v>
      </c>
      <c r="AA1267" s="22" t="e">
        <f>DGET($H$12:$P$205,$H$12,S1266:V1267)</f>
        <v>#VALUE!</v>
      </c>
    </row>
    <row r="1268" spans="19:27" ht="18" customHeight="1" x14ac:dyDescent="0.45">
      <c r="S1268" s="6" t="s">
        <v>101</v>
      </c>
      <c r="T1268" s="6" t="s">
        <v>113</v>
      </c>
      <c r="U1268" s="6" t="s">
        <v>102</v>
      </c>
      <c r="V1268" s="6" t="s">
        <v>104</v>
      </c>
      <c r="W1268" s="6"/>
      <c r="X1268" s="25"/>
      <c r="Y1268" s="6" t="s">
        <v>130</v>
      </c>
      <c r="Z1268" s="6" t="s">
        <v>128</v>
      </c>
      <c r="AA1268" s="6" t="s">
        <v>127</v>
      </c>
    </row>
    <row r="1269" spans="19:27" ht="18" customHeight="1" x14ac:dyDescent="0.45">
      <c r="S1269" s="21" t="s">
        <v>142</v>
      </c>
      <c r="T1269" s="21" t="s">
        <v>118</v>
      </c>
      <c r="U1269" s="21" t="s">
        <v>139</v>
      </c>
      <c r="V1269" s="21" t="s">
        <v>126</v>
      </c>
      <c r="W1269" s="21" t="s">
        <v>134</v>
      </c>
      <c r="X1269" s="26" t="str">
        <f>_xlfn.CONCAT(S1269,T1269,U1269,V1269,W1269)</f>
        <v>3前期日他b</v>
      </c>
      <c r="Y1269" s="22" t="e">
        <f>DGET($H$12:$P$205,$P$12,S1268:V1269)</f>
        <v>#VALUE!</v>
      </c>
      <c r="Z1269" s="22" t="e">
        <f>DGET($H$12:$P$205,$I$12,S1268:V1269)</f>
        <v>#VALUE!</v>
      </c>
      <c r="AA1269" s="22" t="e">
        <f>DGET($H$12:$P$205,$H$12,S1268:V1269)</f>
        <v>#VALUE!</v>
      </c>
    </row>
    <row r="1270" spans="19:27" ht="18" customHeight="1" x14ac:dyDescent="0.45">
      <c r="S1270" s="6" t="s">
        <v>101</v>
      </c>
      <c r="T1270" s="6" t="s">
        <v>113</v>
      </c>
      <c r="U1270" s="6" t="s">
        <v>102</v>
      </c>
      <c r="V1270" s="6" t="s">
        <v>105</v>
      </c>
      <c r="W1270" s="6"/>
      <c r="X1270" s="25"/>
      <c r="Y1270" s="6" t="s">
        <v>130</v>
      </c>
      <c r="Z1270" s="6" t="s">
        <v>128</v>
      </c>
      <c r="AA1270" s="6" t="s">
        <v>127</v>
      </c>
    </row>
    <row r="1271" spans="19:27" ht="18" customHeight="1" x14ac:dyDescent="0.45">
      <c r="S1271" s="21" t="s">
        <v>142</v>
      </c>
      <c r="T1271" s="21" t="s">
        <v>118</v>
      </c>
      <c r="U1271" s="21" t="s">
        <v>139</v>
      </c>
      <c r="V1271" s="21" t="s">
        <v>126</v>
      </c>
      <c r="W1271" s="21" t="s">
        <v>135</v>
      </c>
      <c r="X1271" s="26" t="str">
        <f>_xlfn.CONCAT(S1271,T1271,U1271,V1271,W1271)</f>
        <v>3前期日他c</v>
      </c>
      <c r="Y1271" s="22" t="e">
        <f>DGET($H$12:$P$205,$P$12,S1270:V1271)</f>
        <v>#VALUE!</v>
      </c>
      <c r="Z1271" s="22" t="e">
        <f>DGET($H$12:$P$205,$I$12,S1270:V1271)</f>
        <v>#VALUE!</v>
      </c>
      <c r="AA1271" s="22" t="e">
        <f>DGET($H$12:$P$205,$H$12,S1270:V1271)</f>
        <v>#VALUE!</v>
      </c>
    </row>
    <row r="1272" spans="19:27" ht="18" customHeight="1" x14ac:dyDescent="0.45">
      <c r="S1272" s="6" t="s">
        <v>101</v>
      </c>
      <c r="T1272" s="6" t="s">
        <v>113</v>
      </c>
      <c r="U1272" s="6" t="s">
        <v>102</v>
      </c>
      <c r="V1272" s="6" t="s">
        <v>103</v>
      </c>
      <c r="W1272" s="6"/>
      <c r="X1272" s="25"/>
      <c r="Y1272" s="6" t="s">
        <v>130</v>
      </c>
      <c r="Z1272" s="6" t="s">
        <v>128</v>
      </c>
      <c r="AA1272" s="6" t="s">
        <v>127</v>
      </c>
    </row>
    <row r="1273" spans="19:27" ht="18" customHeight="1" x14ac:dyDescent="0.45">
      <c r="S1273" s="21" t="s">
        <v>142</v>
      </c>
      <c r="T1273" s="21" t="s">
        <v>141</v>
      </c>
      <c r="U1273" s="21" t="s">
        <v>119</v>
      </c>
      <c r="V1273" s="21" t="s">
        <v>120</v>
      </c>
      <c r="W1273" s="21" t="s">
        <v>133</v>
      </c>
      <c r="X1273" s="26" t="str">
        <f>_xlfn.CONCAT(S1273,T1273,U1273,V1273,W1273)</f>
        <v>3後期月1 2a</v>
      </c>
      <c r="Y1273" s="22" t="e">
        <f>DGET($H$12:$P$205,$P$12,S1272:V1273)</f>
        <v>#VALUE!</v>
      </c>
      <c r="Z1273" s="22" t="e">
        <f>DGET($H$12:$P$205,$I$12,S1272:V1273)</f>
        <v>#VALUE!</v>
      </c>
      <c r="AA1273" s="22" t="e">
        <f>DGET($H$12:$P$205,$H$12,S1272:V1273)</f>
        <v>#VALUE!</v>
      </c>
    </row>
    <row r="1274" spans="19:27" ht="18" customHeight="1" x14ac:dyDescent="0.45">
      <c r="S1274" s="6" t="s">
        <v>101</v>
      </c>
      <c r="T1274" s="6" t="s">
        <v>113</v>
      </c>
      <c r="U1274" s="6" t="s">
        <v>102</v>
      </c>
      <c r="V1274" s="6" t="s">
        <v>104</v>
      </c>
      <c r="W1274" s="6"/>
      <c r="X1274" s="25"/>
      <c r="Y1274" s="6" t="s">
        <v>130</v>
      </c>
      <c r="Z1274" s="6" t="s">
        <v>128</v>
      </c>
      <c r="AA1274" s="6" t="s">
        <v>127</v>
      </c>
    </row>
    <row r="1275" spans="19:27" ht="18" customHeight="1" x14ac:dyDescent="0.45">
      <c r="S1275" s="21" t="s">
        <v>142</v>
      </c>
      <c r="T1275" s="21" t="s">
        <v>141</v>
      </c>
      <c r="U1275" s="21" t="s">
        <v>119</v>
      </c>
      <c r="V1275" s="21" t="s">
        <v>120</v>
      </c>
      <c r="W1275" s="21" t="s">
        <v>134</v>
      </c>
      <c r="X1275" s="26" t="str">
        <f>_xlfn.CONCAT(S1275,T1275,U1275,V1275,W1275)</f>
        <v>3後期月1 2b</v>
      </c>
      <c r="Y1275" s="22" t="e">
        <f>DGET($H$12:$P$205,$P$12,S1274:V1275)</f>
        <v>#VALUE!</v>
      </c>
      <c r="Z1275" s="22" t="e">
        <f>DGET($H$12:$P$205,$I$12,S1274:V1275)</f>
        <v>#VALUE!</v>
      </c>
      <c r="AA1275" s="22" t="e">
        <f>DGET($H$12:$P$205,$H$12,S1274:V1275)</f>
        <v>#VALUE!</v>
      </c>
    </row>
    <row r="1276" spans="19:27" ht="18" customHeight="1" x14ac:dyDescent="0.45">
      <c r="S1276" s="6" t="s">
        <v>101</v>
      </c>
      <c r="T1276" s="6" t="s">
        <v>113</v>
      </c>
      <c r="U1276" s="6" t="s">
        <v>102</v>
      </c>
      <c r="V1276" s="6" t="s">
        <v>105</v>
      </c>
      <c r="W1276" s="6"/>
      <c r="X1276" s="25"/>
      <c r="Y1276" s="6" t="s">
        <v>130</v>
      </c>
      <c r="Z1276" s="6" t="s">
        <v>128</v>
      </c>
      <c r="AA1276" s="6" t="s">
        <v>127</v>
      </c>
    </row>
    <row r="1277" spans="19:27" ht="18" customHeight="1" x14ac:dyDescent="0.45">
      <c r="S1277" s="21" t="s">
        <v>142</v>
      </c>
      <c r="T1277" s="21" t="s">
        <v>141</v>
      </c>
      <c r="U1277" s="21" t="s">
        <v>119</v>
      </c>
      <c r="V1277" s="21" t="s">
        <v>120</v>
      </c>
      <c r="W1277" s="21" t="s">
        <v>135</v>
      </c>
      <c r="X1277" s="26" t="str">
        <f>_xlfn.CONCAT(S1277,T1277,U1277,V1277,W1277)</f>
        <v>3後期月1 2c</v>
      </c>
      <c r="Y1277" s="22" t="e">
        <f>DGET($H$12:$P$205,$P$12,S1276:V1277)</f>
        <v>#VALUE!</v>
      </c>
      <c r="Z1277" s="22" t="e">
        <f>DGET($H$12:$P$205,$I$12,S1276:V1277)</f>
        <v>#VALUE!</v>
      </c>
      <c r="AA1277" s="22" t="e">
        <f>DGET($H$12:$P$205,$H$12,S1276:V1277)</f>
        <v>#VALUE!</v>
      </c>
    </row>
    <row r="1278" spans="19:27" ht="18" customHeight="1" x14ac:dyDescent="0.45">
      <c r="S1278" s="6" t="s">
        <v>101</v>
      </c>
      <c r="T1278" s="6" t="s">
        <v>113</v>
      </c>
      <c r="U1278" s="6" t="s">
        <v>102</v>
      </c>
      <c r="V1278" s="6" t="s">
        <v>103</v>
      </c>
      <c r="W1278" s="6"/>
      <c r="X1278" s="25"/>
      <c r="Y1278" s="6" t="s">
        <v>130</v>
      </c>
      <c r="Z1278" s="6" t="s">
        <v>128</v>
      </c>
      <c r="AA1278" s="6" t="s">
        <v>127</v>
      </c>
    </row>
    <row r="1279" spans="19:27" ht="18" customHeight="1" x14ac:dyDescent="0.45">
      <c r="S1279" s="21" t="s">
        <v>142</v>
      </c>
      <c r="T1279" s="21" t="s">
        <v>141</v>
      </c>
      <c r="U1279" s="21" t="s">
        <v>119</v>
      </c>
      <c r="V1279" s="21" t="s">
        <v>121</v>
      </c>
      <c r="W1279" s="21" t="s">
        <v>133</v>
      </c>
      <c r="X1279" s="26" t="str">
        <f>_xlfn.CONCAT(S1279,T1279,U1279,V1279,W1279)</f>
        <v>3後期月3 4a</v>
      </c>
      <c r="Y1279" s="22" t="e">
        <f>DGET($H$12:$P$205,$P$12,S1278:V1279)</f>
        <v>#VALUE!</v>
      </c>
      <c r="Z1279" s="22" t="e">
        <f>DGET($H$12:$P$205,$I$12,S1278:V1279)</f>
        <v>#VALUE!</v>
      </c>
      <c r="AA1279" s="22" t="e">
        <f>DGET($H$12:$P$205,$H$12,S1278:V1279)</f>
        <v>#VALUE!</v>
      </c>
    </row>
    <row r="1280" spans="19:27" ht="18" customHeight="1" x14ac:dyDescent="0.45">
      <c r="S1280" s="6" t="s">
        <v>101</v>
      </c>
      <c r="T1280" s="6" t="s">
        <v>113</v>
      </c>
      <c r="U1280" s="6" t="s">
        <v>102</v>
      </c>
      <c r="V1280" s="6" t="s">
        <v>104</v>
      </c>
      <c r="W1280" s="6"/>
      <c r="X1280" s="25"/>
      <c r="Y1280" s="6" t="s">
        <v>130</v>
      </c>
      <c r="Z1280" s="6" t="s">
        <v>128</v>
      </c>
      <c r="AA1280" s="6" t="s">
        <v>127</v>
      </c>
    </row>
    <row r="1281" spans="19:27" ht="18" customHeight="1" x14ac:dyDescent="0.45">
      <c r="S1281" s="21" t="s">
        <v>142</v>
      </c>
      <c r="T1281" s="21" t="s">
        <v>141</v>
      </c>
      <c r="U1281" s="21" t="s">
        <v>119</v>
      </c>
      <c r="V1281" s="21" t="s">
        <v>121</v>
      </c>
      <c r="W1281" s="21" t="s">
        <v>134</v>
      </c>
      <c r="X1281" s="26" t="str">
        <f>_xlfn.CONCAT(S1281,T1281,U1281,V1281,W1281)</f>
        <v>3後期月3 4b</v>
      </c>
      <c r="Y1281" s="22" t="e">
        <f>DGET($H$12:$P$205,$P$12,S1280:V1281)</f>
        <v>#VALUE!</v>
      </c>
      <c r="Z1281" s="22" t="e">
        <f>DGET($H$12:$P$205,$I$12,S1280:V1281)</f>
        <v>#VALUE!</v>
      </c>
      <c r="AA1281" s="22" t="e">
        <f>DGET($H$12:$P$205,$H$12,S1280:V1281)</f>
        <v>#VALUE!</v>
      </c>
    </row>
    <row r="1282" spans="19:27" ht="18" customHeight="1" x14ac:dyDescent="0.45">
      <c r="S1282" s="6" t="s">
        <v>101</v>
      </c>
      <c r="T1282" s="6" t="s">
        <v>113</v>
      </c>
      <c r="U1282" s="6" t="s">
        <v>102</v>
      </c>
      <c r="V1282" s="6" t="s">
        <v>105</v>
      </c>
      <c r="W1282" s="6"/>
      <c r="X1282" s="25"/>
      <c r="Y1282" s="6" t="s">
        <v>130</v>
      </c>
      <c r="Z1282" s="6" t="s">
        <v>128</v>
      </c>
      <c r="AA1282" s="6" t="s">
        <v>127</v>
      </c>
    </row>
    <row r="1283" spans="19:27" ht="18" customHeight="1" x14ac:dyDescent="0.45">
      <c r="S1283" s="21" t="s">
        <v>142</v>
      </c>
      <c r="T1283" s="21" t="s">
        <v>141</v>
      </c>
      <c r="U1283" s="21" t="s">
        <v>119</v>
      </c>
      <c r="V1283" s="21" t="s">
        <v>121</v>
      </c>
      <c r="W1283" s="21" t="s">
        <v>135</v>
      </c>
      <c r="X1283" s="26" t="str">
        <f>_xlfn.CONCAT(S1283,T1283,U1283,V1283,W1283)</f>
        <v>3後期月3 4c</v>
      </c>
      <c r="Y1283" s="22" t="e">
        <f>DGET($H$12:$P$205,$P$12,S1282:V1283)</f>
        <v>#VALUE!</v>
      </c>
      <c r="Z1283" s="22" t="e">
        <f>DGET($H$12:$P$205,$I$12,S1282:V1283)</f>
        <v>#VALUE!</v>
      </c>
      <c r="AA1283" s="22" t="e">
        <f>DGET($H$12:$P$205,$H$12,S1282:V1283)</f>
        <v>#VALUE!</v>
      </c>
    </row>
    <row r="1284" spans="19:27" ht="18" customHeight="1" x14ac:dyDescent="0.45">
      <c r="S1284" s="6" t="s">
        <v>101</v>
      </c>
      <c r="T1284" s="6" t="s">
        <v>113</v>
      </c>
      <c r="U1284" s="6" t="s">
        <v>102</v>
      </c>
      <c r="V1284" s="6" t="s">
        <v>103</v>
      </c>
      <c r="W1284" s="6"/>
      <c r="X1284" s="25"/>
      <c r="Y1284" s="6" t="s">
        <v>130</v>
      </c>
      <c r="Z1284" s="6" t="s">
        <v>128</v>
      </c>
      <c r="AA1284" s="6" t="s">
        <v>127</v>
      </c>
    </row>
    <row r="1285" spans="19:27" ht="18" customHeight="1" x14ac:dyDescent="0.45">
      <c r="S1285" s="21" t="s">
        <v>142</v>
      </c>
      <c r="T1285" s="21" t="s">
        <v>141</v>
      </c>
      <c r="U1285" s="21" t="s">
        <v>119</v>
      </c>
      <c r="V1285" s="21" t="s">
        <v>123</v>
      </c>
      <c r="W1285" s="21" t="s">
        <v>133</v>
      </c>
      <c r="X1285" s="26" t="str">
        <f>_xlfn.CONCAT(S1285,T1285,U1285,V1285,W1285)</f>
        <v>3後期月5 6a</v>
      </c>
      <c r="Y1285" s="22" t="e">
        <f>DGET($H$12:$P$205,$P$12,S1284:V1285)</f>
        <v>#VALUE!</v>
      </c>
      <c r="Z1285" s="22" t="e">
        <f>DGET($H$12:$P$205,$I$12,S1284:V1285)</f>
        <v>#VALUE!</v>
      </c>
      <c r="AA1285" s="22" t="e">
        <f>DGET($H$12:$P$205,$H$12,S1284:V1285)</f>
        <v>#VALUE!</v>
      </c>
    </row>
    <row r="1286" spans="19:27" ht="18" customHeight="1" x14ac:dyDescent="0.45">
      <c r="S1286" s="6" t="s">
        <v>101</v>
      </c>
      <c r="T1286" s="6" t="s">
        <v>113</v>
      </c>
      <c r="U1286" s="6" t="s">
        <v>102</v>
      </c>
      <c r="V1286" s="6" t="s">
        <v>104</v>
      </c>
      <c r="W1286" s="6"/>
      <c r="X1286" s="25"/>
      <c r="Y1286" s="6" t="s">
        <v>130</v>
      </c>
      <c r="Z1286" s="6" t="s">
        <v>128</v>
      </c>
      <c r="AA1286" s="6" t="s">
        <v>127</v>
      </c>
    </row>
    <row r="1287" spans="19:27" ht="18" customHeight="1" x14ac:dyDescent="0.45">
      <c r="S1287" s="21" t="s">
        <v>142</v>
      </c>
      <c r="T1287" s="21" t="s">
        <v>141</v>
      </c>
      <c r="U1287" s="21" t="s">
        <v>119</v>
      </c>
      <c r="V1287" s="21" t="s">
        <v>123</v>
      </c>
      <c r="W1287" s="21" t="s">
        <v>134</v>
      </c>
      <c r="X1287" s="26" t="str">
        <f>_xlfn.CONCAT(S1287,T1287,U1287,V1287,W1287)</f>
        <v>3後期月5 6b</v>
      </c>
      <c r="Y1287" s="22" t="e">
        <f>DGET($H$12:$P$205,$P$12,S1286:V1287)</f>
        <v>#VALUE!</v>
      </c>
      <c r="Z1287" s="22" t="e">
        <f>DGET($H$12:$P$205,$I$12,S1286:V1287)</f>
        <v>#VALUE!</v>
      </c>
      <c r="AA1287" s="22" t="e">
        <f>DGET($H$12:$P$205,$H$12,S1286:V1287)</f>
        <v>#VALUE!</v>
      </c>
    </row>
    <row r="1288" spans="19:27" ht="18" customHeight="1" x14ac:dyDescent="0.45">
      <c r="S1288" s="6" t="s">
        <v>101</v>
      </c>
      <c r="T1288" s="6" t="s">
        <v>113</v>
      </c>
      <c r="U1288" s="6" t="s">
        <v>102</v>
      </c>
      <c r="V1288" s="6" t="s">
        <v>105</v>
      </c>
      <c r="W1288" s="6"/>
      <c r="X1288" s="25"/>
      <c r="Y1288" s="6" t="s">
        <v>130</v>
      </c>
      <c r="Z1288" s="6" t="s">
        <v>128</v>
      </c>
      <c r="AA1288" s="6" t="s">
        <v>127</v>
      </c>
    </row>
    <row r="1289" spans="19:27" ht="18" customHeight="1" x14ac:dyDescent="0.45">
      <c r="S1289" s="21" t="s">
        <v>142</v>
      </c>
      <c r="T1289" s="21" t="s">
        <v>141</v>
      </c>
      <c r="U1289" s="21" t="s">
        <v>119</v>
      </c>
      <c r="V1289" s="21" t="s">
        <v>123</v>
      </c>
      <c r="W1289" s="21" t="s">
        <v>135</v>
      </c>
      <c r="X1289" s="26" t="str">
        <f>_xlfn.CONCAT(S1289,T1289,U1289,V1289,W1289)</f>
        <v>3後期月5 6c</v>
      </c>
      <c r="Y1289" s="22" t="e">
        <f>DGET($H$12:$P$205,$P$12,S1288:V1289)</f>
        <v>#VALUE!</v>
      </c>
      <c r="Z1289" s="22" t="e">
        <f>DGET($H$12:$P$205,$I$12,S1288:V1289)</f>
        <v>#VALUE!</v>
      </c>
      <c r="AA1289" s="22" t="e">
        <f>DGET($H$12:$P$205,$H$12,S1288:V1289)</f>
        <v>#VALUE!</v>
      </c>
    </row>
    <row r="1290" spans="19:27" ht="18" customHeight="1" x14ac:dyDescent="0.45">
      <c r="S1290" s="6" t="s">
        <v>101</v>
      </c>
      <c r="T1290" s="6" t="s">
        <v>113</v>
      </c>
      <c r="U1290" s="6" t="s">
        <v>102</v>
      </c>
      <c r="V1290" s="6" t="s">
        <v>103</v>
      </c>
      <c r="W1290" s="6"/>
      <c r="X1290" s="25"/>
      <c r="Y1290" s="6" t="s">
        <v>130</v>
      </c>
      <c r="Z1290" s="6" t="s">
        <v>128</v>
      </c>
      <c r="AA1290" s="6" t="s">
        <v>127</v>
      </c>
    </row>
    <row r="1291" spans="19:27" ht="18" customHeight="1" x14ac:dyDescent="0.45">
      <c r="S1291" s="21" t="s">
        <v>142</v>
      </c>
      <c r="T1291" s="21" t="s">
        <v>141</v>
      </c>
      <c r="U1291" s="21" t="s">
        <v>119</v>
      </c>
      <c r="V1291" s="21" t="s">
        <v>124</v>
      </c>
      <c r="W1291" s="21" t="s">
        <v>133</v>
      </c>
      <c r="X1291" s="26" t="str">
        <f>_xlfn.CONCAT(S1291,T1291,U1291,V1291,W1291)</f>
        <v>3後期月7 8a</v>
      </c>
      <c r="Y1291" s="22" t="e">
        <f>DGET($H$12:$P$205,$P$12,S1290:V1291)</f>
        <v>#VALUE!</v>
      </c>
      <c r="Z1291" s="22" t="e">
        <f>DGET($H$12:$P$205,$I$12,S1290:V1291)</f>
        <v>#VALUE!</v>
      </c>
      <c r="AA1291" s="22" t="e">
        <f>DGET($H$12:$P$205,$H$12,S1290:V1291)</f>
        <v>#VALUE!</v>
      </c>
    </row>
    <row r="1292" spans="19:27" ht="18" customHeight="1" x14ac:dyDescent="0.45">
      <c r="S1292" s="6" t="s">
        <v>101</v>
      </c>
      <c r="T1292" s="6" t="s">
        <v>113</v>
      </c>
      <c r="U1292" s="6" t="s">
        <v>102</v>
      </c>
      <c r="V1292" s="6" t="s">
        <v>104</v>
      </c>
      <c r="W1292" s="6"/>
      <c r="X1292" s="25"/>
      <c r="Y1292" s="6" t="s">
        <v>130</v>
      </c>
      <c r="Z1292" s="6" t="s">
        <v>128</v>
      </c>
      <c r="AA1292" s="6" t="s">
        <v>127</v>
      </c>
    </row>
    <row r="1293" spans="19:27" ht="18" customHeight="1" x14ac:dyDescent="0.45">
      <c r="S1293" s="21" t="s">
        <v>142</v>
      </c>
      <c r="T1293" s="21" t="s">
        <v>141</v>
      </c>
      <c r="U1293" s="21" t="s">
        <v>119</v>
      </c>
      <c r="V1293" s="21" t="s">
        <v>124</v>
      </c>
      <c r="W1293" s="21" t="s">
        <v>134</v>
      </c>
      <c r="X1293" s="26" t="str">
        <f>_xlfn.CONCAT(S1293,T1293,U1293,V1293,W1293)</f>
        <v>3後期月7 8b</v>
      </c>
      <c r="Y1293" s="22" t="e">
        <f>DGET($H$12:$P$205,$P$12,S1292:V1293)</f>
        <v>#VALUE!</v>
      </c>
      <c r="Z1293" s="22" t="e">
        <f>DGET($H$12:$P$205,$I$12,S1292:V1293)</f>
        <v>#VALUE!</v>
      </c>
      <c r="AA1293" s="22" t="e">
        <f>DGET($H$12:$P$205,$H$12,S1292:V1293)</f>
        <v>#VALUE!</v>
      </c>
    </row>
    <row r="1294" spans="19:27" ht="18" customHeight="1" x14ac:dyDescent="0.45">
      <c r="S1294" s="6" t="s">
        <v>101</v>
      </c>
      <c r="T1294" s="6" t="s">
        <v>113</v>
      </c>
      <c r="U1294" s="6" t="s">
        <v>102</v>
      </c>
      <c r="V1294" s="6" t="s">
        <v>105</v>
      </c>
      <c r="W1294" s="6"/>
      <c r="X1294" s="25"/>
      <c r="Y1294" s="6" t="s">
        <v>130</v>
      </c>
      <c r="Z1294" s="6" t="s">
        <v>128</v>
      </c>
      <c r="AA1294" s="6" t="s">
        <v>127</v>
      </c>
    </row>
    <row r="1295" spans="19:27" ht="18" customHeight="1" x14ac:dyDescent="0.45">
      <c r="S1295" s="21" t="s">
        <v>142</v>
      </c>
      <c r="T1295" s="21" t="s">
        <v>141</v>
      </c>
      <c r="U1295" s="21" t="s">
        <v>119</v>
      </c>
      <c r="V1295" s="21" t="s">
        <v>124</v>
      </c>
      <c r="W1295" s="21" t="s">
        <v>135</v>
      </c>
      <c r="X1295" s="26" t="str">
        <f>_xlfn.CONCAT(S1295,T1295,U1295,V1295,W1295)</f>
        <v>3後期月7 8c</v>
      </c>
      <c r="Y1295" s="22" t="e">
        <f>DGET($H$12:$P$205,$P$12,S1294:V1295)</f>
        <v>#VALUE!</v>
      </c>
      <c r="Z1295" s="22" t="e">
        <f>DGET($H$12:$P$205,$I$12,S1294:V1295)</f>
        <v>#VALUE!</v>
      </c>
      <c r="AA1295" s="22" t="e">
        <f>DGET($H$12:$P$205,$H$12,S1294:V1295)</f>
        <v>#VALUE!</v>
      </c>
    </row>
    <row r="1296" spans="19:27" ht="18" customHeight="1" x14ac:dyDescent="0.45">
      <c r="S1296" s="6" t="s">
        <v>101</v>
      </c>
      <c r="T1296" s="6" t="s">
        <v>113</v>
      </c>
      <c r="U1296" s="6" t="s">
        <v>102</v>
      </c>
      <c r="V1296" s="6" t="s">
        <v>103</v>
      </c>
      <c r="W1296" s="6"/>
      <c r="X1296" s="25"/>
      <c r="Y1296" s="6" t="s">
        <v>130</v>
      </c>
      <c r="Z1296" s="6" t="s">
        <v>128</v>
      </c>
      <c r="AA1296" s="6" t="s">
        <v>127</v>
      </c>
    </row>
    <row r="1297" spans="19:27" ht="18" customHeight="1" x14ac:dyDescent="0.45">
      <c r="S1297" s="21" t="s">
        <v>142</v>
      </c>
      <c r="T1297" s="21" t="s">
        <v>141</v>
      </c>
      <c r="U1297" s="21" t="s">
        <v>119</v>
      </c>
      <c r="V1297" s="21" t="s">
        <v>125</v>
      </c>
      <c r="W1297" s="21" t="s">
        <v>133</v>
      </c>
      <c r="X1297" s="26" t="str">
        <f>_xlfn.CONCAT(S1297,T1297,U1297,V1297,W1297)</f>
        <v>3後期月9 10a</v>
      </c>
      <c r="Y1297" s="22" t="e">
        <f>DGET($H$12:$P$205,$P$12,S1296:V1297)</f>
        <v>#VALUE!</v>
      </c>
      <c r="Z1297" s="22" t="e">
        <f>DGET($H$12:$P$205,$I$12,S1296:V1297)</f>
        <v>#VALUE!</v>
      </c>
      <c r="AA1297" s="22" t="e">
        <f>DGET($H$12:$P$205,$H$12,S1296:V1297)</f>
        <v>#VALUE!</v>
      </c>
    </row>
    <row r="1298" spans="19:27" ht="18" customHeight="1" x14ac:dyDescent="0.45">
      <c r="S1298" s="6" t="s">
        <v>101</v>
      </c>
      <c r="T1298" s="6" t="s">
        <v>113</v>
      </c>
      <c r="U1298" s="6" t="s">
        <v>102</v>
      </c>
      <c r="V1298" s="6" t="s">
        <v>104</v>
      </c>
      <c r="W1298" s="6"/>
      <c r="X1298" s="25"/>
      <c r="Y1298" s="6" t="s">
        <v>130</v>
      </c>
      <c r="Z1298" s="6" t="s">
        <v>128</v>
      </c>
      <c r="AA1298" s="6" t="s">
        <v>127</v>
      </c>
    </row>
    <row r="1299" spans="19:27" ht="18" customHeight="1" x14ac:dyDescent="0.45">
      <c r="S1299" s="21" t="s">
        <v>142</v>
      </c>
      <c r="T1299" s="21" t="s">
        <v>141</v>
      </c>
      <c r="U1299" s="21" t="s">
        <v>119</v>
      </c>
      <c r="V1299" s="21" t="s">
        <v>125</v>
      </c>
      <c r="W1299" s="21" t="s">
        <v>134</v>
      </c>
      <c r="X1299" s="26" t="str">
        <f>_xlfn.CONCAT(S1299,T1299,U1299,V1299,W1299)</f>
        <v>3後期月9 10b</v>
      </c>
      <c r="Y1299" s="22" t="e">
        <f>DGET($H$12:$P$205,$P$12,S1298:V1299)</f>
        <v>#VALUE!</v>
      </c>
      <c r="Z1299" s="22" t="e">
        <f>DGET($H$12:$P$205,$I$12,S1298:V1299)</f>
        <v>#VALUE!</v>
      </c>
      <c r="AA1299" s="22" t="e">
        <f>DGET($H$12:$P$205,$H$12,S1298:V1299)</f>
        <v>#VALUE!</v>
      </c>
    </row>
    <row r="1300" spans="19:27" ht="18" customHeight="1" x14ac:dyDescent="0.45">
      <c r="S1300" s="6" t="s">
        <v>101</v>
      </c>
      <c r="T1300" s="6" t="s">
        <v>113</v>
      </c>
      <c r="U1300" s="6" t="s">
        <v>102</v>
      </c>
      <c r="V1300" s="6" t="s">
        <v>105</v>
      </c>
      <c r="W1300" s="6"/>
      <c r="X1300" s="25"/>
      <c r="Y1300" s="6" t="s">
        <v>130</v>
      </c>
      <c r="Z1300" s="6" t="s">
        <v>128</v>
      </c>
      <c r="AA1300" s="6" t="s">
        <v>127</v>
      </c>
    </row>
    <row r="1301" spans="19:27" ht="18" customHeight="1" x14ac:dyDescent="0.45">
      <c r="S1301" s="21" t="s">
        <v>142</v>
      </c>
      <c r="T1301" s="21" t="s">
        <v>141</v>
      </c>
      <c r="U1301" s="21" t="s">
        <v>119</v>
      </c>
      <c r="V1301" s="21" t="s">
        <v>125</v>
      </c>
      <c r="W1301" s="21" t="s">
        <v>135</v>
      </c>
      <c r="X1301" s="26" t="str">
        <f>_xlfn.CONCAT(S1301,T1301,U1301,V1301,W1301)</f>
        <v>3後期月9 10c</v>
      </c>
      <c r="Y1301" s="22" t="e">
        <f>DGET($H$12:$P$205,$P$12,S1300:V1301)</f>
        <v>#VALUE!</v>
      </c>
      <c r="Z1301" s="22" t="e">
        <f>DGET($H$12:$P$205,$I$12,S1300:V1301)</f>
        <v>#VALUE!</v>
      </c>
      <c r="AA1301" s="22" t="e">
        <f>DGET($H$12:$P$205,$H$12,S1300:V1301)</f>
        <v>#VALUE!</v>
      </c>
    </row>
    <row r="1302" spans="19:27" ht="18" customHeight="1" x14ac:dyDescent="0.45">
      <c r="S1302" s="6" t="s">
        <v>101</v>
      </c>
      <c r="T1302" s="6" t="s">
        <v>113</v>
      </c>
      <c r="U1302" s="6" t="s">
        <v>102</v>
      </c>
      <c r="V1302" s="6" t="s">
        <v>103</v>
      </c>
      <c r="W1302" s="6"/>
      <c r="X1302" s="25"/>
      <c r="Y1302" s="6" t="s">
        <v>130</v>
      </c>
      <c r="Z1302" s="6" t="s">
        <v>128</v>
      </c>
      <c r="AA1302" s="6" t="s">
        <v>127</v>
      </c>
    </row>
    <row r="1303" spans="19:27" ht="18" customHeight="1" x14ac:dyDescent="0.45">
      <c r="S1303" s="21" t="s">
        <v>142</v>
      </c>
      <c r="T1303" s="21" t="s">
        <v>141</v>
      </c>
      <c r="U1303" s="21" t="s">
        <v>119</v>
      </c>
      <c r="V1303" s="21" t="s">
        <v>126</v>
      </c>
      <c r="W1303" s="21" t="s">
        <v>133</v>
      </c>
      <c r="X1303" s="26" t="str">
        <f>_xlfn.CONCAT(S1303,T1303,U1303,V1303,W1303)</f>
        <v>3後期月他a</v>
      </c>
      <c r="Y1303" s="22" t="e">
        <f>DGET($H$12:$P$205,$P$12,S1302:V1303)</f>
        <v>#VALUE!</v>
      </c>
      <c r="Z1303" s="22" t="e">
        <f>DGET($H$12:$P$205,$I$12,S1302:V1303)</f>
        <v>#VALUE!</v>
      </c>
      <c r="AA1303" s="22" t="e">
        <f>DGET($H$12:$P$205,$H$12,S1302:V1303)</f>
        <v>#VALUE!</v>
      </c>
    </row>
    <row r="1304" spans="19:27" ht="18" customHeight="1" x14ac:dyDescent="0.45">
      <c r="S1304" s="6" t="s">
        <v>101</v>
      </c>
      <c r="T1304" s="6" t="s">
        <v>113</v>
      </c>
      <c r="U1304" s="6" t="s">
        <v>102</v>
      </c>
      <c r="V1304" s="6" t="s">
        <v>104</v>
      </c>
      <c r="W1304" s="6"/>
      <c r="X1304" s="25"/>
      <c r="Y1304" s="6" t="s">
        <v>130</v>
      </c>
      <c r="Z1304" s="6" t="s">
        <v>128</v>
      </c>
      <c r="AA1304" s="6" t="s">
        <v>127</v>
      </c>
    </row>
    <row r="1305" spans="19:27" ht="18" customHeight="1" x14ac:dyDescent="0.45">
      <c r="S1305" s="21" t="s">
        <v>142</v>
      </c>
      <c r="T1305" s="21" t="s">
        <v>141</v>
      </c>
      <c r="U1305" s="21" t="s">
        <v>119</v>
      </c>
      <c r="V1305" s="21" t="s">
        <v>126</v>
      </c>
      <c r="W1305" s="21" t="s">
        <v>134</v>
      </c>
      <c r="X1305" s="26" t="str">
        <f>_xlfn.CONCAT(S1305,T1305,U1305,V1305,W1305)</f>
        <v>3後期月他b</v>
      </c>
      <c r="Y1305" s="22" t="e">
        <f>DGET($H$12:$P$205,$P$12,S1304:V1305)</f>
        <v>#VALUE!</v>
      </c>
      <c r="Z1305" s="22" t="e">
        <f>DGET($H$12:$P$205,$I$12,S1304:V1305)</f>
        <v>#VALUE!</v>
      </c>
      <c r="AA1305" s="22" t="e">
        <f>DGET($H$12:$P$205,$H$12,S1304:V1305)</f>
        <v>#VALUE!</v>
      </c>
    </row>
    <row r="1306" spans="19:27" ht="18" customHeight="1" x14ac:dyDescent="0.45">
      <c r="S1306" s="6" t="s">
        <v>101</v>
      </c>
      <c r="T1306" s="6" t="s">
        <v>113</v>
      </c>
      <c r="U1306" s="6" t="s">
        <v>102</v>
      </c>
      <c r="V1306" s="6" t="s">
        <v>105</v>
      </c>
      <c r="W1306" s="6"/>
      <c r="X1306" s="25"/>
      <c r="Y1306" s="6" t="s">
        <v>130</v>
      </c>
      <c r="Z1306" s="6" t="s">
        <v>128</v>
      </c>
      <c r="AA1306" s="6" t="s">
        <v>127</v>
      </c>
    </row>
    <row r="1307" spans="19:27" ht="18" customHeight="1" x14ac:dyDescent="0.45">
      <c r="S1307" s="21" t="s">
        <v>142</v>
      </c>
      <c r="T1307" s="21" t="s">
        <v>141</v>
      </c>
      <c r="U1307" s="21" t="s">
        <v>119</v>
      </c>
      <c r="V1307" s="21" t="s">
        <v>126</v>
      </c>
      <c r="W1307" s="21" t="s">
        <v>135</v>
      </c>
      <c r="X1307" s="26" t="str">
        <f>_xlfn.CONCAT(S1307,T1307,U1307,V1307,W1307)</f>
        <v>3後期月他c</v>
      </c>
      <c r="Y1307" s="22" t="e">
        <f>DGET($H$12:$P$205,$P$12,S1306:V1307)</f>
        <v>#VALUE!</v>
      </c>
      <c r="Z1307" s="22" t="e">
        <f>DGET($H$12:$P$205,$I$12,S1306:V1307)</f>
        <v>#VALUE!</v>
      </c>
      <c r="AA1307" s="22" t="e">
        <f>DGET($H$12:$P$205,$H$12,S1306:V1307)</f>
        <v>#VALUE!</v>
      </c>
    </row>
    <row r="1308" spans="19:27" ht="18" customHeight="1" x14ac:dyDescent="0.45">
      <c r="S1308" s="6" t="s">
        <v>101</v>
      </c>
      <c r="T1308" s="6" t="s">
        <v>113</v>
      </c>
      <c r="U1308" s="6" t="s">
        <v>102</v>
      </c>
      <c r="V1308" s="6" t="s">
        <v>103</v>
      </c>
      <c r="W1308" s="6"/>
      <c r="X1308" s="25"/>
      <c r="Y1308" s="6" t="s">
        <v>130</v>
      </c>
      <c r="Z1308" s="6" t="s">
        <v>128</v>
      </c>
      <c r="AA1308" s="6" t="s">
        <v>127</v>
      </c>
    </row>
    <row r="1309" spans="19:27" ht="18" customHeight="1" x14ac:dyDescent="0.45">
      <c r="S1309" s="21" t="s">
        <v>142</v>
      </c>
      <c r="T1309" s="21" t="s">
        <v>141</v>
      </c>
      <c r="U1309" s="21" t="s">
        <v>129</v>
      </c>
      <c r="V1309" s="21" t="s">
        <v>120</v>
      </c>
      <c r="W1309" s="21" t="s">
        <v>133</v>
      </c>
      <c r="X1309" s="26" t="str">
        <f>_xlfn.CONCAT(S1309,T1309,U1309,V1309,W1309)</f>
        <v>3後期火1 2a</v>
      </c>
      <c r="Y1309" s="22" t="e">
        <f>DGET($H$12:$P$205,$P$12,S1308:V1309)</f>
        <v>#VALUE!</v>
      </c>
      <c r="Z1309" s="22" t="e">
        <f>DGET($H$12:$P$205,$I$12,S1308:V1309)</f>
        <v>#VALUE!</v>
      </c>
      <c r="AA1309" s="22" t="e">
        <f>DGET($H$12:$P$205,$H$12,S1308:V1309)</f>
        <v>#VALUE!</v>
      </c>
    </row>
    <row r="1310" spans="19:27" ht="18" customHeight="1" x14ac:dyDescent="0.45">
      <c r="S1310" s="6" t="s">
        <v>101</v>
      </c>
      <c r="T1310" s="6" t="s">
        <v>113</v>
      </c>
      <c r="U1310" s="6" t="s">
        <v>102</v>
      </c>
      <c r="V1310" s="6" t="s">
        <v>104</v>
      </c>
      <c r="W1310" s="6"/>
      <c r="X1310" s="25"/>
      <c r="Y1310" s="6" t="s">
        <v>130</v>
      </c>
      <c r="Z1310" s="6" t="s">
        <v>128</v>
      </c>
      <c r="AA1310" s="6" t="s">
        <v>127</v>
      </c>
    </row>
    <row r="1311" spans="19:27" ht="18" customHeight="1" x14ac:dyDescent="0.45">
      <c r="S1311" s="21" t="s">
        <v>142</v>
      </c>
      <c r="T1311" s="21" t="s">
        <v>141</v>
      </c>
      <c r="U1311" s="21" t="s">
        <v>129</v>
      </c>
      <c r="V1311" s="21" t="s">
        <v>120</v>
      </c>
      <c r="W1311" s="21" t="s">
        <v>134</v>
      </c>
      <c r="X1311" s="26" t="str">
        <f>_xlfn.CONCAT(S1311,T1311,U1311,V1311,W1311)</f>
        <v>3後期火1 2b</v>
      </c>
      <c r="Y1311" s="22" t="e">
        <f>DGET($H$12:$P$205,$P$12,S1310:V1311)</f>
        <v>#VALUE!</v>
      </c>
      <c r="Z1311" s="22" t="e">
        <f>DGET($H$12:$P$205,$I$12,S1310:V1311)</f>
        <v>#VALUE!</v>
      </c>
      <c r="AA1311" s="22" t="e">
        <f>DGET($H$12:$P$205,$H$12,S1310:V1311)</f>
        <v>#VALUE!</v>
      </c>
    </row>
    <row r="1312" spans="19:27" ht="18" customHeight="1" x14ac:dyDescent="0.45">
      <c r="S1312" s="6" t="s">
        <v>101</v>
      </c>
      <c r="T1312" s="6" t="s">
        <v>113</v>
      </c>
      <c r="U1312" s="6" t="s">
        <v>102</v>
      </c>
      <c r="V1312" s="6" t="s">
        <v>105</v>
      </c>
      <c r="W1312" s="6"/>
      <c r="X1312" s="25"/>
      <c r="Y1312" s="6" t="s">
        <v>130</v>
      </c>
      <c r="Z1312" s="6" t="s">
        <v>128</v>
      </c>
      <c r="AA1312" s="6" t="s">
        <v>127</v>
      </c>
    </row>
    <row r="1313" spans="19:27" ht="18" customHeight="1" x14ac:dyDescent="0.45">
      <c r="S1313" s="21" t="s">
        <v>142</v>
      </c>
      <c r="T1313" s="21" t="s">
        <v>141</v>
      </c>
      <c r="U1313" s="21" t="s">
        <v>129</v>
      </c>
      <c r="V1313" s="21" t="s">
        <v>120</v>
      </c>
      <c r="W1313" s="21" t="s">
        <v>135</v>
      </c>
      <c r="X1313" s="26" t="str">
        <f>_xlfn.CONCAT(S1313,T1313,U1313,V1313,W1313)</f>
        <v>3後期火1 2c</v>
      </c>
      <c r="Y1313" s="22" t="e">
        <f>DGET($H$12:$P$205,$P$12,S1312:V1313)</f>
        <v>#VALUE!</v>
      </c>
      <c r="Z1313" s="22" t="e">
        <f>DGET($H$12:$P$205,$I$12,S1312:V1313)</f>
        <v>#VALUE!</v>
      </c>
      <c r="AA1313" s="22" t="e">
        <f>DGET($H$12:$P$205,$H$12,S1312:V1313)</f>
        <v>#VALUE!</v>
      </c>
    </row>
    <row r="1314" spans="19:27" ht="18" customHeight="1" x14ac:dyDescent="0.45">
      <c r="S1314" s="6" t="s">
        <v>101</v>
      </c>
      <c r="T1314" s="6" t="s">
        <v>113</v>
      </c>
      <c r="U1314" s="6" t="s">
        <v>102</v>
      </c>
      <c r="V1314" s="6" t="s">
        <v>103</v>
      </c>
      <c r="W1314" s="6"/>
      <c r="X1314" s="25"/>
      <c r="Y1314" s="6" t="s">
        <v>130</v>
      </c>
      <c r="Z1314" s="6" t="s">
        <v>128</v>
      </c>
      <c r="AA1314" s="6" t="s">
        <v>127</v>
      </c>
    </row>
    <row r="1315" spans="19:27" ht="18" customHeight="1" x14ac:dyDescent="0.45">
      <c r="S1315" s="21" t="s">
        <v>142</v>
      </c>
      <c r="T1315" s="21" t="s">
        <v>141</v>
      </c>
      <c r="U1315" s="21" t="s">
        <v>129</v>
      </c>
      <c r="V1315" s="21" t="s">
        <v>121</v>
      </c>
      <c r="W1315" s="21" t="s">
        <v>133</v>
      </c>
      <c r="X1315" s="26" t="str">
        <f>_xlfn.CONCAT(S1315,T1315,U1315,V1315,W1315)</f>
        <v>3後期火3 4a</v>
      </c>
      <c r="Y1315" s="22" t="e">
        <f>DGET($H$12:$P$205,$P$12,S1314:V1315)</f>
        <v>#VALUE!</v>
      </c>
      <c r="Z1315" s="22" t="e">
        <f>DGET($H$12:$P$205,$I$12,S1314:V1315)</f>
        <v>#VALUE!</v>
      </c>
      <c r="AA1315" s="22" t="e">
        <f>DGET($H$12:$P$205,$H$12,S1314:V1315)</f>
        <v>#VALUE!</v>
      </c>
    </row>
    <row r="1316" spans="19:27" ht="18" customHeight="1" x14ac:dyDescent="0.45">
      <c r="S1316" s="6" t="s">
        <v>101</v>
      </c>
      <c r="T1316" s="6" t="s">
        <v>113</v>
      </c>
      <c r="U1316" s="6" t="s">
        <v>102</v>
      </c>
      <c r="V1316" s="6" t="s">
        <v>104</v>
      </c>
      <c r="W1316" s="6"/>
      <c r="X1316" s="25"/>
      <c r="Y1316" s="6" t="s">
        <v>130</v>
      </c>
      <c r="Z1316" s="6" t="s">
        <v>128</v>
      </c>
      <c r="AA1316" s="6" t="s">
        <v>127</v>
      </c>
    </row>
    <row r="1317" spans="19:27" ht="18" customHeight="1" x14ac:dyDescent="0.45">
      <c r="S1317" s="21" t="s">
        <v>142</v>
      </c>
      <c r="T1317" s="21" t="s">
        <v>141</v>
      </c>
      <c r="U1317" s="21" t="s">
        <v>129</v>
      </c>
      <c r="V1317" s="21" t="s">
        <v>121</v>
      </c>
      <c r="W1317" s="21" t="s">
        <v>134</v>
      </c>
      <c r="X1317" s="26" t="str">
        <f>_xlfn.CONCAT(S1317,T1317,U1317,V1317,W1317)</f>
        <v>3後期火3 4b</v>
      </c>
      <c r="Y1317" s="22" t="e">
        <f>DGET($H$12:$P$205,$P$12,S1316:V1317)</f>
        <v>#VALUE!</v>
      </c>
      <c r="Z1317" s="22" t="e">
        <f>DGET($H$12:$P$205,$I$12,S1316:V1317)</f>
        <v>#VALUE!</v>
      </c>
      <c r="AA1317" s="22" t="e">
        <f>DGET($H$12:$P$205,$H$12,S1316:V1317)</f>
        <v>#VALUE!</v>
      </c>
    </row>
    <row r="1318" spans="19:27" ht="18" customHeight="1" x14ac:dyDescent="0.45">
      <c r="S1318" s="6" t="s">
        <v>101</v>
      </c>
      <c r="T1318" s="6" t="s">
        <v>113</v>
      </c>
      <c r="U1318" s="6" t="s">
        <v>102</v>
      </c>
      <c r="V1318" s="6" t="s">
        <v>105</v>
      </c>
      <c r="W1318" s="6"/>
      <c r="X1318" s="25"/>
      <c r="Y1318" s="6" t="s">
        <v>130</v>
      </c>
      <c r="Z1318" s="6" t="s">
        <v>128</v>
      </c>
      <c r="AA1318" s="6" t="s">
        <v>127</v>
      </c>
    </row>
    <row r="1319" spans="19:27" ht="18" customHeight="1" x14ac:dyDescent="0.45">
      <c r="S1319" s="21" t="s">
        <v>142</v>
      </c>
      <c r="T1319" s="21" t="s">
        <v>141</v>
      </c>
      <c r="U1319" s="21" t="s">
        <v>129</v>
      </c>
      <c r="V1319" s="21" t="s">
        <v>121</v>
      </c>
      <c r="W1319" s="21" t="s">
        <v>135</v>
      </c>
      <c r="X1319" s="26" t="str">
        <f>_xlfn.CONCAT(S1319,T1319,U1319,V1319,W1319)</f>
        <v>3後期火3 4c</v>
      </c>
      <c r="Y1319" s="22" t="e">
        <f>DGET($H$12:$P$205,$P$12,S1318:V1319)</f>
        <v>#VALUE!</v>
      </c>
      <c r="Z1319" s="22" t="e">
        <f>DGET($H$12:$P$205,$I$12,S1318:V1319)</f>
        <v>#VALUE!</v>
      </c>
      <c r="AA1319" s="22" t="e">
        <f>DGET($H$12:$P$205,$H$12,S1318:V1319)</f>
        <v>#VALUE!</v>
      </c>
    </row>
    <row r="1320" spans="19:27" ht="18" customHeight="1" x14ac:dyDescent="0.45">
      <c r="S1320" s="6" t="s">
        <v>101</v>
      </c>
      <c r="T1320" s="6" t="s">
        <v>113</v>
      </c>
      <c r="U1320" s="6" t="s">
        <v>102</v>
      </c>
      <c r="V1320" s="6" t="s">
        <v>103</v>
      </c>
      <c r="W1320" s="6"/>
      <c r="X1320" s="25"/>
      <c r="Y1320" s="6" t="s">
        <v>130</v>
      </c>
      <c r="Z1320" s="6" t="s">
        <v>128</v>
      </c>
      <c r="AA1320" s="6" t="s">
        <v>127</v>
      </c>
    </row>
    <row r="1321" spans="19:27" ht="18" customHeight="1" x14ac:dyDescent="0.45">
      <c r="S1321" s="21" t="s">
        <v>142</v>
      </c>
      <c r="T1321" s="21" t="s">
        <v>141</v>
      </c>
      <c r="U1321" s="21" t="s">
        <v>129</v>
      </c>
      <c r="V1321" s="21" t="s">
        <v>123</v>
      </c>
      <c r="W1321" s="21" t="s">
        <v>133</v>
      </c>
      <c r="X1321" s="26" t="str">
        <f>_xlfn.CONCAT(S1321,T1321,U1321,V1321,W1321)</f>
        <v>3後期火5 6a</v>
      </c>
      <c r="Y1321" s="22" t="e">
        <f>DGET($H$12:$P$205,$P$12,S1320:V1321)</f>
        <v>#VALUE!</v>
      </c>
      <c r="Z1321" s="22" t="e">
        <f>DGET($H$12:$P$205,$I$12,S1320:V1321)</f>
        <v>#VALUE!</v>
      </c>
      <c r="AA1321" s="22" t="e">
        <f>DGET($H$12:$P$205,$H$12,S1320:V1321)</f>
        <v>#VALUE!</v>
      </c>
    </row>
    <row r="1322" spans="19:27" ht="18" customHeight="1" x14ac:dyDescent="0.45">
      <c r="S1322" s="6" t="s">
        <v>101</v>
      </c>
      <c r="T1322" s="6" t="s">
        <v>113</v>
      </c>
      <c r="U1322" s="6" t="s">
        <v>102</v>
      </c>
      <c r="V1322" s="6" t="s">
        <v>104</v>
      </c>
      <c r="W1322" s="6"/>
      <c r="X1322" s="25"/>
      <c r="Y1322" s="6" t="s">
        <v>130</v>
      </c>
      <c r="Z1322" s="6" t="s">
        <v>128</v>
      </c>
      <c r="AA1322" s="6" t="s">
        <v>127</v>
      </c>
    </row>
    <row r="1323" spans="19:27" ht="18" customHeight="1" x14ac:dyDescent="0.45">
      <c r="S1323" s="21" t="s">
        <v>142</v>
      </c>
      <c r="T1323" s="21" t="s">
        <v>141</v>
      </c>
      <c r="U1323" s="21" t="s">
        <v>129</v>
      </c>
      <c r="V1323" s="21" t="s">
        <v>123</v>
      </c>
      <c r="W1323" s="21" t="s">
        <v>134</v>
      </c>
      <c r="X1323" s="26" t="str">
        <f>_xlfn.CONCAT(S1323,T1323,U1323,V1323,W1323)</f>
        <v>3後期火5 6b</v>
      </c>
      <c r="Y1323" s="22" t="e">
        <f>DGET($H$12:$P$205,$P$12,S1322:V1323)</f>
        <v>#VALUE!</v>
      </c>
      <c r="Z1323" s="22" t="e">
        <f>DGET($H$12:$P$205,$I$12,S1322:V1323)</f>
        <v>#VALUE!</v>
      </c>
      <c r="AA1323" s="22" t="e">
        <f>DGET($H$12:$P$205,$H$12,S1322:V1323)</f>
        <v>#VALUE!</v>
      </c>
    </row>
    <row r="1324" spans="19:27" ht="18" customHeight="1" x14ac:dyDescent="0.45">
      <c r="S1324" s="6" t="s">
        <v>101</v>
      </c>
      <c r="T1324" s="6" t="s">
        <v>113</v>
      </c>
      <c r="U1324" s="6" t="s">
        <v>102</v>
      </c>
      <c r="V1324" s="6" t="s">
        <v>105</v>
      </c>
      <c r="W1324" s="6"/>
      <c r="X1324" s="25"/>
      <c r="Y1324" s="6" t="s">
        <v>130</v>
      </c>
      <c r="Z1324" s="6" t="s">
        <v>128</v>
      </c>
      <c r="AA1324" s="6" t="s">
        <v>127</v>
      </c>
    </row>
    <row r="1325" spans="19:27" ht="18" customHeight="1" x14ac:dyDescent="0.45">
      <c r="S1325" s="21" t="s">
        <v>142</v>
      </c>
      <c r="T1325" s="21" t="s">
        <v>141</v>
      </c>
      <c r="U1325" s="21" t="s">
        <v>129</v>
      </c>
      <c r="V1325" s="21" t="s">
        <v>123</v>
      </c>
      <c r="W1325" s="21" t="s">
        <v>135</v>
      </c>
      <c r="X1325" s="26" t="str">
        <f>_xlfn.CONCAT(S1325,T1325,U1325,V1325,W1325)</f>
        <v>3後期火5 6c</v>
      </c>
      <c r="Y1325" s="22" t="e">
        <f>DGET($H$12:$P$205,$P$12,S1324:V1325)</f>
        <v>#VALUE!</v>
      </c>
      <c r="Z1325" s="22" t="e">
        <f>DGET($H$12:$P$205,$I$12,S1324:V1325)</f>
        <v>#VALUE!</v>
      </c>
      <c r="AA1325" s="22" t="e">
        <f>DGET($H$12:$P$205,$H$12,S1324:V1325)</f>
        <v>#VALUE!</v>
      </c>
    </row>
    <row r="1326" spans="19:27" ht="18" customHeight="1" x14ac:dyDescent="0.45">
      <c r="S1326" s="6" t="s">
        <v>101</v>
      </c>
      <c r="T1326" s="6" t="s">
        <v>113</v>
      </c>
      <c r="U1326" s="6" t="s">
        <v>102</v>
      </c>
      <c r="V1326" s="6" t="s">
        <v>103</v>
      </c>
      <c r="W1326" s="6"/>
      <c r="X1326" s="25"/>
      <c r="Y1326" s="6" t="s">
        <v>130</v>
      </c>
      <c r="Z1326" s="6" t="s">
        <v>128</v>
      </c>
      <c r="AA1326" s="6" t="s">
        <v>127</v>
      </c>
    </row>
    <row r="1327" spans="19:27" ht="18" customHeight="1" x14ac:dyDescent="0.45">
      <c r="S1327" s="21" t="s">
        <v>142</v>
      </c>
      <c r="T1327" s="21" t="s">
        <v>141</v>
      </c>
      <c r="U1327" s="21" t="s">
        <v>129</v>
      </c>
      <c r="V1327" s="21" t="s">
        <v>124</v>
      </c>
      <c r="W1327" s="21" t="s">
        <v>133</v>
      </c>
      <c r="X1327" s="26" t="str">
        <f>_xlfn.CONCAT(S1327,T1327,U1327,V1327,W1327)</f>
        <v>3後期火7 8a</v>
      </c>
      <c r="Y1327" s="22" t="e">
        <f>DGET($H$12:$P$205,$P$12,S1326:V1327)</f>
        <v>#VALUE!</v>
      </c>
      <c r="Z1327" s="22" t="e">
        <f>DGET($H$12:$P$205,$I$12,S1326:V1327)</f>
        <v>#VALUE!</v>
      </c>
      <c r="AA1327" s="22" t="e">
        <f>DGET($H$12:$P$205,$H$12,S1326:V1327)</f>
        <v>#VALUE!</v>
      </c>
    </row>
    <row r="1328" spans="19:27" ht="18" customHeight="1" x14ac:dyDescent="0.45">
      <c r="S1328" s="6" t="s">
        <v>101</v>
      </c>
      <c r="T1328" s="6" t="s">
        <v>113</v>
      </c>
      <c r="U1328" s="6" t="s">
        <v>102</v>
      </c>
      <c r="V1328" s="6" t="s">
        <v>104</v>
      </c>
      <c r="W1328" s="6"/>
      <c r="X1328" s="25"/>
      <c r="Y1328" s="6" t="s">
        <v>130</v>
      </c>
      <c r="Z1328" s="6" t="s">
        <v>128</v>
      </c>
      <c r="AA1328" s="6" t="s">
        <v>127</v>
      </c>
    </row>
    <row r="1329" spans="19:27" ht="18" customHeight="1" x14ac:dyDescent="0.45">
      <c r="S1329" s="21" t="s">
        <v>142</v>
      </c>
      <c r="T1329" s="21" t="s">
        <v>141</v>
      </c>
      <c r="U1329" s="21" t="s">
        <v>129</v>
      </c>
      <c r="V1329" s="21" t="s">
        <v>124</v>
      </c>
      <c r="W1329" s="21" t="s">
        <v>134</v>
      </c>
      <c r="X1329" s="26" t="str">
        <f>_xlfn.CONCAT(S1329,T1329,U1329,V1329,W1329)</f>
        <v>3後期火7 8b</v>
      </c>
      <c r="Y1329" s="22" t="e">
        <f>DGET($H$12:$P$205,$P$12,S1328:V1329)</f>
        <v>#VALUE!</v>
      </c>
      <c r="Z1329" s="22" t="e">
        <f>DGET($H$12:$P$205,$I$12,S1328:V1329)</f>
        <v>#VALUE!</v>
      </c>
      <c r="AA1329" s="22" t="e">
        <f>DGET($H$12:$P$205,$H$12,S1328:V1329)</f>
        <v>#VALUE!</v>
      </c>
    </row>
    <row r="1330" spans="19:27" ht="18" customHeight="1" x14ac:dyDescent="0.45">
      <c r="S1330" s="6" t="s">
        <v>101</v>
      </c>
      <c r="T1330" s="6" t="s">
        <v>113</v>
      </c>
      <c r="U1330" s="6" t="s">
        <v>102</v>
      </c>
      <c r="V1330" s="6" t="s">
        <v>105</v>
      </c>
      <c r="W1330" s="6"/>
      <c r="X1330" s="25"/>
      <c r="Y1330" s="6" t="s">
        <v>130</v>
      </c>
      <c r="Z1330" s="6" t="s">
        <v>128</v>
      </c>
      <c r="AA1330" s="6" t="s">
        <v>127</v>
      </c>
    </row>
    <row r="1331" spans="19:27" ht="18" customHeight="1" x14ac:dyDescent="0.45">
      <c r="S1331" s="21" t="s">
        <v>142</v>
      </c>
      <c r="T1331" s="21" t="s">
        <v>141</v>
      </c>
      <c r="U1331" s="21" t="s">
        <v>129</v>
      </c>
      <c r="V1331" s="21" t="s">
        <v>124</v>
      </c>
      <c r="W1331" s="21" t="s">
        <v>135</v>
      </c>
      <c r="X1331" s="26" t="str">
        <f>_xlfn.CONCAT(S1331,T1331,U1331,V1331,W1331)</f>
        <v>3後期火7 8c</v>
      </c>
      <c r="Y1331" s="22" t="e">
        <f>DGET($H$12:$P$205,$P$12,S1330:V1331)</f>
        <v>#VALUE!</v>
      </c>
      <c r="Z1331" s="22" t="e">
        <f>DGET($H$12:$P$205,$I$12,S1330:V1331)</f>
        <v>#VALUE!</v>
      </c>
      <c r="AA1331" s="22" t="e">
        <f>DGET($H$12:$P$205,$H$12,S1330:V1331)</f>
        <v>#VALUE!</v>
      </c>
    </row>
    <row r="1332" spans="19:27" ht="18" customHeight="1" x14ac:dyDescent="0.45">
      <c r="S1332" s="6" t="s">
        <v>101</v>
      </c>
      <c r="T1332" s="6" t="s">
        <v>113</v>
      </c>
      <c r="U1332" s="6" t="s">
        <v>102</v>
      </c>
      <c r="V1332" s="6" t="s">
        <v>103</v>
      </c>
      <c r="W1332" s="6"/>
      <c r="X1332" s="25"/>
      <c r="Y1332" s="6" t="s">
        <v>130</v>
      </c>
      <c r="Z1332" s="6" t="s">
        <v>128</v>
      </c>
      <c r="AA1332" s="6" t="s">
        <v>127</v>
      </c>
    </row>
    <row r="1333" spans="19:27" ht="18" customHeight="1" x14ac:dyDescent="0.45">
      <c r="S1333" s="21" t="s">
        <v>142</v>
      </c>
      <c r="T1333" s="21" t="s">
        <v>141</v>
      </c>
      <c r="U1333" s="21" t="s">
        <v>129</v>
      </c>
      <c r="V1333" s="21" t="s">
        <v>125</v>
      </c>
      <c r="W1333" s="21" t="s">
        <v>133</v>
      </c>
      <c r="X1333" s="26" t="str">
        <f>_xlfn.CONCAT(S1333,T1333,U1333,V1333,W1333)</f>
        <v>3後期火9 10a</v>
      </c>
      <c r="Y1333" s="22" t="e">
        <f>DGET($H$12:$P$205,$P$12,S1332:V1333)</f>
        <v>#VALUE!</v>
      </c>
      <c r="Z1333" s="22" t="e">
        <f>DGET($H$12:$P$205,$I$12,S1332:V1333)</f>
        <v>#VALUE!</v>
      </c>
      <c r="AA1333" s="22" t="e">
        <f>DGET($H$12:$P$205,$H$12,S1332:V1333)</f>
        <v>#VALUE!</v>
      </c>
    </row>
    <row r="1334" spans="19:27" ht="18" customHeight="1" x14ac:dyDescent="0.45">
      <c r="S1334" s="6" t="s">
        <v>101</v>
      </c>
      <c r="T1334" s="6" t="s">
        <v>113</v>
      </c>
      <c r="U1334" s="6" t="s">
        <v>102</v>
      </c>
      <c r="V1334" s="6" t="s">
        <v>104</v>
      </c>
      <c r="W1334" s="6"/>
      <c r="X1334" s="25"/>
      <c r="Y1334" s="6" t="s">
        <v>130</v>
      </c>
      <c r="Z1334" s="6" t="s">
        <v>128</v>
      </c>
      <c r="AA1334" s="6" t="s">
        <v>127</v>
      </c>
    </row>
    <row r="1335" spans="19:27" ht="18" customHeight="1" x14ac:dyDescent="0.45">
      <c r="S1335" s="21" t="s">
        <v>142</v>
      </c>
      <c r="T1335" s="21" t="s">
        <v>141</v>
      </c>
      <c r="U1335" s="21" t="s">
        <v>129</v>
      </c>
      <c r="V1335" s="21" t="s">
        <v>125</v>
      </c>
      <c r="W1335" s="21" t="s">
        <v>134</v>
      </c>
      <c r="X1335" s="26" t="str">
        <f>_xlfn.CONCAT(S1335,T1335,U1335,V1335,W1335)</f>
        <v>3後期火9 10b</v>
      </c>
      <c r="Y1335" s="22" t="e">
        <f>DGET($H$12:$P$205,$P$12,S1334:V1335)</f>
        <v>#VALUE!</v>
      </c>
      <c r="Z1335" s="22" t="e">
        <f>DGET($H$12:$P$205,$I$12,S1334:V1335)</f>
        <v>#VALUE!</v>
      </c>
      <c r="AA1335" s="22" t="e">
        <f>DGET($H$12:$P$205,$H$12,S1334:V1335)</f>
        <v>#VALUE!</v>
      </c>
    </row>
    <row r="1336" spans="19:27" ht="18" customHeight="1" x14ac:dyDescent="0.45">
      <c r="S1336" s="6" t="s">
        <v>101</v>
      </c>
      <c r="T1336" s="6" t="s">
        <v>113</v>
      </c>
      <c r="U1336" s="6" t="s">
        <v>102</v>
      </c>
      <c r="V1336" s="6" t="s">
        <v>105</v>
      </c>
      <c r="W1336" s="6"/>
      <c r="X1336" s="25"/>
      <c r="Y1336" s="6" t="s">
        <v>130</v>
      </c>
      <c r="Z1336" s="6" t="s">
        <v>128</v>
      </c>
      <c r="AA1336" s="6" t="s">
        <v>127</v>
      </c>
    </row>
    <row r="1337" spans="19:27" ht="18" customHeight="1" x14ac:dyDescent="0.45">
      <c r="S1337" s="21" t="s">
        <v>142</v>
      </c>
      <c r="T1337" s="21" t="s">
        <v>141</v>
      </c>
      <c r="U1337" s="21" t="s">
        <v>129</v>
      </c>
      <c r="V1337" s="21" t="s">
        <v>125</v>
      </c>
      <c r="W1337" s="21" t="s">
        <v>135</v>
      </c>
      <c r="X1337" s="26" t="str">
        <f>_xlfn.CONCAT(S1337,T1337,U1337,V1337,W1337)</f>
        <v>3後期火9 10c</v>
      </c>
      <c r="Y1337" s="22" t="e">
        <f>DGET($H$12:$P$205,$P$12,S1336:V1337)</f>
        <v>#VALUE!</v>
      </c>
      <c r="Z1337" s="22" t="e">
        <f>DGET($H$12:$P$205,$I$12,S1336:V1337)</f>
        <v>#VALUE!</v>
      </c>
      <c r="AA1337" s="22" t="e">
        <f>DGET($H$12:$P$205,$H$12,S1336:V1337)</f>
        <v>#VALUE!</v>
      </c>
    </row>
    <row r="1338" spans="19:27" ht="18" customHeight="1" x14ac:dyDescent="0.45">
      <c r="S1338" s="6" t="s">
        <v>101</v>
      </c>
      <c r="T1338" s="6" t="s">
        <v>113</v>
      </c>
      <c r="U1338" s="6" t="s">
        <v>102</v>
      </c>
      <c r="V1338" s="6" t="s">
        <v>103</v>
      </c>
      <c r="W1338" s="6"/>
      <c r="X1338" s="25"/>
      <c r="Y1338" s="6" t="s">
        <v>130</v>
      </c>
      <c r="Z1338" s="6" t="s">
        <v>128</v>
      </c>
      <c r="AA1338" s="6" t="s">
        <v>127</v>
      </c>
    </row>
    <row r="1339" spans="19:27" ht="18" customHeight="1" x14ac:dyDescent="0.45">
      <c r="S1339" s="21" t="s">
        <v>142</v>
      </c>
      <c r="T1339" s="21" t="s">
        <v>141</v>
      </c>
      <c r="U1339" s="21" t="s">
        <v>129</v>
      </c>
      <c r="V1339" s="21" t="s">
        <v>126</v>
      </c>
      <c r="W1339" s="21" t="s">
        <v>133</v>
      </c>
      <c r="X1339" s="26" t="str">
        <f>_xlfn.CONCAT(S1339,T1339,U1339,V1339,W1339)</f>
        <v>3後期火他a</v>
      </c>
      <c r="Y1339" s="22" t="e">
        <f>DGET($H$12:$P$205,$P$12,S1338:V1339)</f>
        <v>#VALUE!</v>
      </c>
      <c r="Z1339" s="22" t="e">
        <f>DGET($H$12:$P$205,$I$12,S1338:V1339)</f>
        <v>#VALUE!</v>
      </c>
      <c r="AA1339" s="22" t="e">
        <f>DGET($H$12:$P$205,$H$12,S1338:V1339)</f>
        <v>#VALUE!</v>
      </c>
    </row>
    <row r="1340" spans="19:27" ht="18" customHeight="1" x14ac:dyDescent="0.45">
      <c r="S1340" s="6" t="s">
        <v>101</v>
      </c>
      <c r="T1340" s="6" t="s">
        <v>113</v>
      </c>
      <c r="U1340" s="6" t="s">
        <v>102</v>
      </c>
      <c r="V1340" s="6" t="s">
        <v>104</v>
      </c>
      <c r="W1340" s="6"/>
      <c r="X1340" s="25"/>
      <c r="Y1340" s="6" t="s">
        <v>130</v>
      </c>
      <c r="Z1340" s="6" t="s">
        <v>128</v>
      </c>
      <c r="AA1340" s="6" t="s">
        <v>127</v>
      </c>
    </row>
    <row r="1341" spans="19:27" ht="18" customHeight="1" x14ac:dyDescent="0.45">
      <c r="S1341" s="21" t="s">
        <v>142</v>
      </c>
      <c r="T1341" s="21" t="s">
        <v>141</v>
      </c>
      <c r="U1341" s="21" t="s">
        <v>129</v>
      </c>
      <c r="V1341" s="21" t="s">
        <v>126</v>
      </c>
      <c r="W1341" s="21" t="s">
        <v>134</v>
      </c>
      <c r="X1341" s="26" t="str">
        <f>_xlfn.CONCAT(S1341,T1341,U1341,V1341,W1341)</f>
        <v>3後期火他b</v>
      </c>
      <c r="Y1341" s="22" t="e">
        <f>DGET($H$12:$P$205,$P$12,S1340:V1341)</f>
        <v>#VALUE!</v>
      </c>
      <c r="Z1341" s="22" t="e">
        <f>DGET($H$12:$P$205,$I$12,S1340:V1341)</f>
        <v>#VALUE!</v>
      </c>
      <c r="AA1341" s="22" t="e">
        <f>DGET($H$12:$P$205,$H$12,S1340:V1341)</f>
        <v>#VALUE!</v>
      </c>
    </row>
    <row r="1342" spans="19:27" ht="18" customHeight="1" x14ac:dyDescent="0.45">
      <c r="S1342" s="6" t="s">
        <v>101</v>
      </c>
      <c r="T1342" s="6" t="s">
        <v>113</v>
      </c>
      <c r="U1342" s="6" t="s">
        <v>102</v>
      </c>
      <c r="V1342" s="6" t="s">
        <v>105</v>
      </c>
      <c r="W1342" s="6"/>
      <c r="X1342" s="25"/>
      <c r="Y1342" s="6" t="s">
        <v>130</v>
      </c>
      <c r="Z1342" s="6" t="s">
        <v>128</v>
      </c>
      <c r="AA1342" s="6" t="s">
        <v>127</v>
      </c>
    </row>
    <row r="1343" spans="19:27" ht="18" customHeight="1" x14ac:dyDescent="0.45">
      <c r="S1343" s="21" t="s">
        <v>142</v>
      </c>
      <c r="T1343" s="21" t="s">
        <v>141</v>
      </c>
      <c r="U1343" s="21" t="s">
        <v>129</v>
      </c>
      <c r="V1343" s="21" t="s">
        <v>126</v>
      </c>
      <c r="W1343" s="21" t="s">
        <v>135</v>
      </c>
      <c r="X1343" s="26" t="str">
        <f>_xlfn.CONCAT(S1343,T1343,U1343,V1343,W1343)</f>
        <v>3後期火他c</v>
      </c>
      <c r="Y1343" s="22" t="e">
        <f>DGET($H$12:$P$205,$P$12,S1342:V1343)</f>
        <v>#VALUE!</v>
      </c>
      <c r="Z1343" s="22" t="e">
        <f>DGET($H$12:$P$205,$I$12,S1342:V1343)</f>
        <v>#VALUE!</v>
      </c>
      <c r="AA1343" s="22" t="e">
        <f>DGET($H$12:$P$205,$H$12,S1342:V1343)</f>
        <v>#VALUE!</v>
      </c>
    </row>
    <row r="1344" spans="19:27" ht="18" customHeight="1" x14ac:dyDescent="0.45">
      <c r="S1344" s="6" t="s">
        <v>101</v>
      </c>
      <c r="T1344" s="6" t="s">
        <v>113</v>
      </c>
      <c r="U1344" s="6" t="s">
        <v>102</v>
      </c>
      <c r="V1344" s="6" t="s">
        <v>103</v>
      </c>
      <c r="W1344" s="6"/>
      <c r="X1344" s="25"/>
      <c r="Y1344" s="6" t="s">
        <v>130</v>
      </c>
      <c r="Z1344" s="6" t="s">
        <v>128</v>
      </c>
      <c r="AA1344" s="6" t="s">
        <v>127</v>
      </c>
    </row>
    <row r="1345" spans="19:27" ht="18" customHeight="1" x14ac:dyDescent="0.45">
      <c r="S1345" s="21" t="s">
        <v>142</v>
      </c>
      <c r="T1345" s="21" t="s">
        <v>141</v>
      </c>
      <c r="U1345" s="21" t="s">
        <v>131</v>
      </c>
      <c r="V1345" s="21" t="s">
        <v>120</v>
      </c>
      <c r="W1345" s="21" t="s">
        <v>133</v>
      </c>
      <c r="X1345" s="26" t="str">
        <f>_xlfn.CONCAT(S1345,T1345,U1345,V1345,W1345)</f>
        <v>3後期水1 2a</v>
      </c>
      <c r="Y1345" s="22" t="e">
        <f>DGET($H$12:$P$205,$P$12,S1344:V1345)</f>
        <v>#VALUE!</v>
      </c>
      <c r="Z1345" s="22" t="e">
        <f>DGET($H$12:$P$205,$I$12,S1344:V1345)</f>
        <v>#VALUE!</v>
      </c>
      <c r="AA1345" s="22" t="e">
        <f>DGET($H$12:$P$205,$H$12,S1344:V1345)</f>
        <v>#VALUE!</v>
      </c>
    </row>
    <row r="1346" spans="19:27" ht="18" customHeight="1" x14ac:dyDescent="0.45">
      <c r="S1346" s="6" t="s">
        <v>101</v>
      </c>
      <c r="T1346" s="6" t="s">
        <v>113</v>
      </c>
      <c r="U1346" s="6" t="s">
        <v>102</v>
      </c>
      <c r="V1346" s="6" t="s">
        <v>104</v>
      </c>
      <c r="W1346" s="6"/>
      <c r="X1346" s="25"/>
      <c r="Y1346" s="6" t="s">
        <v>130</v>
      </c>
      <c r="Z1346" s="6" t="s">
        <v>128</v>
      </c>
      <c r="AA1346" s="6" t="s">
        <v>127</v>
      </c>
    </row>
    <row r="1347" spans="19:27" ht="18" customHeight="1" x14ac:dyDescent="0.45">
      <c r="S1347" s="21" t="s">
        <v>142</v>
      </c>
      <c r="T1347" s="21" t="s">
        <v>141</v>
      </c>
      <c r="U1347" s="21" t="s">
        <v>131</v>
      </c>
      <c r="V1347" s="21" t="s">
        <v>120</v>
      </c>
      <c r="W1347" s="21" t="s">
        <v>134</v>
      </c>
      <c r="X1347" s="26" t="str">
        <f>_xlfn.CONCAT(S1347,T1347,U1347,V1347,W1347)</f>
        <v>3後期水1 2b</v>
      </c>
      <c r="Y1347" s="22" t="e">
        <f>DGET($H$12:$P$205,$P$12,S1346:V1347)</f>
        <v>#VALUE!</v>
      </c>
      <c r="Z1347" s="22" t="e">
        <f>DGET($H$12:$P$205,$I$12,S1346:V1347)</f>
        <v>#VALUE!</v>
      </c>
      <c r="AA1347" s="22" t="e">
        <f>DGET($H$12:$P$205,$H$12,S1346:V1347)</f>
        <v>#VALUE!</v>
      </c>
    </row>
    <row r="1348" spans="19:27" ht="18" customHeight="1" x14ac:dyDescent="0.45">
      <c r="S1348" s="6" t="s">
        <v>101</v>
      </c>
      <c r="T1348" s="6" t="s">
        <v>113</v>
      </c>
      <c r="U1348" s="6" t="s">
        <v>102</v>
      </c>
      <c r="V1348" s="6" t="s">
        <v>105</v>
      </c>
      <c r="W1348" s="6"/>
      <c r="X1348" s="25"/>
      <c r="Y1348" s="6" t="s">
        <v>130</v>
      </c>
      <c r="Z1348" s="6" t="s">
        <v>128</v>
      </c>
      <c r="AA1348" s="6" t="s">
        <v>127</v>
      </c>
    </row>
    <row r="1349" spans="19:27" ht="18" customHeight="1" x14ac:dyDescent="0.45">
      <c r="S1349" s="21" t="s">
        <v>142</v>
      </c>
      <c r="T1349" s="21" t="s">
        <v>141</v>
      </c>
      <c r="U1349" s="21" t="s">
        <v>131</v>
      </c>
      <c r="V1349" s="21" t="s">
        <v>120</v>
      </c>
      <c r="W1349" s="21" t="s">
        <v>135</v>
      </c>
      <c r="X1349" s="26" t="str">
        <f>_xlfn.CONCAT(S1349,T1349,U1349,V1349,W1349)</f>
        <v>3後期水1 2c</v>
      </c>
      <c r="Y1349" s="22" t="e">
        <f>DGET($H$12:$P$205,$P$12,S1348:V1349)</f>
        <v>#VALUE!</v>
      </c>
      <c r="Z1349" s="22" t="e">
        <f>DGET($H$12:$P$205,$I$12,S1348:V1349)</f>
        <v>#VALUE!</v>
      </c>
      <c r="AA1349" s="22" t="e">
        <f>DGET($H$12:$P$205,$H$12,S1348:V1349)</f>
        <v>#VALUE!</v>
      </c>
    </row>
    <row r="1350" spans="19:27" ht="18" customHeight="1" x14ac:dyDescent="0.45">
      <c r="S1350" s="6" t="s">
        <v>101</v>
      </c>
      <c r="T1350" s="6" t="s">
        <v>113</v>
      </c>
      <c r="U1350" s="6" t="s">
        <v>102</v>
      </c>
      <c r="V1350" s="6" t="s">
        <v>103</v>
      </c>
      <c r="W1350" s="6"/>
      <c r="X1350" s="25"/>
      <c r="Y1350" s="6" t="s">
        <v>130</v>
      </c>
      <c r="Z1350" s="6" t="s">
        <v>128</v>
      </c>
      <c r="AA1350" s="6" t="s">
        <v>127</v>
      </c>
    </row>
    <row r="1351" spans="19:27" ht="18" customHeight="1" x14ac:dyDescent="0.45">
      <c r="S1351" s="21" t="s">
        <v>142</v>
      </c>
      <c r="T1351" s="21" t="s">
        <v>141</v>
      </c>
      <c r="U1351" s="21" t="s">
        <v>131</v>
      </c>
      <c r="V1351" s="21" t="s">
        <v>121</v>
      </c>
      <c r="W1351" s="21" t="s">
        <v>133</v>
      </c>
      <c r="X1351" s="26" t="str">
        <f>_xlfn.CONCAT(S1351,T1351,U1351,V1351,W1351)</f>
        <v>3後期水3 4a</v>
      </c>
      <c r="Y1351" s="22" t="e">
        <f>DGET($H$12:$P$205,$P$12,S1350:V1351)</f>
        <v>#VALUE!</v>
      </c>
      <c r="Z1351" s="22" t="e">
        <f>DGET($H$12:$P$205,$I$12,S1350:V1351)</f>
        <v>#VALUE!</v>
      </c>
      <c r="AA1351" s="22" t="e">
        <f>DGET($H$12:$P$205,$H$12,S1350:V1351)</f>
        <v>#VALUE!</v>
      </c>
    </row>
    <row r="1352" spans="19:27" ht="18" customHeight="1" x14ac:dyDescent="0.45">
      <c r="S1352" s="6" t="s">
        <v>101</v>
      </c>
      <c r="T1352" s="6" t="s">
        <v>113</v>
      </c>
      <c r="U1352" s="6" t="s">
        <v>102</v>
      </c>
      <c r="V1352" s="6" t="s">
        <v>104</v>
      </c>
      <c r="W1352" s="6"/>
      <c r="X1352" s="25"/>
      <c r="Y1352" s="6" t="s">
        <v>130</v>
      </c>
      <c r="Z1352" s="6" t="s">
        <v>128</v>
      </c>
      <c r="AA1352" s="6" t="s">
        <v>127</v>
      </c>
    </row>
    <row r="1353" spans="19:27" ht="18" customHeight="1" x14ac:dyDescent="0.45">
      <c r="S1353" s="21" t="s">
        <v>142</v>
      </c>
      <c r="T1353" s="21" t="s">
        <v>141</v>
      </c>
      <c r="U1353" s="21" t="s">
        <v>131</v>
      </c>
      <c r="V1353" s="21" t="s">
        <v>121</v>
      </c>
      <c r="W1353" s="21" t="s">
        <v>134</v>
      </c>
      <c r="X1353" s="26" t="str">
        <f>_xlfn.CONCAT(S1353,T1353,U1353,V1353,W1353)</f>
        <v>3後期水3 4b</v>
      </c>
      <c r="Y1353" s="22" t="e">
        <f>DGET($H$12:$P$205,$P$12,S1352:V1353)</f>
        <v>#VALUE!</v>
      </c>
      <c r="Z1353" s="22" t="e">
        <f>DGET($H$12:$P$205,$I$12,S1352:V1353)</f>
        <v>#VALUE!</v>
      </c>
      <c r="AA1353" s="22" t="e">
        <f>DGET($H$12:$P$205,$H$12,S1352:V1353)</f>
        <v>#VALUE!</v>
      </c>
    </row>
    <row r="1354" spans="19:27" ht="18" customHeight="1" x14ac:dyDescent="0.45">
      <c r="S1354" s="6" t="s">
        <v>101</v>
      </c>
      <c r="T1354" s="6" t="s">
        <v>113</v>
      </c>
      <c r="U1354" s="6" t="s">
        <v>102</v>
      </c>
      <c r="V1354" s="6" t="s">
        <v>105</v>
      </c>
      <c r="W1354" s="6"/>
      <c r="X1354" s="25"/>
      <c r="Y1354" s="6" t="s">
        <v>130</v>
      </c>
      <c r="Z1354" s="6" t="s">
        <v>128</v>
      </c>
      <c r="AA1354" s="6" t="s">
        <v>127</v>
      </c>
    </row>
    <row r="1355" spans="19:27" ht="18" customHeight="1" x14ac:dyDescent="0.45">
      <c r="S1355" s="21" t="s">
        <v>142</v>
      </c>
      <c r="T1355" s="21" t="s">
        <v>141</v>
      </c>
      <c r="U1355" s="21" t="s">
        <v>131</v>
      </c>
      <c r="V1355" s="21" t="s">
        <v>121</v>
      </c>
      <c r="W1355" s="21" t="s">
        <v>135</v>
      </c>
      <c r="X1355" s="26" t="str">
        <f>_xlfn.CONCAT(S1355,T1355,U1355,V1355,W1355)</f>
        <v>3後期水3 4c</v>
      </c>
      <c r="Y1355" s="22" t="e">
        <f>DGET($H$12:$P$205,$P$12,S1354:V1355)</f>
        <v>#VALUE!</v>
      </c>
      <c r="Z1355" s="22" t="e">
        <f>DGET($H$12:$P$205,$I$12,S1354:V1355)</f>
        <v>#VALUE!</v>
      </c>
      <c r="AA1355" s="22" t="e">
        <f>DGET($H$12:$P$205,$H$12,S1354:V1355)</f>
        <v>#VALUE!</v>
      </c>
    </row>
    <row r="1356" spans="19:27" ht="18" customHeight="1" x14ac:dyDescent="0.45">
      <c r="S1356" s="6" t="s">
        <v>101</v>
      </c>
      <c r="T1356" s="6" t="s">
        <v>113</v>
      </c>
      <c r="U1356" s="6" t="s">
        <v>102</v>
      </c>
      <c r="V1356" s="6" t="s">
        <v>103</v>
      </c>
      <c r="W1356" s="6"/>
      <c r="X1356" s="25"/>
      <c r="Y1356" s="6" t="s">
        <v>130</v>
      </c>
      <c r="Z1356" s="6" t="s">
        <v>128</v>
      </c>
      <c r="AA1356" s="6" t="s">
        <v>127</v>
      </c>
    </row>
    <row r="1357" spans="19:27" ht="18" customHeight="1" x14ac:dyDescent="0.45">
      <c r="S1357" s="21" t="s">
        <v>142</v>
      </c>
      <c r="T1357" s="21" t="s">
        <v>141</v>
      </c>
      <c r="U1357" s="21" t="s">
        <v>131</v>
      </c>
      <c r="V1357" s="21" t="s">
        <v>123</v>
      </c>
      <c r="W1357" s="21" t="s">
        <v>133</v>
      </c>
      <c r="X1357" s="26" t="str">
        <f>_xlfn.CONCAT(S1357,T1357,U1357,V1357,W1357)</f>
        <v>3後期水5 6a</v>
      </c>
      <c r="Y1357" s="22" t="e">
        <f>DGET($H$12:$P$205,$P$12,S1356:V1357)</f>
        <v>#VALUE!</v>
      </c>
      <c r="Z1357" s="22" t="e">
        <f>DGET($H$12:$P$205,$I$12,S1356:V1357)</f>
        <v>#VALUE!</v>
      </c>
      <c r="AA1357" s="22" t="e">
        <f>DGET($H$12:$P$205,$H$12,S1356:V1357)</f>
        <v>#VALUE!</v>
      </c>
    </row>
    <row r="1358" spans="19:27" ht="18" customHeight="1" x14ac:dyDescent="0.45">
      <c r="S1358" s="6" t="s">
        <v>101</v>
      </c>
      <c r="T1358" s="6" t="s">
        <v>113</v>
      </c>
      <c r="U1358" s="6" t="s">
        <v>102</v>
      </c>
      <c r="V1358" s="6" t="s">
        <v>104</v>
      </c>
      <c r="W1358" s="6"/>
      <c r="X1358" s="25"/>
      <c r="Y1358" s="6" t="s">
        <v>130</v>
      </c>
      <c r="Z1358" s="6" t="s">
        <v>128</v>
      </c>
      <c r="AA1358" s="6" t="s">
        <v>127</v>
      </c>
    </row>
    <row r="1359" spans="19:27" ht="18" customHeight="1" x14ac:dyDescent="0.45">
      <c r="S1359" s="21" t="s">
        <v>142</v>
      </c>
      <c r="T1359" s="21" t="s">
        <v>141</v>
      </c>
      <c r="U1359" s="21" t="s">
        <v>131</v>
      </c>
      <c r="V1359" s="21" t="s">
        <v>123</v>
      </c>
      <c r="W1359" s="21" t="s">
        <v>134</v>
      </c>
      <c r="X1359" s="26" t="str">
        <f>_xlfn.CONCAT(S1359,T1359,U1359,V1359,W1359)</f>
        <v>3後期水5 6b</v>
      </c>
      <c r="Y1359" s="22" t="e">
        <f>DGET($H$12:$P$205,$P$12,S1358:V1359)</f>
        <v>#VALUE!</v>
      </c>
      <c r="Z1359" s="22" t="e">
        <f>DGET($H$12:$P$205,$I$12,S1358:V1359)</f>
        <v>#VALUE!</v>
      </c>
      <c r="AA1359" s="22" t="e">
        <f>DGET($H$12:$P$205,$H$12,S1358:V1359)</f>
        <v>#VALUE!</v>
      </c>
    </row>
    <row r="1360" spans="19:27" ht="18" customHeight="1" x14ac:dyDescent="0.45">
      <c r="S1360" s="6" t="s">
        <v>101</v>
      </c>
      <c r="T1360" s="6" t="s">
        <v>113</v>
      </c>
      <c r="U1360" s="6" t="s">
        <v>102</v>
      </c>
      <c r="V1360" s="6" t="s">
        <v>105</v>
      </c>
      <c r="W1360" s="6"/>
      <c r="X1360" s="25"/>
      <c r="Y1360" s="6" t="s">
        <v>130</v>
      </c>
      <c r="Z1360" s="6" t="s">
        <v>128</v>
      </c>
      <c r="AA1360" s="6" t="s">
        <v>127</v>
      </c>
    </row>
    <row r="1361" spans="19:27" ht="18" customHeight="1" x14ac:dyDescent="0.45">
      <c r="S1361" s="21" t="s">
        <v>142</v>
      </c>
      <c r="T1361" s="21" t="s">
        <v>141</v>
      </c>
      <c r="U1361" s="21" t="s">
        <v>131</v>
      </c>
      <c r="V1361" s="21" t="s">
        <v>123</v>
      </c>
      <c r="W1361" s="21" t="s">
        <v>135</v>
      </c>
      <c r="X1361" s="26" t="str">
        <f>_xlfn.CONCAT(S1361,T1361,U1361,V1361,W1361)</f>
        <v>3後期水5 6c</v>
      </c>
      <c r="Y1361" s="22" t="e">
        <f>DGET($H$12:$P$205,$P$12,S1360:V1361)</f>
        <v>#VALUE!</v>
      </c>
      <c r="Z1361" s="22" t="e">
        <f>DGET($H$12:$P$205,$I$12,S1360:V1361)</f>
        <v>#VALUE!</v>
      </c>
      <c r="AA1361" s="22" t="e">
        <f>DGET($H$12:$P$205,$H$12,S1360:V1361)</f>
        <v>#VALUE!</v>
      </c>
    </row>
    <row r="1362" spans="19:27" ht="18" customHeight="1" x14ac:dyDescent="0.45">
      <c r="S1362" s="6" t="s">
        <v>101</v>
      </c>
      <c r="T1362" s="6" t="s">
        <v>113</v>
      </c>
      <c r="U1362" s="6" t="s">
        <v>102</v>
      </c>
      <c r="V1362" s="6" t="s">
        <v>103</v>
      </c>
      <c r="W1362" s="6"/>
      <c r="X1362" s="25"/>
      <c r="Y1362" s="6" t="s">
        <v>130</v>
      </c>
      <c r="Z1362" s="6" t="s">
        <v>128</v>
      </c>
      <c r="AA1362" s="6" t="s">
        <v>127</v>
      </c>
    </row>
    <row r="1363" spans="19:27" ht="18" customHeight="1" x14ac:dyDescent="0.45">
      <c r="S1363" s="21" t="s">
        <v>142</v>
      </c>
      <c r="T1363" s="21" t="s">
        <v>141</v>
      </c>
      <c r="U1363" s="21" t="s">
        <v>131</v>
      </c>
      <c r="V1363" s="21" t="s">
        <v>124</v>
      </c>
      <c r="W1363" s="21" t="s">
        <v>133</v>
      </c>
      <c r="X1363" s="26" t="str">
        <f>_xlfn.CONCAT(S1363,T1363,U1363,V1363,W1363)</f>
        <v>3後期水7 8a</v>
      </c>
      <c r="Y1363" s="22" t="e">
        <f>DGET($H$12:$P$205,$P$12,S1362:V1363)</f>
        <v>#VALUE!</v>
      </c>
      <c r="Z1363" s="22" t="e">
        <f>DGET($H$12:$P$205,$I$12,S1362:V1363)</f>
        <v>#VALUE!</v>
      </c>
      <c r="AA1363" s="22" t="e">
        <f>DGET($H$12:$P$205,$H$12,S1362:V1363)</f>
        <v>#VALUE!</v>
      </c>
    </row>
    <row r="1364" spans="19:27" ht="18" customHeight="1" x14ac:dyDescent="0.45">
      <c r="S1364" s="6" t="s">
        <v>101</v>
      </c>
      <c r="T1364" s="6" t="s">
        <v>113</v>
      </c>
      <c r="U1364" s="6" t="s">
        <v>102</v>
      </c>
      <c r="V1364" s="6" t="s">
        <v>104</v>
      </c>
      <c r="W1364" s="6"/>
      <c r="X1364" s="25"/>
      <c r="Y1364" s="6" t="s">
        <v>130</v>
      </c>
      <c r="Z1364" s="6" t="s">
        <v>128</v>
      </c>
      <c r="AA1364" s="6" t="s">
        <v>127</v>
      </c>
    </row>
    <row r="1365" spans="19:27" ht="18" customHeight="1" x14ac:dyDescent="0.45">
      <c r="S1365" s="21" t="s">
        <v>142</v>
      </c>
      <c r="T1365" s="21" t="s">
        <v>141</v>
      </c>
      <c r="U1365" s="21" t="s">
        <v>131</v>
      </c>
      <c r="V1365" s="21" t="s">
        <v>124</v>
      </c>
      <c r="W1365" s="21" t="s">
        <v>134</v>
      </c>
      <c r="X1365" s="26" t="str">
        <f>_xlfn.CONCAT(S1365,T1365,U1365,V1365,W1365)</f>
        <v>3後期水7 8b</v>
      </c>
      <c r="Y1365" s="22" t="e">
        <f>DGET($H$12:$P$205,$P$12,S1364:V1365)</f>
        <v>#VALUE!</v>
      </c>
      <c r="Z1365" s="22" t="e">
        <f>DGET($H$12:$P$205,$I$12,S1364:V1365)</f>
        <v>#VALUE!</v>
      </c>
      <c r="AA1365" s="22" t="e">
        <f>DGET($H$12:$P$205,$H$12,S1364:V1365)</f>
        <v>#VALUE!</v>
      </c>
    </row>
    <row r="1366" spans="19:27" ht="18" customHeight="1" x14ac:dyDescent="0.45">
      <c r="S1366" s="6" t="s">
        <v>101</v>
      </c>
      <c r="T1366" s="6" t="s">
        <v>113</v>
      </c>
      <c r="U1366" s="6" t="s">
        <v>102</v>
      </c>
      <c r="V1366" s="6" t="s">
        <v>105</v>
      </c>
      <c r="W1366" s="6"/>
      <c r="X1366" s="25"/>
      <c r="Y1366" s="6" t="s">
        <v>130</v>
      </c>
      <c r="Z1366" s="6" t="s">
        <v>128</v>
      </c>
      <c r="AA1366" s="6" t="s">
        <v>127</v>
      </c>
    </row>
    <row r="1367" spans="19:27" ht="18" customHeight="1" x14ac:dyDescent="0.45">
      <c r="S1367" s="21" t="s">
        <v>142</v>
      </c>
      <c r="T1367" s="21" t="s">
        <v>141</v>
      </c>
      <c r="U1367" s="21" t="s">
        <v>131</v>
      </c>
      <c r="V1367" s="21" t="s">
        <v>124</v>
      </c>
      <c r="W1367" s="21" t="s">
        <v>135</v>
      </c>
      <c r="X1367" s="26" t="str">
        <f>_xlfn.CONCAT(S1367,T1367,U1367,V1367,W1367)</f>
        <v>3後期水7 8c</v>
      </c>
      <c r="Y1367" s="22" t="e">
        <f>DGET($H$12:$P$205,$P$12,S1366:V1367)</f>
        <v>#VALUE!</v>
      </c>
      <c r="Z1367" s="22" t="e">
        <f>DGET($H$12:$P$205,$I$12,S1366:V1367)</f>
        <v>#VALUE!</v>
      </c>
      <c r="AA1367" s="22" t="e">
        <f>DGET($H$12:$P$205,$H$12,S1366:V1367)</f>
        <v>#VALUE!</v>
      </c>
    </row>
    <row r="1368" spans="19:27" ht="18" customHeight="1" x14ac:dyDescent="0.45">
      <c r="S1368" s="6" t="s">
        <v>101</v>
      </c>
      <c r="T1368" s="6" t="s">
        <v>113</v>
      </c>
      <c r="U1368" s="6" t="s">
        <v>102</v>
      </c>
      <c r="V1368" s="6" t="s">
        <v>103</v>
      </c>
      <c r="W1368" s="6"/>
      <c r="X1368" s="25"/>
      <c r="Y1368" s="6" t="s">
        <v>130</v>
      </c>
      <c r="Z1368" s="6" t="s">
        <v>128</v>
      </c>
      <c r="AA1368" s="6" t="s">
        <v>127</v>
      </c>
    </row>
    <row r="1369" spans="19:27" ht="18" customHeight="1" x14ac:dyDescent="0.45">
      <c r="S1369" s="21" t="s">
        <v>142</v>
      </c>
      <c r="T1369" s="21" t="s">
        <v>141</v>
      </c>
      <c r="U1369" s="21" t="s">
        <v>131</v>
      </c>
      <c r="V1369" s="21" t="s">
        <v>125</v>
      </c>
      <c r="W1369" s="21" t="s">
        <v>133</v>
      </c>
      <c r="X1369" s="26" t="str">
        <f>_xlfn.CONCAT(S1369,T1369,U1369,V1369,W1369)</f>
        <v>3後期水9 10a</v>
      </c>
      <c r="Y1369" s="22" t="e">
        <f>DGET($H$12:$P$205,$P$12,S1368:V1369)</f>
        <v>#VALUE!</v>
      </c>
      <c r="Z1369" s="22" t="e">
        <f>DGET($H$12:$P$205,$I$12,S1368:V1369)</f>
        <v>#VALUE!</v>
      </c>
      <c r="AA1369" s="22" t="e">
        <f>DGET($H$12:$P$205,$H$12,S1368:V1369)</f>
        <v>#VALUE!</v>
      </c>
    </row>
    <row r="1370" spans="19:27" ht="18" customHeight="1" x14ac:dyDescent="0.45">
      <c r="S1370" s="6" t="s">
        <v>101</v>
      </c>
      <c r="T1370" s="6" t="s">
        <v>113</v>
      </c>
      <c r="U1370" s="6" t="s">
        <v>102</v>
      </c>
      <c r="V1370" s="6" t="s">
        <v>104</v>
      </c>
      <c r="W1370" s="6"/>
      <c r="X1370" s="25"/>
      <c r="Y1370" s="6" t="s">
        <v>130</v>
      </c>
      <c r="Z1370" s="6" t="s">
        <v>128</v>
      </c>
      <c r="AA1370" s="6" t="s">
        <v>127</v>
      </c>
    </row>
    <row r="1371" spans="19:27" ht="18" customHeight="1" x14ac:dyDescent="0.45">
      <c r="S1371" s="21" t="s">
        <v>142</v>
      </c>
      <c r="T1371" s="21" t="s">
        <v>141</v>
      </c>
      <c r="U1371" s="21" t="s">
        <v>131</v>
      </c>
      <c r="V1371" s="21" t="s">
        <v>125</v>
      </c>
      <c r="W1371" s="21" t="s">
        <v>134</v>
      </c>
      <c r="X1371" s="26" t="str">
        <f>_xlfn.CONCAT(S1371,T1371,U1371,V1371,W1371)</f>
        <v>3後期水9 10b</v>
      </c>
      <c r="Y1371" s="22" t="e">
        <f>DGET($H$12:$P$205,$P$12,S1370:V1371)</f>
        <v>#VALUE!</v>
      </c>
      <c r="Z1371" s="22" t="e">
        <f>DGET($H$12:$P$205,$I$12,S1370:V1371)</f>
        <v>#VALUE!</v>
      </c>
      <c r="AA1371" s="22" t="e">
        <f>DGET($H$12:$P$205,$H$12,S1370:V1371)</f>
        <v>#VALUE!</v>
      </c>
    </row>
    <row r="1372" spans="19:27" ht="18" customHeight="1" x14ac:dyDescent="0.45">
      <c r="S1372" s="6" t="s">
        <v>101</v>
      </c>
      <c r="T1372" s="6" t="s">
        <v>113</v>
      </c>
      <c r="U1372" s="6" t="s">
        <v>102</v>
      </c>
      <c r="V1372" s="6" t="s">
        <v>105</v>
      </c>
      <c r="W1372" s="6"/>
      <c r="X1372" s="25"/>
      <c r="Y1372" s="6" t="s">
        <v>130</v>
      </c>
      <c r="Z1372" s="6" t="s">
        <v>128</v>
      </c>
      <c r="AA1372" s="6" t="s">
        <v>127</v>
      </c>
    </row>
    <row r="1373" spans="19:27" ht="18" customHeight="1" x14ac:dyDescent="0.45">
      <c r="S1373" s="21" t="s">
        <v>142</v>
      </c>
      <c r="T1373" s="21" t="s">
        <v>141</v>
      </c>
      <c r="U1373" s="21" t="s">
        <v>131</v>
      </c>
      <c r="V1373" s="21" t="s">
        <v>125</v>
      </c>
      <c r="W1373" s="21" t="s">
        <v>135</v>
      </c>
      <c r="X1373" s="26" t="str">
        <f>_xlfn.CONCAT(S1373,T1373,U1373,V1373,W1373)</f>
        <v>3後期水9 10c</v>
      </c>
      <c r="Y1373" s="22" t="e">
        <f>DGET($H$12:$P$205,$P$12,S1372:V1373)</f>
        <v>#VALUE!</v>
      </c>
      <c r="Z1373" s="22" t="e">
        <f>DGET($H$12:$P$205,$I$12,S1372:V1373)</f>
        <v>#VALUE!</v>
      </c>
      <c r="AA1373" s="22" t="e">
        <f>DGET($H$12:$P$205,$H$12,S1372:V1373)</f>
        <v>#VALUE!</v>
      </c>
    </row>
    <row r="1374" spans="19:27" ht="18" customHeight="1" x14ac:dyDescent="0.45">
      <c r="S1374" s="6" t="s">
        <v>101</v>
      </c>
      <c r="T1374" s="6" t="s">
        <v>113</v>
      </c>
      <c r="U1374" s="6" t="s">
        <v>102</v>
      </c>
      <c r="V1374" s="6" t="s">
        <v>103</v>
      </c>
      <c r="W1374" s="6"/>
      <c r="X1374" s="25"/>
      <c r="Y1374" s="6" t="s">
        <v>130</v>
      </c>
      <c r="Z1374" s="6" t="s">
        <v>128</v>
      </c>
      <c r="AA1374" s="6" t="s">
        <v>127</v>
      </c>
    </row>
    <row r="1375" spans="19:27" ht="18" customHeight="1" x14ac:dyDescent="0.45">
      <c r="S1375" s="21" t="s">
        <v>142</v>
      </c>
      <c r="T1375" s="21" t="s">
        <v>141</v>
      </c>
      <c r="U1375" s="21" t="s">
        <v>131</v>
      </c>
      <c r="V1375" s="21" t="s">
        <v>126</v>
      </c>
      <c r="W1375" s="21" t="s">
        <v>133</v>
      </c>
      <c r="X1375" s="26" t="str">
        <f>_xlfn.CONCAT(S1375,T1375,U1375,V1375,W1375)</f>
        <v>3後期水他a</v>
      </c>
      <c r="Y1375" s="22" t="e">
        <f>DGET($H$12:$P$205,$P$12,S1374:V1375)</f>
        <v>#VALUE!</v>
      </c>
      <c r="Z1375" s="22" t="e">
        <f>DGET($H$12:$P$205,$I$12,S1374:V1375)</f>
        <v>#VALUE!</v>
      </c>
      <c r="AA1375" s="22" t="e">
        <f>DGET($H$12:$P$205,$H$12,S1374:V1375)</f>
        <v>#VALUE!</v>
      </c>
    </row>
    <row r="1376" spans="19:27" ht="18" customHeight="1" x14ac:dyDescent="0.45">
      <c r="S1376" s="6" t="s">
        <v>101</v>
      </c>
      <c r="T1376" s="6" t="s">
        <v>113</v>
      </c>
      <c r="U1376" s="6" t="s">
        <v>102</v>
      </c>
      <c r="V1376" s="6" t="s">
        <v>104</v>
      </c>
      <c r="W1376" s="6"/>
      <c r="X1376" s="25"/>
      <c r="Y1376" s="6" t="s">
        <v>130</v>
      </c>
      <c r="Z1376" s="6" t="s">
        <v>128</v>
      </c>
      <c r="AA1376" s="6" t="s">
        <v>127</v>
      </c>
    </row>
    <row r="1377" spans="19:27" ht="18" customHeight="1" x14ac:dyDescent="0.45">
      <c r="S1377" s="21" t="s">
        <v>142</v>
      </c>
      <c r="T1377" s="21" t="s">
        <v>141</v>
      </c>
      <c r="U1377" s="21" t="s">
        <v>131</v>
      </c>
      <c r="V1377" s="21" t="s">
        <v>126</v>
      </c>
      <c r="W1377" s="21" t="s">
        <v>134</v>
      </c>
      <c r="X1377" s="26" t="str">
        <f>_xlfn.CONCAT(S1377,T1377,U1377,V1377,W1377)</f>
        <v>3後期水他b</v>
      </c>
      <c r="Y1377" s="22" t="e">
        <f>DGET($H$12:$P$205,$P$12,S1376:V1377)</f>
        <v>#VALUE!</v>
      </c>
      <c r="Z1377" s="22" t="e">
        <f>DGET($H$12:$P$205,$I$12,S1376:V1377)</f>
        <v>#VALUE!</v>
      </c>
      <c r="AA1377" s="22" t="e">
        <f>DGET($H$12:$P$205,$H$12,S1376:V1377)</f>
        <v>#VALUE!</v>
      </c>
    </row>
    <row r="1378" spans="19:27" ht="18" customHeight="1" x14ac:dyDescent="0.45">
      <c r="S1378" s="6" t="s">
        <v>101</v>
      </c>
      <c r="T1378" s="6" t="s">
        <v>113</v>
      </c>
      <c r="U1378" s="6" t="s">
        <v>102</v>
      </c>
      <c r="V1378" s="6" t="s">
        <v>105</v>
      </c>
      <c r="W1378" s="6"/>
      <c r="X1378" s="25"/>
      <c r="Y1378" s="6" t="s">
        <v>130</v>
      </c>
      <c r="Z1378" s="6" t="s">
        <v>128</v>
      </c>
      <c r="AA1378" s="6" t="s">
        <v>127</v>
      </c>
    </row>
    <row r="1379" spans="19:27" ht="18" customHeight="1" x14ac:dyDescent="0.45">
      <c r="S1379" s="21" t="s">
        <v>142</v>
      </c>
      <c r="T1379" s="21" t="s">
        <v>141</v>
      </c>
      <c r="U1379" s="21" t="s">
        <v>131</v>
      </c>
      <c r="V1379" s="21" t="s">
        <v>126</v>
      </c>
      <c r="W1379" s="21" t="s">
        <v>135</v>
      </c>
      <c r="X1379" s="26" t="str">
        <f>_xlfn.CONCAT(S1379,T1379,U1379,V1379,W1379)</f>
        <v>3後期水他c</v>
      </c>
      <c r="Y1379" s="22" t="e">
        <f>DGET($H$12:$P$205,$P$12,S1378:V1379)</f>
        <v>#VALUE!</v>
      </c>
      <c r="Z1379" s="22" t="e">
        <f>DGET($H$12:$P$205,$I$12,S1378:V1379)</f>
        <v>#VALUE!</v>
      </c>
      <c r="AA1379" s="22" t="e">
        <f>DGET($H$12:$P$205,$H$12,S1378:V1379)</f>
        <v>#VALUE!</v>
      </c>
    </row>
    <row r="1380" spans="19:27" ht="18" customHeight="1" x14ac:dyDescent="0.45">
      <c r="S1380" s="6" t="s">
        <v>101</v>
      </c>
      <c r="T1380" s="6" t="s">
        <v>113</v>
      </c>
      <c r="U1380" s="6" t="s">
        <v>102</v>
      </c>
      <c r="V1380" s="6" t="s">
        <v>103</v>
      </c>
      <c r="W1380" s="6"/>
      <c r="X1380" s="25"/>
      <c r="Y1380" s="6" t="s">
        <v>130</v>
      </c>
      <c r="Z1380" s="6" t="s">
        <v>128</v>
      </c>
      <c r="AA1380" s="6" t="s">
        <v>127</v>
      </c>
    </row>
    <row r="1381" spans="19:27" ht="18" customHeight="1" x14ac:dyDescent="0.45">
      <c r="S1381" s="21" t="s">
        <v>142</v>
      </c>
      <c r="T1381" s="21" t="s">
        <v>141</v>
      </c>
      <c r="U1381" s="21" t="s">
        <v>132</v>
      </c>
      <c r="V1381" s="21" t="s">
        <v>120</v>
      </c>
      <c r="W1381" s="21" t="s">
        <v>133</v>
      </c>
      <c r="X1381" s="26" t="str">
        <f>_xlfn.CONCAT(S1381,T1381,U1381,V1381,W1381)</f>
        <v>3後期木1 2a</v>
      </c>
      <c r="Y1381" s="22" t="e">
        <f>DGET($H$12:$P$205,$P$12,S1380:V1381)</f>
        <v>#VALUE!</v>
      </c>
      <c r="Z1381" s="22" t="e">
        <f>DGET($H$12:$P$205,$I$12,S1380:V1381)</f>
        <v>#VALUE!</v>
      </c>
      <c r="AA1381" s="22" t="e">
        <f>DGET($H$12:$P$205,$H$12,S1380:V1381)</f>
        <v>#VALUE!</v>
      </c>
    </row>
    <row r="1382" spans="19:27" ht="18" customHeight="1" x14ac:dyDescent="0.45">
      <c r="S1382" s="6" t="s">
        <v>101</v>
      </c>
      <c r="T1382" s="6" t="s">
        <v>113</v>
      </c>
      <c r="U1382" s="6" t="s">
        <v>102</v>
      </c>
      <c r="V1382" s="6" t="s">
        <v>104</v>
      </c>
      <c r="W1382" s="6"/>
      <c r="X1382" s="25"/>
      <c r="Y1382" s="6" t="s">
        <v>130</v>
      </c>
      <c r="Z1382" s="6" t="s">
        <v>128</v>
      </c>
      <c r="AA1382" s="6" t="s">
        <v>127</v>
      </c>
    </row>
    <row r="1383" spans="19:27" ht="18" customHeight="1" x14ac:dyDescent="0.45">
      <c r="S1383" s="21" t="s">
        <v>142</v>
      </c>
      <c r="T1383" s="21" t="s">
        <v>141</v>
      </c>
      <c r="U1383" s="21" t="s">
        <v>132</v>
      </c>
      <c r="V1383" s="21" t="s">
        <v>120</v>
      </c>
      <c r="W1383" s="21" t="s">
        <v>134</v>
      </c>
      <c r="X1383" s="26" t="str">
        <f>_xlfn.CONCAT(S1383,T1383,U1383,V1383,W1383)</f>
        <v>3後期木1 2b</v>
      </c>
      <c r="Y1383" s="22" t="e">
        <f>DGET($H$12:$P$205,$P$12,S1382:V1383)</f>
        <v>#VALUE!</v>
      </c>
      <c r="Z1383" s="22" t="e">
        <f>DGET($H$12:$P$205,$I$12,S1382:V1383)</f>
        <v>#VALUE!</v>
      </c>
      <c r="AA1383" s="22" t="e">
        <f>DGET($H$12:$P$205,$H$12,S1382:V1383)</f>
        <v>#VALUE!</v>
      </c>
    </row>
    <row r="1384" spans="19:27" ht="18" customHeight="1" x14ac:dyDescent="0.45">
      <c r="S1384" s="6" t="s">
        <v>101</v>
      </c>
      <c r="T1384" s="6" t="s">
        <v>113</v>
      </c>
      <c r="U1384" s="6" t="s">
        <v>102</v>
      </c>
      <c r="V1384" s="6" t="s">
        <v>105</v>
      </c>
      <c r="W1384" s="6"/>
      <c r="X1384" s="25"/>
      <c r="Y1384" s="6" t="s">
        <v>130</v>
      </c>
      <c r="Z1384" s="6" t="s">
        <v>128</v>
      </c>
      <c r="AA1384" s="6" t="s">
        <v>127</v>
      </c>
    </row>
    <row r="1385" spans="19:27" ht="18" customHeight="1" x14ac:dyDescent="0.45">
      <c r="S1385" s="21" t="s">
        <v>142</v>
      </c>
      <c r="T1385" s="21" t="s">
        <v>141</v>
      </c>
      <c r="U1385" s="21" t="s">
        <v>132</v>
      </c>
      <c r="V1385" s="21" t="s">
        <v>120</v>
      </c>
      <c r="W1385" s="21" t="s">
        <v>135</v>
      </c>
      <c r="X1385" s="26" t="str">
        <f>_xlfn.CONCAT(S1385,T1385,U1385,V1385,W1385)</f>
        <v>3後期木1 2c</v>
      </c>
      <c r="Y1385" s="22" t="e">
        <f>DGET($H$12:$P$205,$P$12,S1384:V1385)</f>
        <v>#VALUE!</v>
      </c>
      <c r="Z1385" s="22" t="e">
        <f>DGET($H$12:$P$205,$I$12,S1384:V1385)</f>
        <v>#VALUE!</v>
      </c>
      <c r="AA1385" s="22" t="e">
        <f>DGET($H$12:$P$205,$H$12,S1384:V1385)</f>
        <v>#VALUE!</v>
      </c>
    </row>
    <row r="1386" spans="19:27" ht="18" customHeight="1" x14ac:dyDescent="0.45">
      <c r="S1386" s="6" t="s">
        <v>101</v>
      </c>
      <c r="T1386" s="6" t="s">
        <v>113</v>
      </c>
      <c r="U1386" s="6" t="s">
        <v>102</v>
      </c>
      <c r="V1386" s="6" t="s">
        <v>103</v>
      </c>
      <c r="W1386" s="6"/>
      <c r="X1386" s="25"/>
      <c r="Y1386" s="6" t="s">
        <v>130</v>
      </c>
      <c r="Z1386" s="6" t="s">
        <v>128</v>
      </c>
      <c r="AA1386" s="6" t="s">
        <v>127</v>
      </c>
    </row>
    <row r="1387" spans="19:27" ht="18" customHeight="1" x14ac:dyDescent="0.45">
      <c r="S1387" s="21" t="s">
        <v>142</v>
      </c>
      <c r="T1387" s="21" t="s">
        <v>141</v>
      </c>
      <c r="U1387" s="21" t="s">
        <v>132</v>
      </c>
      <c r="V1387" s="21" t="s">
        <v>121</v>
      </c>
      <c r="W1387" s="21" t="s">
        <v>133</v>
      </c>
      <c r="X1387" s="26" t="str">
        <f>_xlfn.CONCAT(S1387,T1387,U1387,V1387,W1387)</f>
        <v>3後期木3 4a</v>
      </c>
      <c r="Y1387" s="22" t="e">
        <f>DGET($H$12:$P$205,$P$12,S1386:V1387)</f>
        <v>#VALUE!</v>
      </c>
      <c r="Z1387" s="22" t="e">
        <f>DGET($H$12:$P$205,$I$12,S1386:V1387)</f>
        <v>#VALUE!</v>
      </c>
      <c r="AA1387" s="22" t="e">
        <f>DGET($H$12:$P$205,$H$12,S1386:V1387)</f>
        <v>#VALUE!</v>
      </c>
    </row>
    <row r="1388" spans="19:27" ht="18" customHeight="1" x14ac:dyDescent="0.45">
      <c r="S1388" s="6" t="s">
        <v>101</v>
      </c>
      <c r="T1388" s="6" t="s">
        <v>113</v>
      </c>
      <c r="U1388" s="6" t="s">
        <v>102</v>
      </c>
      <c r="V1388" s="6" t="s">
        <v>104</v>
      </c>
      <c r="W1388" s="6"/>
      <c r="X1388" s="25"/>
      <c r="Y1388" s="6" t="s">
        <v>130</v>
      </c>
      <c r="Z1388" s="6" t="s">
        <v>128</v>
      </c>
      <c r="AA1388" s="6" t="s">
        <v>127</v>
      </c>
    </row>
    <row r="1389" spans="19:27" ht="18" customHeight="1" x14ac:dyDescent="0.45">
      <c r="S1389" s="21" t="s">
        <v>142</v>
      </c>
      <c r="T1389" s="21" t="s">
        <v>141</v>
      </c>
      <c r="U1389" s="21" t="s">
        <v>132</v>
      </c>
      <c r="V1389" s="21" t="s">
        <v>121</v>
      </c>
      <c r="W1389" s="21" t="s">
        <v>134</v>
      </c>
      <c r="X1389" s="26" t="str">
        <f>_xlfn.CONCAT(S1389,T1389,U1389,V1389,W1389)</f>
        <v>3後期木3 4b</v>
      </c>
      <c r="Y1389" s="22" t="e">
        <f>DGET($H$12:$P$205,$P$12,S1388:V1389)</f>
        <v>#VALUE!</v>
      </c>
      <c r="Z1389" s="22" t="e">
        <f>DGET($H$12:$P$205,$I$12,S1388:V1389)</f>
        <v>#VALUE!</v>
      </c>
      <c r="AA1389" s="22" t="e">
        <f>DGET($H$12:$P$205,$H$12,S1388:V1389)</f>
        <v>#VALUE!</v>
      </c>
    </row>
    <row r="1390" spans="19:27" ht="18" customHeight="1" x14ac:dyDescent="0.45">
      <c r="S1390" s="6" t="s">
        <v>101</v>
      </c>
      <c r="T1390" s="6" t="s">
        <v>113</v>
      </c>
      <c r="U1390" s="6" t="s">
        <v>102</v>
      </c>
      <c r="V1390" s="6" t="s">
        <v>105</v>
      </c>
      <c r="W1390" s="6"/>
      <c r="X1390" s="25"/>
      <c r="Y1390" s="6" t="s">
        <v>130</v>
      </c>
      <c r="Z1390" s="6" t="s">
        <v>128</v>
      </c>
      <c r="AA1390" s="6" t="s">
        <v>127</v>
      </c>
    </row>
    <row r="1391" spans="19:27" ht="18" customHeight="1" x14ac:dyDescent="0.45">
      <c r="S1391" s="21" t="s">
        <v>142</v>
      </c>
      <c r="T1391" s="21" t="s">
        <v>141</v>
      </c>
      <c r="U1391" s="21" t="s">
        <v>132</v>
      </c>
      <c r="V1391" s="21" t="s">
        <v>121</v>
      </c>
      <c r="W1391" s="21" t="s">
        <v>135</v>
      </c>
      <c r="X1391" s="26" t="str">
        <f>_xlfn.CONCAT(S1391,T1391,U1391,V1391,W1391)</f>
        <v>3後期木3 4c</v>
      </c>
      <c r="Y1391" s="22" t="e">
        <f>DGET($H$12:$P$205,$P$12,S1390:V1391)</f>
        <v>#VALUE!</v>
      </c>
      <c r="Z1391" s="22" t="e">
        <f>DGET($H$12:$P$205,$I$12,S1390:V1391)</f>
        <v>#VALUE!</v>
      </c>
      <c r="AA1391" s="22" t="e">
        <f>DGET($H$12:$P$205,$H$12,S1390:V1391)</f>
        <v>#VALUE!</v>
      </c>
    </row>
    <row r="1392" spans="19:27" ht="18" customHeight="1" x14ac:dyDescent="0.45">
      <c r="S1392" s="6" t="s">
        <v>101</v>
      </c>
      <c r="T1392" s="6" t="s">
        <v>113</v>
      </c>
      <c r="U1392" s="6" t="s">
        <v>102</v>
      </c>
      <c r="V1392" s="6" t="s">
        <v>103</v>
      </c>
      <c r="W1392" s="6"/>
      <c r="X1392" s="25"/>
      <c r="Y1392" s="6" t="s">
        <v>130</v>
      </c>
      <c r="Z1392" s="6" t="s">
        <v>128</v>
      </c>
      <c r="AA1392" s="6" t="s">
        <v>127</v>
      </c>
    </row>
    <row r="1393" spans="19:27" ht="18" customHeight="1" x14ac:dyDescent="0.45">
      <c r="S1393" s="21" t="s">
        <v>142</v>
      </c>
      <c r="T1393" s="21" t="s">
        <v>141</v>
      </c>
      <c r="U1393" s="21" t="s">
        <v>132</v>
      </c>
      <c r="V1393" s="21" t="s">
        <v>123</v>
      </c>
      <c r="W1393" s="21" t="s">
        <v>133</v>
      </c>
      <c r="X1393" s="26" t="str">
        <f>_xlfn.CONCAT(S1393,T1393,U1393,V1393,W1393)</f>
        <v>3後期木5 6a</v>
      </c>
      <c r="Y1393" s="22" t="e">
        <f>DGET($H$12:$P$205,$P$12,S1392:V1393)</f>
        <v>#VALUE!</v>
      </c>
      <c r="Z1393" s="22" t="e">
        <f>DGET($H$12:$P$205,$I$12,S1392:V1393)</f>
        <v>#VALUE!</v>
      </c>
      <c r="AA1393" s="22" t="e">
        <f>DGET($H$12:$P$205,$H$12,S1392:V1393)</f>
        <v>#VALUE!</v>
      </c>
    </row>
    <row r="1394" spans="19:27" ht="18" customHeight="1" x14ac:dyDescent="0.45">
      <c r="S1394" s="6" t="s">
        <v>101</v>
      </c>
      <c r="T1394" s="6" t="s">
        <v>113</v>
      </c>
      <c r="U1394" s="6" t="s">
        <v>102</v>
      </c>
      <c r="V1394" s="6" t="s">
        <v>104</v>
      </c>
      <c r="W1394" s="6"/>
      <c r="X1394" s="25"/>
      <c r="Y1394" s="6" t="s">
        <v>130</v>
      </c>
      <c r="Z1394" s="6" t="s">
        <v>128</v>
      </c>
      <c r="AA1394" s="6" t="s">
        <v>127</v>
      </c>
    </row>
    <row r="1395" spans="19:27" ht="18" customHeight="1" x14ac:dyDescent="0.45">
      <c r="S1395" s="21" t="s">
        <v>142</v>
      </c>
      <c r="T1395" s="21" t="s">
        <v>141</v>
      </c>
      <c r="U1395" s="21" t="s">
        <v>132</v>
      </c>
      <c r="V1395" s="21" t="s">
        <v>123</v>
      </c>
      <c r="W1395" s="21" t="s">
        <v>134</v>
      </c>
      <c r="X1395" s="26" t="str">
        <f>_xlfn.CONCAT(S1395,T1395,U1395,V1395,W1395)</f>
        <v>3後期木5 6b</v>
      </c>
      <c r="Y1395" s="22" t="e">
        <f>DGET($H$12:$P$205,$P$12,S1394:V1395)</f>
        <v>#VALUE!</v>
      </c>
      <c r="Z1395" s="22" t="e">
        <f>DGET($H$12:$P$205,$I$12,S1394:V1395)</f>
        <v>#VALUE!</v>
      </c>
      <c r="AA1395" s="22" t="e">
        <f>DGET($H$12:$P$205,$H$12,S1394:V1395)</f>
        <v>#VALUE!</v>
      </c>
    </row>
    <row r="1396" spans="19:27" ht="18" customHeight="1" x14ac:dyDescent="0.45">
      <c r="S1396" s="6" t="s">
        <v>101</v>
      </c>
      <c r="T1396" s="6" t="s">
        <v>113</v>
      </c>
      <c r="U1396" s="6" t="s">
        <v>102</v>
      </c>
      <c r="V1396" s="6" t="s">
        <v>105</v>
      </c>
      <c r="W1396" s="6"/>
      <c r="X1396" s="25"/>
      <c r="Y1396" s="6" t="s">
        <v>130</v>
      </c>
      <c r="Z1396" s="6" t="s">
        <v>128</v>
      </c>
      <c r="AA1396" s="6" t="s">
        <v>127</v>
      </c>
    </row>
    <row r="1397" spans="19:27" ht="18" customHeight="1" x14ac:dyDescent="0.45">
      <c r="S1397" s="21" t="s">
        <v>142</v>
      </c>
      <c r="T1397" s="21" t="s">
        <v>141</v>
      </c>
      <c r="U1397" s="21" t="s">
        <v>132</v>
      </c>
      <c r="V1397" s="21" t="s">
        <v>123</v>
      </c>
      <c r="W1397" s="21" t="s">
        <v>135</v>
      </c>
      <c r="X1397" s="26" t="str">
        <f>_xlfn.CONCAT(S1397,T1397,U1397,V1397,W1397)</f>
        <v>3後期木5 6c</v>
      </c>
      <c r="Y1397" s="22" t="e">
        <f>DGET($H$12:$P$205,$P$12,S1396:V1397)</f>
        <v>#VALUE!</v>
      </c>
      <c r="Z1397" s="22" t="e">
        <f>DGET($H$12:$P$205,$I$12,S1396:V1397)</f>
        <v>#VALUE!</v>
      </c>
      <c r="AA1397" s="22" t="e">
        <f>DGET($H$12:$P$205,$H$12,S1396:V1397)</f>
        <v>#VALUE!</v>
      </c>
    </row>
    <row r="1398" spans="19:27" ht="18" customHeight="1" x14ac:dyDescent="0.45">
      <c r="S1398" s="6" t="s">
        <v>101</v>
      </c>
      <c r="T1398" s="6" t="s">
        <v>113</v>
      </c>
      <c r="U1398" s="6" t="s">
        <v>102</v>
      </c>
      <c r="V1398" s="6" t="s">
        <v>103</v>
      </c>
      <c r="W1398" s="6"/>
      <c r="X1398" s="25"/>
      <c r="Y1398" s="6" t="s">
        <v>130</v>
      </c>
      <c r="Z1398" s="6" t="s">
        <v>128</v>
      </c>
      <c r="AA1398" s="6" t="s">
        <v>127</v>
      </c>
    </row>
    <row r="1399" spans="19:27" ht="18" customHeight="1" x14ac:dyDescent="0.45">
      <c r="S1399" s="21" t="s">
        <v>142</v>
      </c>
      <c r="T1399" s="21" t="s">
        <v>141</v>
      </c>
      <c r="U1399" s="21" t="s">
        <v>132</v>
      </c>
      <c r="V1399" s="21" t="s">
        <v>124</v>
      </c>
      <c r="W1399" s="21" t="s">
        <v>133</v>
      </c>
      <c r="X1399" s="26" t="str">
        <f>_xlfn.CONCAT(S1399,T1399,U1399,V1399,W1399)</f>
        <v>3後期木7 8a</v>
      </c>
      <c r="Y1399" s="22" t="e">
        <f>DGET($H$12:$P$205,$P$12,S1398:V1399)</f>
        <v>#VALUE!</v>
      </c>
      <c r="Z1399" s="22" t="e">
        <f>DGET($H$12:$P$205,$I$12,S1398:V1399)</f>
        <v>#VALUE!</v>
      </c>
      <c r="AA1399" s="22" t="e">
        <f>DGET($H$12:$P$205,$H$12,S1398:V1399)</f>
        <v>#VALUE!</v>
      </c>
    </row>
    <row r="1400" spans="19:27" ht="18" customHeight="1" x14ac:dyDescent="0.45">
      <c r="S1400" s="6" t="s">
        <v>101</v>
      </c>
      <c r="T1400" s="6" t="s">
        <v>113</v>
      </c>
      <c r="U1400" s="6" t="s">
        <v>102</v>
      </c>
      <c r="V1400" s="6" t="s">
        <v>104</v>
      </c>
      <c r="W1400" s="6"/>
      <c r="X1400" s="25"/>
      <c r="Y1400" s="6" t="s">
        <v>130</v>
      </c>
      <c r="Z1400" s="6" t="s">
        <v>128</v>
      </c>
      <c r="AA1400" s="6" t="s">
        <v>127</v>
      </c>
    </row>
    <row r="1401" spans="19:27" ht="18" customHeight="1" x14ac:dyDescent="0.45">
      <c r="S1401" s="21" t="s">
        <v>142</v>
      </c>
      <c r="T1401" s="21" t="s">
        <v>141</v>
      </c>
      <c r="U1401" s="21" t="s">
        <v>132</v>
      </c>
      <c r="V1401" s="21" t="s">
        <v>124</v>
      </c>
      <c r="W1401" s="21" t="s">
        <v>134</v>
      </c>
      <c r="X1401" s="26" t="str">
        <f>_xlfn.CONCAT(S1401,T1401,U1401,V1401,W1401)</f>
        <v>3後期木7 8b</v>
      </c>
      <c r="Y1401" s="22" t="e">
        <f>DGET($H$12:$P$205,$P$12,S1400:V1401)</f>
        <v>#VALUE!</v>
      </c>
      <c r="Z1401" s="22" t="e">
        <f>DGET($H$12:$P$205,$I$12,S1400:V1401)</f>
        <v>#VALUE!</v>
      </c>
      <c r="AA1401" s="22" t="e">
        <f>DGET($H$12:$P$205,$H$12,S1400:V1401)</f>
        <v>#VALUE!</v>
      </c>
    </row>
    <row r="1402" spans="19:27" ht="18" customHeight="1" x14ac:dyDescent="0.45">
      <c r="S1402" s="6" t="s">
        <v>101</v>
      </c>
      <c r="T1402" s="6" t="s">
        <v>113</v>
      </c>
      <c r="U1402" s="6" t="s">
        <v>102</v>
      </c>
      <c r="V1402" s="6" t="s">
        <v>105</v>
      </c>
      <c r="W1402" s="6"/>
      <c r="X1402" s="25"/>
      <c r="Y1402" s="6" t="s">
        <v>130</v>
      </c>
      <c r="Z1402" s="6" t="s">
        <v>128</v>
      </c>
      <c r="AA1402" s="6" t="s">
        <v>127</v>
      </c>
    </row>
    <row r="1403" spans="19:27" ht="18" customHeight="1" x14ac:dyDescent="0.45">
      <c r="S1403" s="21" t="s">
        <v>142</v>
      </c>
      <c r="T1403" s="21" t="s">
        <v>141</v>
      </c>
      <c r="U1403" s="21" t="s">
        <v>132</v>
      </c>
      <c r="V1403" s="21" t="s">
        <v>124</v>
      </c>
      <c r="W1403" s="21" t="s">
        <v>135</v>
      </c>
      <c r="X1403" s="26" t="str">
        <f>_xlfn.CONCAT(S1403,T1403,U1403,V1403,W1403)</f>
        <v>3後期木7 8c</v>
      </c>
      <c r="Y1403" s="22" t="e">
        <f>DGET($H$12:$P$205,$P$12,S1402:V1403)</f>
        <v>#VALUE!</v>
      </c>
      <c r="Z1403" s="22" t="e">
        <f>DGET($H$12:$P$205,$I$12,S1402:V1403)</f>
        <v>#VALUE!</v>
      </c>
      <c r="AA1403" s="22" t="e">
        <f>DGET($H$12:$P$205,$H$12,S1402:V1403)</f>
        <v>#VALUE!</v>
      </c>
    </row>
    <row r="1404" spans="19:27" ht="18" customHeight="1" x14ac:dyDescent="0.45">
      <c r="S1404" s="6" t="s">
        <v>101</v>
      </c>
      <c r="T1404" s="6" t="s">
        <v>113</v>
      </c>
      <c r="U1404" s="6" t="s">
        <v>102</v>
      </c>
      <c r="V1404" s="6" t="s">
        <v>103</v>
      </c>
      <c r="W1404" s="6"/>
      <c r="X1404" s="25"/>
      <c r="Y1404" s="6" t="s">
        <v>130</v>
      </c>
      <c r="Z1404" s="6" t="s">
        <v>128</v>
      </c>
      <c r="AA1404" s="6" t="s">
        <v>127</v>
      </c>
    </row>
    <row r="1405" spans="19:27" ht="18" customHeight="1" x14ac:dyDescent="0.45">
      <c r="S1405" s="21" t="s">
        <v>142</v>
      </c>
      <c r="T1405" s="21" t="s">
        <v>141</v>
      </c>
      <c r="U1405" s="21" t="s">
        <v>132</v>
      </c>
      <c r="V1405" s="21" t="s">
        <v>125</v>
      </c>
      <c r="W1405" s="21" t="s">
        <v>133</v>
      </c>
      <c r="X1405" s="26" t="str">
        <f>_xlfn.CONCAT(S1405,T1405,U1405,V1405,W1405)</f>
        <v>3後期木9 10a</v>
      </c>
      <c r="Y1405" s="22" t="e">
        <f>DGET($H$12:$P$205,$P$12,S1404:V1405)</f>
        <v>#VALUE!</v>
      </c>
      <c r="Z1405" s="22" t="e">
        <f>DGET($H$12:$P$205,$I$12,S1404:V1405)</f>
        <v>#VALUE!</v>
      </c>
      <c r="AA1405" s="22" t="e">
        <f>DGET($H$12:$P$205,$H$12,S1404:V1405)</f>
        <v>#VALUE!</v>
      </c>
    </row>
    <row r="1406" spans="19:27" ht="18" customHeight="1" x14ac:dyDescent="0.45">
      <c r="S1406" s="6" t="s">
        <v>101</v>
      </c>
      <c r="T1406" s="6" t="s">
        <v>113</v>
      </c>
      <c r="U1406" s="6" t="s">
        <v>102</v>
      </c>
      <c r="V1406" s="6" t="s">
        <v>104</v>
      </c>
      <c r="W1406" s="6"/>
      <c r="X1406" s="25"/>
      <c r="Y1406" s="6" t="s">
        <v>130</v>
      </c>
      <c r="Z1406" s="6" t="s">
        <v>128</v>
      </c>
      <c r="AA1406" s="6" t="s">
        <v>127</v>
      </c>
    </row>
    <row r="1407" spans="19:27" ht="18" customHeight="1" x14ac:dyDescent="0.45">
      <c r="S1407" s="21" t="s">
        <v>142</v>
      </c>
      <c r="T1407" s="21" t="s">
        <v>141</v>
      </c>
      <c r="U1407" s="21" t="s">
        <v>132</v>
      </c>
      <c r="V1407" s="21" t="s">
        <v>125</v>
      </c>
      <c r="W1407" s="21" t="s">
        <v>134</v>
      </c>
      <c r="X1407" s="26" t="str">
        <f>_xlfn.CONCAT(S1407,T1407,U1407,V1407,W1407)</f>
        <v>3後期木9 10b</v>
      </c>
      <c r="Y1407" s="22" t="e">
        <f>DGET($H$12:$P$205,$P$12,S1406:V1407)</f>
        <v>#VALUE!</v>
      </c>
      <c r="Z1407" s="22" t="e">
        <f>DGET($H$12:$P$205,$I$12,S1406:V1407)</f>
        <v>#VALUE!</v>
      </c>
      <c r="AA1407" s="22" t="e">
        <f>DGET($H$12:$P$205,$H$12,S1406:V1407)</f>
        <v>#VALUE!</v>
      </c>
    </row>
    <row r="1408" spans="19:27" ht="18" customHeight="1" x14ac:dyDescent="0.45">
      <c r="S1408" s="6" t="s">
        <v>101</v>
      </c>
      <c r="T1408" s="6" t="s">
        <v>113</v>
      </c>
      <c r="U1408" s="6" t="s">
        <v>102</v>
      </c>
      <c r="V1408" s="6" t="s">
        <v>105</v>
      </c>
      <c r="W1408" s="6"/>
      <c r="X1408" s="25"/>
      <c r="Y1408" s="6" t="s">
        <v>130</v>
      </c>
      <c r="Z1408" s="6" t="s">
        <v>128</v>
      </c>
      <c r="AA1408" s="6" t="s">
        <v>127</v>
      </c>
    </row>
    <row r="1409" spans="19:27" ht="18" customHeight="1" x14ac:dyDescent="0.45">
      <c r="S1409" s="21" t="s">
        <v>142</v>
      </c>
      <c r="T1409" s="21" t="s">
        <v>141</v>
      </c>
      <c r="U1409" s="21" t="s">
        <v>132</v>
      </c>
      <c r="V1409" s="21" t="s">
        <v>125</v>
      </c>
      <c r="W1409" s="21" t="s">
        <v>135</v>
      </c>
      <c r="X1409" s="26" t="str">
        <f>_xlfn.CONCAT(S1409,T1409,U1409,V1409,W1409)</f>
        <v>3後期木9 10c</v>
      </c>
      <c r="Y1409" s="22" t="e">
        <f>DGET($H$12:$P$205,$P$12,S1408:V1409)</f>
        <v>#VALUE!</v>
      </c>
      <c r="Z1409" s="22" t="e">
        <f>DGET($H$12:$P$205,$I$12,S1408:V1409)</f>
        <v>#VALUE!</v>
      </c>
      <c r="AA1409" s="22" t="e">
        <f>DGET($H$12:$P$205,$H$12,S1408:V1409)</f>
        <v>#VALUE!</v>
      </c>
    </row>
    <row r="1410" spans="19:27" ht="18" customHeight="1" x14ac:dyDescent="0.45">
      <c r="S1410" s="6" t="s">
        <v>101</v>
      </c>
      <c r="T1410" s="6" t="s">
        <v>113</v>
      </c>
      <c r="U1410" s="6" t="s">
        <v>102</v>
      </c>
      <c r="V1410" s="6" t="s">
        <v>103</v>
      </c>
      <c r="W1410" s="6"/>
      <c r="X1410" s="25"/>
      <c r="Y1410" s="6" t="s">
        <v>130</v>
      </c>
      <c r="Z1410" s="6" t="s">
        <v>128</v>
      </c>
      <c r="AA1410" s="6" t="s">
        <v>127</v>
      </c>
    </row>
    <row r="1411" spans="19:27" ht="18" customHeight="1" x14ac:dyDescent="0.45">
      <c r="S1411" s="21" t="s">
        <v>142</v>
      </c>
      <c r="T1411" s="21" t="s">
        <v>141</v>
      </c>
      <c r="U1411" s="21" t="s">
        <v>132</v>
      </c>
      <c r="V1411" s="21" t="s">
        <v>126</v>
      </c>
      <c r="W1411" s="21" t="s">
        <v>133</v>
      </c>
      <c r="X1411" s="26" t="str">
        <f>_xlfn.CONCAT(S1411,T1411,U1411,V1411,W1411)</f>
        <v>3後期木他a</v>
      </c>
      <c r="Y1411" s="22" t="e">
        <f>DGET($H$12:$P$205,$P$12,S1410:V1411)</f>
        <v>#VALUE!</v>
      </c>
      <c r="Z1411" s="22" t="e">
        <f>DGET($H$12:$P$205,$I$12,S1410:V1411)</f>
        <v>#VALUE!</v>
      </c>
      <c r="AA1411" s="22" t="e">
        <f>DGET($H$12:$P$205,$H$12,S1410:V1411)</f>
        <v>#VALUE!</v>
      </c>
    </row>
    <row r="1412" spans="19:27" ht="18" customHeight="1" x14ac:dyDescent="0.45">
      <c r="S1412" s="6" t="s">
        <v>101</v>
      </c>
      <c r="T1412" s="6" t="s">
        <v>113</v>
      </c>
      <c r="U1412" s="6" t="s">
        <v>102</v>
      </c>
      <c r="V1412" s="6" t="s">
        <v>104</v>
      </c>
      <c r="W1412" s="6"/>
      <c r="X1412" s="25"/>
      <c r="Y1412" s="6" t="s">
        <v>130</v>
      </c>
      <c r="Z1412" s="6" t="s">
        <v>128</v>
      </c>
      <c r="AA1412" s="6" t="s">
        <v>127</v>
      </c>
    </row>
    <row r="1413" spans="19:27" ht="18" customHeight="1" x14ac:dyDescent="0.45">
      <c r="S1413" s="21" t="s">
        <v>142</v>
      </c>
      <c r="T1413" s="21" t="s">
        <v>141</v>
      </c>
      <c r="U1413" s="21" t="s">
        <v>132</v>
      </c>
      <c r="V1413" s="21" t="s">
        <v>126</v>
      </c>
      <c r="W1413" s="21" t="s">
        <v>134</v>
      </c>
      <c r="X1413" s="26" t="str">
        <f>_xlfn.CONCAT(S1413,T1413,U1413,V1413,W1413)</f>
        <v>3後期木他b</v>
      </c>
      <c r="Y1413" s="22" t="e">
        <f>DGET($H$12:$P$205,$P$12,S1412:V1413)</f>
        <v>#VALUE!</v>
      </c>
      <c r="Z1413" s="22" t="e">
        <f>DGET($H$12:$P$205,$I$12,S1412:V1413)</f>
        <v>#VALUE!</v>
      </c>
      <c r="AA1413" s="22" t="e">
        <f>DGET($H$12:$P$205,$H$12,S1412:V1413)</f>
        <v>#VALUE!</v>
      </c>
    </row>
    <row r="1414" spans="19:27" ht="18" customHeight="1" x14ac:dyDescent="0.45">
      <c r="S1414" s="6" t="s">
        <v>101</v>
      </c>
      <c r="T1414" s="6" t="s">
        <v>113</v>
      </c>
      <c r="U1414" s="6" t="s">
        <v>102</v>
      </c>
      <c r="V1414" s="6" t="s">
        <v>105</v>
      </c>
      <c r="W1414" s="6"/>
      <c r="X1414" s="25"/>
      <c r="Y1414" s="6" t="s">
        <v>130</v>
      </c>
      <c r="Z1414" s="6" t="s">
        <v>128</v>
      </c>
      <c r="AA1414" s="6" t="s">
        <v>127</v>
      </c>
    </row>
    <row r="1415" spans="19:27" ht="18" customHeight="1" x14ac:dyDescent="0.45">
      <c r="S1415" s="21" t="s">
        <v>142</v>
      </c>
      <c r="T1415" s="21" t="s">
        <v>141</v>
      </c>
      <c r="U1415" s="21" t="s">
        <v>132</v>
      </c>
      <c r="V1415" s="21" t="s">
        <v>126</v>
      </c>
      <c r="W1415" s="21" t="s">
        <v>135</v>
      </c>
      <c r="X1415" s="26" t="str">
        <f>_xlfn.CONCAT(S1415,T1415,U1415,V1415,W1415)</f>
        <v>3後期木他c</v>
      </c>
      <c r="Y1415" s="22" t="e">
        <f>DGET($H$12:$P$205,$P$12,S1414:V1415)</f>
        <v>#VALUE!</v>
      </c>
      <c r="Z1415" s="22" t="e">
        <f>DGET($H$12:$P$205,$I$12,S1414:V1415)</f>
        <v>#VALUE!</v>
      </c>
      <c r="AA1415" s="22" t="e">
        <f>DGET($H$12:$P$205,$H$12,S1414:V1415)</f>
        <v>#VALUE!</v>
      </c>
    </row>
    <row r="1416" spans="19:27" ht="18" customHeight="1" x14ac:dyDescent="0.45">
      <c r="S1416" s="6" t="s">
        <v>101</v>
      </c>
      <c r="T1416" s="6" t="s">
        <v>113</v>
      </c>
      <c r="U1416" s="6" t="s">
        <v>102</v>
      </c>
      <c r="V1416" s="6" t="s">
        <v>103</v>
      </c>
      <c r="W1416" s="6"/>
      <c r="X1416" s="25"/>
      <c r="Y1416" s="6" t="s">
        <v>130</v>
      </c>
      <c r="Z1416" s="6" t="s">
        <v>128</v>
      </c>
      <c r="AA1416" s="6" t="s">
        <v>127</v>
      </c>
    </row>
    <row r="1417" spans="19:27" ht="18" customHeight="1" x14ac:dyDescent="0.45">
      <c r="S1417" s="21" t="s">
        <v>142</v>
      </c>
      <c r="T1417" s="21" t="s">
        <v>141</v>
      </c>
      <c r="U1417" s="21" t="s">
        <v>136</v>
      </c>
      <c r="V1417" s="21" t="s">
        <v>120</v>
      </c>
      <c r="W1417" s="21" t="s">
        <v>133</v>
      </c>
      <c r="X1417" s="26" t="str">
        <f>_xlfn.CONCAT(S1417,T1417,U1417,V1417,W1417)</f>
        <v>3後期金1 2a</v>
      </c>
      <c r="Y1417" s="22" t="e">
        <f>DGET($H$12:$P$205,$P$12,S1416:V1417)</f>
        <v>#VALUE!</v>
      </c>
      <c r="Z1417" s="22" t="e">
        <f>DGET($H$12:$P$205,$I$12,S1416:V1417)</f>
        <v>#VALUE!</v>
      </c>
      <c r="AA1417" s="22" t="e">
        <f>DGET($H$12:$P$205,$H$12,S1416:V1417)</f>
        <v>#VALUE!</v>
      </c>
    </row>
    <row r="1418" spans="19:27" ht="18" customHeight="1" x14ac:dyDescent="0.45">
      <c r="S1418" s="6" t="s">
        <v>101</v>
      </c>
      <c r="T1418" s="6" t="s">
        <v>113</v>
      </c>
      <c r="U1418" s="6" t="s">
        <v>102</v>
      </c>
      <c r="V1418" s="6" t="s">
        <v>104</v>
      </c>
      <c r="W1418" s="6"/>
      <c r="X1418" s="25"/>
      <c r="Y1418" s="6" t="s">
        <v>130</v>
      </c>
      <c r="Z1418" s="6" t="s">
        <v>128</v>
      </c>
      <c r="AA1418" s="6" t="s">
        <v>127</v>
      </c>
    </row>
    <row r="1419" spans="19:27" ht="18" customHeight="1" x14ac:dyDescent="0.45">
      <c r="S1419" s="21" t="s">
        <v>142</v>
      </c>
      <c r="T1419" s="21" t="s">
        <v>141</v>
      </c>
      <c r="U1419" s="21" t="s">
        <v>136</v>
      </c>
      <c r="V1419" s="21" t="s">
        <v>120</v>
      </c>
      <c r="W1419" s="21" t="s">
        <v>134</v>
      </c>
      <c r="X1419" s="26" t="str">
        <f>_xlfn.CONCAT(S1419,T1419,U1419,V1419,W1419)</f>
        <v>3後期金1 2b</v>
      </c>
      <c r="Y1419" s="22" t="e">
        <f>DGET($H$12:$P$205,$P$12,S1418:V1419)</f>
        <v>#VALUE!</v>
      </c>
      <c r="Z1419" s="22" t="e">
        <f>DGET($H$12:$P$205,$I$12,S1418:V1419)</f>
        <v>#VALUE!</v>
      </c>
      <c r="AA1419" s="22" t="e">
        <f>DGET($H$12:$P$205,$H$12,S1418:V1419)</f>
        <v>#VALUE!</v>
      </c>
    </row>
    <row r="1420" spans="19:27" ht="18" customHeight="1" x14ac:dyDescent="0.45">
      <c r="S1420" s="6" t="s">
        <v>101</v>
      </c>
      <c r="T1420" s="6" t="s">
        <v>113</v>
      </c>
      <c r="U1420" s="6" t="s">
        <v>102</v>
      </c>
      <c r="V1420" s="6" t="s">
        <v>105</v>
      </c>
      <c r="W1420" s="6"/>
      <c r="X1420" s="25"/>
      <c r="Y1420" s="6" t="s">
        <v>130</v>
      </c>
      <c r="Z1420" s="6" t="s">
        <v>128</v>
      </c>
      <c r="AA1420" s="6" t="s">
        <v>127</v>
      </c>
    </row>
    <row r="1421" spans="19:27" ht="18" customHeight="1" x14ac:dyDescent="0.45">
      <c r="S1421" s="21" t="s">
        <v>142</v>
      </c>
      <c r="T1421" s="21" t="s">
        <v>141</v>
      </c>
      <c r="U1421" s="21" t="s">
        <v>136</v>
      </c>
      <c r="V1421" s="21" t="s">
        <v>120</v>
      </c>
      <c r="W1421" s="21" t="s">
        <v>135</v>
      </c>
      <c r="X1421" s="26" t="str">
        <f>_xlfn.CONCAT(S1421,T1421,U1421,V1421,W1421)</f>
        <v>3後期金1 2c</v>
      </c>
      <c r="Y1421" s="22" t="e">
        <f>DGET($H$12:$P$205,$P$12,S1420:V1421)</f>
        <v>#VALUE!</v>
      </c>
      <c r="Z1421" s="22" t="e">
        <f>DGET($H$12:$P$205,$I$12,S1420:V1421)</f>
        <v>#VALUE!</v>
      </c>
      <c r="AA1421" s="22" t="e">
        <f>DGET($H$12:$P$205,$H$12,S1420:V1421)</f>
        <v>#VALUE!</v>
      </c>
    </row>
    <row r="1422" spans="19:27" ht="18" customHeight="1" x14ac:dyDescent="0.45">
      <c r="S1422" s="6" t="s">
        <v>101</v>
      </c>
      <c r="T1422" s="6" t="s">
        <v>113</v>
      </c>
      <c r="U1422" s="6" t="s">
        <v>102</v>
      </c>
      <c r="V1422" s="6" t="s">
        <v>103</v>
      </c>
      <c r="W1422" s="6"/>
      <c r="X1422" s="25"/>
      <c r="Y1422" s="6" t="s">
        <v>130</v>
      </c>
      <c r="Z1422" s="6" t="s">
        <v>128</v>
      </c>
      <c r="AA1422" s="6" t="s">
        <v>127</v>
      </c>
    </row>
    <row r="1423" spans="19:27" ht="18" customHeight="1" x14ac:dyDescent="0.45">
      <c r="S1423" s="21" t="s">
        <v>142</v>
      </c>
      <c r="T1423" s="21" t="s">
        <v>141</v>
      </c>
      <c r="U1423" s="21" t="s">
        <v>136</v>
      </c>
      <c r="V1423" s="21" t="s">
        <v>121</v>
      </c>
      <c r="W1423" s="21" t="s">
        <v>133</v>
      </c>
      <c r="X1423" s="26" t="str">
        <f>_xlfn.CONCAT(S1423,T1423,U1423,V1423,W1423)</f>
        <v>3後期金3 4a</v>
      </c>
      <c r="Y1423" s="22" t="e">
        <f>DGET($H$12:$P$205,$P$12,S1422:V1423)</f>
        <v>#VALUE!</v>
      </c>
      <c r="Z1423" s="22" t="e">
        <f>DGET($H$12:$P$205,$I$12,S1422:V1423)</f>
        <v>#VALUE!</v>
      </c>
      <c r="AA1423" s="22" t="e">
        <f>DGET($H$12:$P$205,$H$12,S1422:V1423)</f>
        <v>#VALUE!</v>
      </c>
    </row>
    <row r="1424" spans="19:27" ht="18" customHeight="1" x14ac:dyDescent="0.45">
      <c r="S1424" s="6" t="s">
        <v>101</v>
      </c>
      <c r="T1424" s="6" t="s">
        <v>113</v>
      </c>
      <c r="U1424" s="6" t="s">
        <v>102</v>
      </c>
      <c r="V1424" s="6" t="s">
        <v>104</v>
      </c>
      <c r="W1424" s="6"/>
      <c r="X1424" s="25"/>
      <c r="Y1424" s="6" t="s">
        <v>130</v>
      </c>
      <c r="Z1424" s="6" t="s">
        <v>128</v>
      </c>
      <c r="AA1424" s="6" t="s">
        <v>127</v>
      </c>
    </row>
    <row r="1425" spans="19:27" ht="18" customHeight="1" x14ac:dyDescent="0.45">
      <c r="S1425" s="21" t="s">
        <v>142</v>
      </c>
      <c r="T1425" s="21" t="s">
        <v>141</v>
      </c>
      <c r="U1425" s="21" t="s">
        <v>136</v>
      </c>
      <c r="V1425" s="21" t="s">
        <v>121</v>
      </c>
      <c r="W1425" s="21" t="s">
        <v>134</v>
      </c>
      <c r="X1425" s="26" t="str">
        <f>_xlfn.CONCAT(S1425,T1425,U1425,V1425,W1425)</f>
        <v>3後期金3 4b</v>
      </c>
      <c r="Y1425" s="22" t="e">
        <f>DGET($H$12:$P$205,$P$12,S1424:V1425)</f>
        <v>#VALUE!</v>
      </c>
      <c r="Z1425" s="22" t="e">
        <f>DGET($H$12:$P$205,$I$12,S1424:V1425)</f>
        <v>#VALUE!</v>
      </c>
      <c r="AA1425" s="22" t="e">
        <f>DGET($H$12:$P$205,$H$12,S1424:V1425)</f>
        <v>#VALUE!</v>
      </c>
    </row>
    <row r="1426" spans="19:27" ht="18" customHeight="1" x14ac:dyDescent="0.45">
      <c r="S1426" s="6" t="s">
        <v>101</v>
      </c>
      <c r="T1426" s="6" t="s">
        <v>113</v>
      </c>
      <c r="U1426" s="6" t="s">
        <v>102</v>
      </c>
      <c r="V1426" s="6" t="s">
        <v>105</v>
      </c>
      <c r="W1426" s="6"/>
      <c r="X1426" s="25"/>
      <c r="Y1426" s="6" t="s">
        <v>130</v>
      </c>
      <c r="Z1426" s="6" t="s">
        <v>128</v>
      </c>
      <c r="AA1426" s="6" t="s">
        <v>127</v>
      </c>
    </row>
    <row r="1427" spans="19:27" ht="18" customHeight="1" x14ac:dyDescent="0.45">
      <c r="S1427" s="21" t="s">
        <v>142</v>
      </c>
      <c r="T1427" s="21" t="s">
        <v>141</v>
      </c>
      <c r="U1427" s="21" t="s">
        <v>136</v>
      </c>
      <c r="V1427" s="21" t="s">
        <v>121</v>
      </c>
      <c r="W1427" s="21" t="s">
        <v>135</v>
      </c>
      <c r="X1427" s="26" t="str">
        <f>_xlfn.CONCAT(S1427,T1427,U1427,V1427,W1427)</f>
        <v>3後期金3 4c</v>
      </c>
      <c r="Y1427" s="22" t="e">
        <f>DGET($H$12:$P$205,$P$12,S1426:V1427)</f>
        <v>#VALUE!</v>
      </c>
      <c r="Z1427" s="22" t="e">
        <f>DGET($H$12:$P$205,$I$12,S1426:V1427)</f>
        <v>#VALUE!</v>
      </c>
      <c r="AA1427" s="22" t="e">
        <f>DGET($H$12:$P$205,$H$12,S1426:V1427)</f>
        <v>#VALUE!</v>
      </c>
    </row>
    <row r="1428" spans="19:27" ht="18" customHeight="1" x14ac:dyDescent="0.45">
      <c r="S1428" s="6" t="s">
        <v>101</v>
      </c>
      <c r="T1428" s="6" t="s">
        <v>113</v>
      </c>
      <c r="U1428" s="6" t="s">
        <v>102</v>
      </c>
      <c r="V1428" s="6" t="s">
        <v>103</v>
      </c>
      <c r="W1428" s="6"/>
      <c r="X1428" s="25"/>
      <c r="Y1428" s="6" t="s">
        <v>130</v>
      </c>
      <c r="Z1428" s="6" t="s">
        <v>128</v>
      </c>
      <c r="AA1428" s="6" t="s">
        <v>127</v>
      </c>
    </row>
    <row r="1429" spans="19:27" ht="18" customHeight="1" x14ac:dyDescent="0.45">
      <c r="S1429" s="21" t="s">
        <v>142</v>
      </c>
      <c r="T1429" s="21" t="s">
        <v>141</v>
      </c>
      <c r="U1429" s="21" t="s">
        <v>136</v>
      </c>
      <c r="V1429" s="21" t="s">
        <v>123</v>
      </c>
      <c r="W1429" s="21" t="s">
        <v>133</v>
      </c>
      <c r="X1429" s="26" t="str">
        <f>_xlfn.CONCAT(S1429,T1429,U1429,V1429,W1429)</f>
        <v>3後期金5 6a</v>
      </c>
      <c r="Y1429" s="22" t="e">
        <f>DGET($H$12:$P$205,$P$12,S1428:V1429)</f>
        <v>#VALUE!</v>
      </c>
      <c r="Z1429" s="22" t="e">
        <f>DGET($H$12:$P$205,$I$12,S1428:V1429)</f>
        <v>#VALUE!</v>
      </c>
      <c r="AA1429" s="22" t="e">
        <f>DGET($H$12:$P$205,$H$12,S1428:V1429)</f>
        <v>#VALUE!</v>
      </c>
    </row>
    <row r="1430" spans="19:27" ht="18" customHeight="1" x14ac:dyDescent="0.45">
      <c r="S1430" s="6" t="s">
        <v>101</v>
      </c>
      <c r="T1430" s="6" t="s">
        <v>113</v>
      </c>
      <c r="U1430" s="6" t="s">
        <v>102</v>
      </c>
      <c r="V1430" s="6" t="s">
        <v>104</v>
      </c>
      <c r="W1430" s="6"/>
      <c r="X1430" s="25"/>
      <c r="Y1430" s="6" t="s">
        <v>130</v>
      </c>
      <c r="Z1430" s="6" t="s">
        <v>128</v>
      </c>
      <c r="AA1430" s="6" t="s">
        <v>127</v>
      </c>
    </row>
    <row r="1431" spans="19:27" ht="18" customHeight="1" x14ac:dyDescent="0.45">
      <c r="S1431" s="21" t="s">
        <v>142</v>
      </c>
      <c r="T1431" s="21" t="s">
        <v>141</v>
      </c>
      <c r="U1431" s="21" t="s">
        <v>136</v>
      </c>
      <c r="V1431" s="21" t="s">
        <v>123</v>
      </c>
      <c r="W1431" s="21" t="s">
        <v>134</v>
      </c>
      <c r="X1431" s="26" t="str">
        <f>_xlfn.CONCAT(S1431,T1431,U1431,V1431,W1431)</f>
        <v>3後期金5 6b</v>
      </c>
      <c r="Y1431" s="22" t="e">
        <f>DGET($H$12:$P$205,$P$12,S1430:V1431)</f>
        <v>#VALUE!</v>
      </c>
      <c r="Z1431" s="22" t="e">
        <f>DGET($H$12:$P$205,$I$12,S1430:V1431)</f>
        <v>#VALUE!</v>
      </c>
      <c r="AA1431" s="22" t="e">
        <f>DGET($H$12:$P$205,$H$12,S1430:V1431)</f>
        <v>#VALUE!</v>
      </c>
    </row>
    <row r="1432" spans="19:27" ht="18" customHeight="1" x14ac:dyDescent="0.45">
      <c r="S1432" s="6" t="s">
        <v>101</v>
      </c>
      <c r="T1432" s="6" t="s">
        <v>113</v>
      </c>
      <c r="U1432" s="6" t="s">
        <v>102</v>
      </c>
      <c r="V1432" s="6" t="s">
        <v>105</v>
      </c>
      <c r="W1432" s="6"/>
      <c r="X1432" s="25"/>
      <c r="Y1432" s="6" t="s">
        <v>130</v>
      </c>
      <c r="Z1432" s="6" t="s">
        <v>128</v>
      </c>
      <c r="AA1432" s="6" t="s">
        <v>127</v>
      </c>
    </row>
    <row r="1433" spans="19:27" ht="18" customHeight="1" x14ac:dyDescent="0.45">
      <c r="S1433" s="21" t="s">
        <v>142</v>
      </c>
      <c r="T1433" s="21" t="s">
        <v>141</v>
      </c>
      <c r="U1433" s="21" t="s">
        <v>136</v>
      </c>
      <c r="V1433" s="21" t="s">
        <v>123</v>
      </c>
      <c r="W1433" s="21" t="s">
        <v>135</v>
      </c>
      <c r="X1433" s="26" t="str">
        <f>_xlfn.CONCAT(S1433,T1433,U1433,V1433,W1433)</f>
        <v>3後期金5 6c</v>
      </c>
      <c r="Y1433" s="22" t="e">
        <f>DGET($H$12:$P$205,$P$12,S1432:V1433)</f>
        <v>#VALUE!</v>
      </c>
      <c r="Z1433" s="22" t="e">
        <f>DGET($H$12:$P$205,$I$12,S1432:V1433)</f>
        <v>#VALUE!</v>
      </c>
      <c r="AA1433" s="22" t="e">
        <f>DGET($H$12:$P$205,$H$12,S1432:V1433)</f>
        <v>#VALUE!</v>
      </c>
    </row>
    <row r="1434" spans="19:27" ht="18" customHeight="1" x14ac:dyDescent="0.45">
      <c r="S1434" s="6" t="s">
        <v>101</v>
      </c>
      <c r="T1434" s="6" t="s">
        <v>113</v>
      </c>
      <c r="U1434" s="6" t="s">
        <v>102</v>
      </c>
      <c r="V1434" s="6" t="s">
        <v>103</v>
      </c>
      <c r="W1434" s="6"/>
      <c r="X1434" s="25"/>
      <c r="Y1434" s="6" t="s">
        <v>130</v>
      </c>
      <c r="Z1434" s="6" t="s">
        <v>128</v>
      </c>
      <c r="AA1434" s="6" t="s">
        <v>127</v>
      </c>
    </row>
    <row r="1435" spans="19:27" ht="18" customHeight="1" x14ac:dyDescent="0.45">
      <c r="S1435" s="21" t="s">
        <v>142</v>
      </c>
      <c r="T1435" s="21" t="s">
        <v>141</v>
      </c>
      <c r="U1435" s="21" t="s">
        <v>136</v>
      </c>
      <c r="V1435" s="21" t="s">
        <v>124</v>
      </c>
      <c r="W1435" s="21" t="s">
        <v>133</v>
      </c>
      <c r="X1435" s="26" t="str">
        <f>_xlfn.CONCAT(S1435,T1435,U1435,V1435,W1435)</f>
        <v>3後期金7 8a</v>
      </c>
      <c r="Y1435" s="22" t="e">
        <f>DGET($H$12:$P$205,$P$12,S1434:V1435)</f>
        <v>#VALUE!</v>
      </c>
      <c r="Z1435" s="22" t="e">
        <f>DGET($H$12:$P$205,$I$12,S1434:V1435)</f>
        <v>#VALUE!</v>
      </c>
      <c r="AA1435" s="22" t="e">
        <f>DGET($H$12:$P$205,$H$12,S1434:V1435)</f>
        <v>#VALUE!</v>
      </c>
    </row>
    <row r="1436" spans="19:27" ht="18" customHeight="1" x14ac:dyDescent="0.45">
      <c r="S1436" s="6" t="s">
        <v>101</v>
      </c>
      <c r="T1436" s="6" t="s">
        <v>113</v>
      </c>
      <c r="U1436" s="6" t="s">
        <v>102</v>
      </c>
      <c r="V1436" s="6" t="s">
        <v>104</v>
      </c>
      <c r="W1436" s="6"/>
      <c r="X1436" s="25"/>
      <c r="Y1436" s="6" t="s">
        <v>130</v>
      </c>
      <c r="Z1436" s="6" t="s">
        <v>128</v>
      </c>
      <c r="AA1436" s="6" t="s">
        <v>127</v>
      </c>
    </row>
    <row r="1437" spans="19:27" ht="18" customHeight="1" x14ac:dyDescent="0.45">
      <c r="S1437" s="21" t="s">
        <v>142</v>
      </c>
      <c r="T1437" s="21" t="s">
        <v>141</v>
      </c>
      <c r="U1437" s="21" t="s">
        <v>136</v>
      </c>
      <c r="V1437" s="21" t="s">
        <v>124</v>
      </c>
      <c r="W1437" s="21" t="s">
        <v>134</v>
      </c>
      <c r="X1437" s="26" t="str">
        <f>_xlfn.CONCAT(S1437,T1437,U1437,V1437,W1437)</f>
        <v>3後期金7 8b</v>
      </c>
      <c r="Y1437" s="22" t="e">
        <f>DGET($H$12:$P$205,$P$12,S1436:V1437)</f>
        <v>#VALUE!</v>
      </c>
      <c r="Z1437" s="22" t="e">
        <f>DGET($H$12:$P$205,$I$12,S1436:V1437)</f>
        <v>#VALUE!</v>
      </c>
      <c r="AA1437" s="22" t="e">
        <f>DGET($H$12:$P$205,$H$12,S1436:V1437)</f>
        <v>#VALUE!</v>
      </c>
    </row>
    <row r="1438" spans="19:27" ht="18" customHeight="1" x14ac:dyDescent="0.45">
      <c r="S1438" s="6" t="s">
        <v>101</v>
      </c>
      <c r="T1438" s="6" t="s">
        <v>113</v>
      </c>
      <c r="U1438" s="6" t="s">
        <v>102</v>
      </c>
      <c r="V1438" s="6" t="s">
        <v>105</v>
      </c>
      <c r="W1438" s="6"/>
      <c r="X1438" s="25"/>
      <c r="Y1438" s="6" t="s">
        <v>130</v>
      </c>
      <c r="Z1438" s="6" t="s">
        <v>128</v>
      </c>
      <c r="AA1438" s="6" t="s">
        <v>127</v>
      </c>
    </row>
    <row r="1439" spans="19:27" ht="18" customHeight="1" x14ac:dyDescent="0.45">
      <c r="S1439" s="21" t="s">
        <v>142</v>
      </c>
      <c r="T1439" s="21" t="s">
        <v>141</v>
      </c>
      <c r="U1439" s="21" t="s">
        <v>136</v>
      </c>
      <c r="V1439" s="21" t="s">
        <v>124</v>
      </c>
      <c r="W1439" s="21" t="s">
        <v>135</v>
      </c>
      <c r="X1439" s="26" t="str">
        <f>_xlfn.CONCAT(S1439,T1439,U1439,V1439,W1439)</f>
        <v>3後期金7 8c</v>
      </c>
      <c r="Y1439" s="22" t="e">
        <f>DGET($H$12:$P$205,$P$12,S1438:V1439)</f>
        <v>#VALUE!</v>
      </c>
      <c r="Z1439" s="22" t="e">
        <f>DGET($H$12:$P$205,$I$12,S1438:V1439)</f>
        <v>#VALUE!</v>
      </c>
      <c r="AA1439" s="22" t="e">
        <f>DGET($H$12:$P$205,$H$12,S1438:V1439)</f>
        <v>#VALUE!</v>
      </c>
    </row>
    <row r="1440" spans="19:27" ht="18" customHeight="1" x14ac:dyDescent="0.45">
      <c r="S1440" s="6" t="s">
        <v>101</v>
      </c>
      <c r="T1440" s="6" t="s">
        <v>113</v>
      </c>
      <c r="U1440" s="6" t="s">
        <v>102</v>
      </c>
      <c r="V1440" s="6" t="s">
        <v>103</v>
      </c>
      <c r="W1440" s="6"/>
      <c r="X1440" s="25"/>
      <c r="Y1440" s="6" t="s">
        <v>130</v>
      </c>
      <c r="Z1440" s="6" t="s">
        <v>128</v>
      </c>
      <c r="AA1440" s="6" t="s">
        <v>127</v>
      </c>
    </row>
    <row r="1441" spans="19:27" ht="18" customHeight="1" x14ac:dyDescent="0.45">
      <c r="S1441" s="21" t="s">
        <v>142</v>
      </c>
      <c r="T1441" s="21" t="s">
        <v>141</v>
      </c>
      <c r="U1441" s="21" t="s">
        <v>136</v>
      </c>
      <c r="V1441" s="21" t="s">
        <v>125</v>
      </c>
      <c r="W1441" s="21" t="s">
        <v>133</v>
      </c>
      <c r="X1441" s="26" t="str">
        <f>_xlfn.CONCAT(S1441,T1441,U1441,V1441,W1441)</f>
        <v>3後期金9 10a</v>
      </c>
      <c r="Y1441" s="22" t="e">
        <f>DGET($H$12:$P$205,$P$12,S1440:V1441)</f>
        <v>#VALUE!</v>
      </c>
      <c r="Z1441" s="22" t="e">
        <f>DGET($H$12:$P$205,$I$12,S1440:V1441)</f>
        <v>#VALUE!</v>
      </c>
      <c r="AA1441" s="22" t="e">
        <f>DGET($H$12:$P$205,$H$12,S1440:V1441)</f>
        <v>#VALUE!</v>
      </c>
    </row>
    <row r="1442" spans="19:27" ht="18" customHeight="1" x14ac:dyDescent="0.45">
      <c r="S1442" s="6" t="s">
        <v>101</v>
      </c>
      <c r="T1442" s="6" t="s">
        <v>113</v>
      </c>
      <c r="U1442" s="6" t="s">
        <v>102</v>
      </c>
      <c r="V1442" s="6" t="s">
        <v>104</v>
      </c>
      <c r="W1442" s="6"/>
      <c r="X1442" s="25"/>
      <c r="Y1442" s="6" t="s">
        <v>130</v>
      </c>
      <c r="Z1442" s="6" t="s">
        <v>128</v>
      </c>
      <c r="AA1442" s="6" t="s">
        <v>127</v>
      </c>
    </row>
    <row r="1443" spans="19:27" ht="18" customHeight="1" x14ac:dyDescent="0.45">
      <c r="S1443" s="21" t="s">
        <v>142</v>
      </c>
      <c r="T1443" s="21" t="s">
        <v>141</v>
      </c>
      <c r="U1443" s="21" t="s">
        <v>136</v>
      </c>
      <c r="V1443" s="21" t="s">
        <v>125</v>
      </c>
      <c r="W1443" s="21" t="s">
        <v>134</v>
      </c>
      <c r="X1443" s="26" t="str">
        <f>_xlfn.CONCAT(S1443,T1443,U1443,V1443,W1443)</f>
        <v>3後期金9 10b</v>
      </c>
      <c r="Y1443" s="22" t="e">
        <f>DGET($H$12:$P$205,$P$12,S1442:V1443)</f>
        <v>#VALUE!</v>
      </c>
      <c r="Z1443" s="22" t="e">
        <f>DGET($H$12:$P$205,$I$12,S1442:V1443)</f>
        <v>#VALUE!</v>
      </c>
      <c r="AA1443" s="22" t="e">
        <f>DGET($H$12:$P$205,$H$12,S1442:V1443)</f>
        <v>#VALUE!</v>
      </c>
    </row>
    <row r="1444" spans="19:27" ht="18" customHeight="1" x14ac:dyDescent="0.45">
      <c r="S1444" s="6" t="s">
        <v>101</v>
      </c>
      <c r="T1444" s="6" t="s">
        <v>113</v>
      </c>
      <c r="U1444" s="6" t="s">
        <v>102</v>
      </c>
      <c r="V1444" s="6" t="s">
        <v>105</v>
      </c>
      <c r="W1444" s="6"/>
      <c r="X1444" s="25"/>
      <c r="Y1444" s="6" t="s">
        <v>130</v>
      </c>
      <c r="Z1444" s="6" t="s">
        <v>128</v>
      </c>
      <c r="AA1444" s="6" t="s">
        <v>127</v>
      </c>
    </row>
    <row r="1445" spans="19:27" ht="18" customHeight="1" x14ac:dyDescent="0.45">
      <c r="S1445" s="21" t="s">
        <v>142</v>
      </c>
      <c r="T1445" s="21" t="s">
        <v>141</v>
      </c>
      <c r="U1445" s="21" t="s">
        <v>136</v>
      </c>
      <c r="V1445" s="21" t="s">
        <v>125</v>
      </c>
      <c r="W1445" s="21" t="s">
        <v>135</v>
      </c>
      <c r="X1445" s="26" t="str">
        <f>_xlfn.CONCAT(S1445,T1445,U1445,V1445,W1445)</f>
        <v>3後期金9 10c</v>
      </c>
      <c r="Y1445" s="22" t="e">
        <f>DGET($H$12:$P$205,$P$12,S1444:V1445)</f>
        <v>#VALUE!</v>
      </c>
      <c r="Z1445" s="22" t="e">
        <f>DGET($H$12:$P$205,$I$12,S1444:V1445)</f>
        <v>#VALUE!</v>
      </c>
      <c r="AA1445" s="22" t="e">
        <f>DGET($H$12:$P$205,$H$12,S1444:V1445)</f>
        <v>#VALUE!</v>
      </c>
    </row>
    <row r="1446" spans="19:27" ht="18" customHeight="1" x14ac:dyDescent="0.45">
      <c r="S1446" s="6" t="s">
        <v>101</v>
      </c>
      <c r="T1446" s="6" t="s">
        <v>113</v>
      </c>
      <c r="U1446" s="6" t="s">
        <v>102</v>
      </c>
      <c r="V1446" s="6" t="s">
        <v>103</v>
      </c>
      <c r="W1446" s="6"/>
      <c r="X1446" s="25"/>
      <c r="Y1446" s="6" t="s">
        <v>130</v>
      </c>
      <c r="Z1446" s="6" t="s">
        <v>128</v>
      </c>
      <c r="AA1446" s="6" t="s">
        <v>127</v>
      </c>
    </row>
    <row r="1447" spans="19:27" ht="18" customHeight="1" x14ac:dyDescent="0.45">
      <c r="S1447" s="21" t="s">
        <v>142</v>
      </c>
      <c r="T1447" s="21" t="s">
        <v>141</v>
      </c>
      <c r="U1447" s="21" t="s">
        <v>136</v>
      </c>
      <c r="V1447" s="21" t="s">
        <v>126</v>
      </c>
      <c r="W1447" s="21" t="s">
        <v>133</v>
      </c>
      <c r="X1447" s="26" t="str">
        <f>_xlfn.CONCAT(S1447,T1447,U1447,V1447,W1447)</f>
        <v>3後期金他a</v>
      </c>
      <c r="Y1447" s="22" t="e">
        <f>DGET($H$12:$P$205,$P$12,S1446:V1447)</f>
        <v>#VALUE!</v>
      </c>
      <c r="Z1447" s="22" t="e">
        <f>DGET($H$12:$P$205,$I$12,S1446:V1447)</f>
        <v>#VALUE!</v>
      </c>
      <c r="AA1447" s="22" t="e">
        <f>DGET($H$12:$P$205,$H$12,S1446:V1447)</f>
        <v>#VALUE!</v>
      </c>
    </row>
    <row r="1448" spans="19:27" ht="18" customHeight="1" x14ac:dyDescent="0.45">
      <c r="S1448" s="6" t="s">
        <v>101</v>
      </c>
      <c r="T1448" s="6" t="s">
        <v>113</v>
      </c>
      <c r="U1448" s="6" t="s">
        <v>102</v>
      </c>
      <c r="V1448" s="6" t="s">
        <v>104</v>
      </c>
      <c r="W1448" s="6"/>
      <c r="X1448" s="25"/>
      <c r="Y1448" s="6" t="s">
        <v>130</v>
      </c>
      <c r="Z1448" s="6" t="s">
        <v>128</v>
      </c>
      <c r="AA1448" s="6" t="s">
        <v>127</v>
      </c>
    </row>
    <row r="1449" spans="19:27" ht="18" customHeight="1" x14ac:dyDescent="0.45">
      <c r="S1449" s="21" t="s">
        <v>142</v>
      </c>
      <c r="T1449" s="21" t="s">
        <v>141</v>
      </c>
      <c r="U1449" s="21" t="s">
        <v>136</v>
      </c>
      <c r="V1449" s="21" t="s">
        <v>126</v>
      </c>
      <c r="W1449" s="21" t="s">
        <v>134</v>
      </c>
      <c r="X1449" s="26" t="str">
        <f>_xlfn.CONCAT(S1449,T1449,U1449,V1449,W1449)</f>
        <v>3後期金他b</v>
      </c>
      <c r="Y1449" s="22" t="e">
        <f>DGET($H$12:$P$205,$P$12,S1448:V1449)</f>
        <v>#VALUE!</v>
      </c>
      <c r="Z1449" s="22" t="e">
        <f>DGET($H$12:$P$205,$I$12,S1448:V1449)</f>
        <v>#VALUE!</v>
      </c>
      <c r="AA1449" s="22" t="e">
        <f>DGET($H$12:$P$205,$H$12,S1448:V1449)</f>
        <v>#VALUE!</v>
      </c>
    </row>
    <row r="1450" spans="19:27" ht="18" customHeight="1" x14ac:dyDescent="0.45">
      <c r="S1450" s="6" t="s">
        <v>101</v>
      </c>
      <c r="T1450" s="6" t="s">
        <v>113</v>
      </c>
      <c r="U1450" s="6" t="s">
        <v>102</v>
      </c>
      <c r="V1450" s="6" t="s">
        <v>105</v>
      </c>
      <c r="W1450" s="6"/>
      <c r="X1450" s="25"/>
      <c r="Y1450" s="6" t="s">
        <v>130</v>
      </c>
      <c r="Z1450" s="6" t="s">
        <v>128</v>
      </c>
      <c r="AA1450" s="6" t="s">
        <v>127</v>
      </c>
    </row>
    <row r="1451" spans="19:27" ht="18" customHeight="1" x14ac:dyDescent="0.45">
      <c r="S1451" s="21" t="s">
        <v>142</v>
      </c>
      <c r="T1451" s="21" t="s">
        <v>141</v>
      </c>
      <c r="U1451" s="21" t="s">
        <v>136</v>
      </c>
      <c r="V1451" s="21" t="s">
        <v>126</v>
      </c>
      <c r="W1451" s="21" t="s">
        <v>135</v>
      </c>
      <c r="X1451" s="26" t="str">
        <f>_xlfn.CONCAT(S1451,T1451,U1451,V1451,W1451)</f>
        <v>3後期金他c</v>
      </c>
      <c r="Y1451" s="22" t="e">
        <f>DGET($H$12:$P$205,$P$12,S1450:V1451)</f>
        <v>#VALUE!</v>
      </c>
      <c r="Z1451" s="22" t="e">
        <f>DGET($H$12:$P$205,$I$12,S1450:V1451)</f>
        <v>#VALUE!</v>
      </c>
      <c r="AA1451" s="22" t="e">
        <f>DGET($H$12:$P$205,$H$12,S1450:V1451)</f>
        <v>#VALUE!</v>
      </c>
    </row>
    <row r="1452" spans="19:27" ht="18" customHeight="1" x14ac:dyDescent="0.45">
      <c r="S1452" s="6" t="s">
        <v>101</v>
      </c>
      <c r="T1452" s="6" t="s">
        <v>113</v>
      </c>
      <c r="U1452" s="6" t="s">
        <v>102</v>
      </c>
      <c r="V1452" s="6" t="s">
        <v>103</v>
      </c>
      <c r="W1452" s="6"/>
      <c r="X1452" s="25"/>
      <c r="Y1452" s="6" t="s">
        <v>130</v>
      </c>
      <c r="Z1452" s="6" t="s">
        <v>128</v>
      </c>
      <c r="AA1452" s="6" t="s">
        <v>127</v>
      </c>
    </row>
    <row r="1453" spans="19:27" ht="18" customHeight="1" x14ac:dyDescent="0.45">
      <c r="S1453" s="21" t="s">
        <v>142</v>
      </c>
      <c r="T1453" s="21" t="s">
        <v>141</v>
      </c>
      <c r="U1453" s="21" t="s">
        <v>137</v>
      </c>
      <c r="V1453" s="21" t="s">
        <v>120</v>
      </c>
      <c r="W1453" s="21" t="s">
        <v>133</v>
      </c>
      <c r="X1453" s="26" t="str">
        <f>_xlfn.CONCAT(S1453,T1453,U1453,V1453,W1453)</f>
        <v>3後期土1 2a</v>
      </c>
      <c r="Y1453" s="22" t="e">
        <f>DGET($H$12:$P$205,$P$12,S1452:V1453)</f>
        <v>#VALUE!</v>
      </c>
      <c r="Z1453" s="22" t="e">
        <f>DGET($H$12:$P$205,$I$12,S1452:V1453)</f>
        <v>#VALUE!</v>
      </c>
      <c r="AA1453" s="22" t="e">
        <f>DGET($H$12:$P$205,$H$12,S1452:V1453)</f>
        <v>#VALUE!</v>
      </c>
    </row>
    <row r="1454" spans="19:27" ht="18" customHeight="1" x14ac:dyDescent="0.45">
      <c r="S1454" s="6" t="s">
        <v>101</v>
      </c>
      <c r="T1454" s="6" t="s">
        <v>113</v>
      </c>
      <c r="U1454" s="6" t="s">
        <v>102</v>
      </c>
      <c r="V1454" s="6" t="s">
        <v>104</v>
      </c>
      <c r="W1454" s="6"/>
      <c r="X1454" s="25"/>
      <c r="Y1454" s="6" t="s">
        <v>130</v>
      </c>
      <c r="Z1454" s="6" t="s">
        <v>128</v>
      </c>
      <c r="AA1454" s="6" t="s">
        <v>127</v>
      </c>
    </row>
    <row r="1455" spans="19:27" ht="18" customHeight="1" x14ac:dyDescent="0.45">
      <c r="S1455" s="21" t="s">
        <v>142</v>
      </c>
      <c r="T1455" s="21" t="s">
        <v>141</v>
      </c>
      <c r="U1455" s="21" t="s">
        <v>137</v>
      </c>
      <c r="V1455" s="21" t="s">
        <v>120</v>
      </c>
      <c r="W1455" s="21" t="s">
        <v>134</v>
      </c>
      <c r="X1455" s="26" t="str">
        <f>_xlfn.CONCAT(S1455,T1455,U1455,V1455,W1455)</f>
        <v>3後期土1 2b</v>
      </c>
      <c r="Y1455" s="22" t="e">
        <f>DGET($H$12:$P$205,$P$12,S1454:V1455)</f>
        <v>#VALUE!</v>
      </c>
      <c r="Z1455" s="22" t="e">
        <f>DGET($H$12:$P$205,$I$12,S1454:V1455)</f>
        <v>#VALUE!</v>
      </c>
      <c r="AA1455" s="22" t="e">
        <f>DGET($H$12:$P$205,$H$12,S1454:V1455)</f>
        <v>#VALUE!</v>
      </c>
    </row>
    <row r="1456" spans="19:27" ht="18" customHeight="1" x14ac:dyDescent="0.45">
      <c r="S1456" s="6" t="s">
        <v>101</v>
      </c>
      <c r="T1456" s="6" t="s">
        <v>113</v>
      </c>
      <c r="U1456" s="6" t="s">
        <v>102</v>
      </c>
      <c r="V1456" s="6" t="s">
        <v>105</v>
      </c>
      <c r="W1456" s="6"/>
      <c r="X1456" s="25"/>
      <c r="Y1456" s="6" t="s">
        <v>130</v>
      </c>
      <c r="Z1456" s="6" t="s">
        <v>128</v>
      </c>
      <c r="AA1456" s="6" t="s">
        <v>127</v>
      </c>
    </row>
    <row r="1457" spans="19:27" ht="18" customHeight="1" x14ac:dyDescent="0.45">
      <c r="S1457" s="21" t="s">
        <v>142</v>
      </c>
      <c r="T1457" s="21" t="s">
        <v>141</v>
      </c>
      <c r="U1457" s="21" t="s">
        <v>137</v>
      </c>
      <c r="V1457" s="21" t="s">
        <v>120</v>
      </c>
      <c r="W1457" s="21" t="s">
        <v>135</v>
      </c>
      <c r="X1457" s="26" t="str">
        <f>_xlfn.CONCAT(S1457,T1457,U1457,V1457,W1457)</f>
        <v>3後期土1 2c</v>
      </c>
      <c r="Y1457" s="22" t="e">
        <f>DGET($H$12:$P$205,$P$12,S1456:V1457)</f>
        <v>#VALUE!</v>
      </c>
      <c r="Z1457" s="22" t="e">
        <f>DGET($H$12:$P$205,$I$12,S1456:V1457)</f>
        <v>#VALUE!</v>
      </c>
      <c r="AA1457" s="22" t="e">
        <f>DGET($H$12:$P$205,$H$12,S1456:V1457)</f>
        <v>#VALUE!</v>
      </c>
    </row>
    <row r="1458" spans="19:27" ht="18" customHeight="1" x14ac:dyDescent="0.45">
      <c r="S1458" s="6" t="s">
        <v>101</v>
      </c>
      <c r="T1458" s="6" t="s">
        <v>113</v>
      </c>
      <c r="U1458" s="6" t="s">
        <v>138</v>
      </c>
      <c r="V1458" s="6" t="s">
        <v>103</v>
      </c>
      <c r="W1458" s="6"/>
      <c r="X1458" s="25"/>
      <c r="Y1458" s="6" t="s">
        <v>130</v>
      </c>
      <c r="Z1458" s="6" t="s">
        <v>128</v>
      </c>
      <c r="AA1458" s="6" t="s">
        <v>127</v>
      </c>
    </row>
    <row r="1459" spans="19:27" ht="18" customHeight="1" x14ac:dyDescent="0.45">
      <c r="S1459" s="21" t="s">
        <v>142</v>
      </c>
      <c r="T1459" s="21" t="s">
        <v>141</v>
      </c>
      <c r="U1459" s="21" t="s">
        <v>137</v>
      </c>
      <c r="V1459" s="21" t="s">
        <v>121</v>
      </c>
      <c r="W1459" s="21" t="s">
        <v>133</v>
      </c>
      <c r="X1459" s="26" t="str">
        <f>_xlfn.CONCAT(S1459,T1459,U1459,V1459,W1459)</f>
        <v>3後期土3 4a</v>
      </c>
      <c r="Y1459" s="22" t="e">
        <f>DGET($H$12:$P$205,$P$12,S1458:V1459)</f>
        <v>#VALUE!</v>
      </c>
      <c r="Z1459" s="22" t="e">
        <f>DGET($H$12:$P$205,$I$12,S1458:V1459)</f>
        <v>#VALUE!</v>
      </c>
      <c r="AA1459" s="22" t="e">
        <f>DGET($H$12:$P$205,$H$12,S1458:V1459)</f>
        <v>#VALUE!</v>
      </c>
    </row>
    <row r="1460" spans="19:27" ht="18" customHeight="1" x14ac:dyDescent="0.45">
      <c r="S1460" s="6" t="s">
        <v>101</v>
      </c>
      <c r="T1460" s="6" t="s">
        <v>113</v>
      </c>
      <c r="U1460" s="6" t="s">
        <v>102</v>
      </c>
      <c r="V1460" s="6" t="s">
        <v>104</v>
      </c>
      <c r="W1460" s="6"/>
      <c r="X1460" s="25"/>
      <c r="Y1460" s="6" t="s">
        <v>130</v>
      </c>
      <c r="Z1460" s="6" t="s">
        <v>128</v>
      </c>
      <c r="AA1460" s="6" t="s">
        <v>127</v>
      </c>
    </row>
    <row r="1461" spans="19:27" ht="18" customHeight="1" x14ac:dyDescent="0.45">
      <c r="S1461" s="21" t="s">
        <v>142</v>
      </c>
      <c r="T1461" s="21" t="s">
        <v>141</v>
      </c>
      <c r="U1461" s="21" t="s">
        <v>137</v>
      </c>
      <c r="V1461" s="21" t="s">
        <v>121</v>
      </c>
      <c r="W1461" s="21" t="s">
        <v>134</v>
      </c>
      <c r="X1461" s="26" t="str">
        <f>_xlfn.CONCAT(S1461,T1461,U1461,V1461,W1461)</f>
        <v>3後期土3 4b</v>
      </c>
      <c r="Y1461" s="22" t="e">
        <f>DGET($H$12:$P$205,$P$12,S1460:V1461)</f>
        <v>#VALUE!</v>
      </c>
      <c r="Z1461" s="22" t="e">
        <f>DGET($H$12:$P$205,$I$12,S1460:V1461)</f>
        <v>#VALUE!</v>
      </c>
      <c r="AA1461" s="22" t="e">
        <f>DGET($H$12:$P$205,$H$12,S1460:V1461)</f>
        <v>#VALUE!</v>
      </c>
    </row>
    <row r="1462" spans="19:27" ht="18" customHeight="1" x14ac:dyDescent="0.45">
      <c r="S1462" s="6" t="s">
        <v>101</v>
      </c>
      <c r="T1462" s="6" t="s">
        <v>113</v>
      </c>
      <c r="U1462" s="6" t="s">
        <v>102</v>
      </c>
      <c r="V1462" s="6" t="s">
        <v>105</v>
      </c>
      <c r="W1462" s="6"/>
      <c r="X1462" s="25"/>
      <c r="Y1462" s="6" t="s">
        <v>130</v>
      </c>
      <c r="Z1462" s="6" t="s">
        <v>128</v>
      </c>
      <c r="AA1462" s="6" t="s">
        <v>127</v>
      </c>
    </row>
    <row r="1463" spans="19:27" ht="18" customHeight="1" x14ac:dyDescent="0.45">
      <c r="S1463" s="21" t="s">
        <v>142</v>
      </c>
      <c r="T1463" s="21" t="s">
        <v>141</v>
      </c>
      <c r="U1463" s="21" t="s">
        <v>137</v>
      </c>
      <c r="V1463" s="21" t="s">
        <v>121</v>
      </c>
      <c r="W1463" s="21" t="s">
        <v>135</v>
      </c>
      <c r="X1463" s="26" t="str">
        <f>_xlfn.CONCAT(S1463,T1463,U1463,V1463,W1463)</f>
        <v>3後期土3 4c</v>
      </c>
      <c r="Y1463" s="22" t="e">
        <f>DGET($H$12:$P$205,$P$12,S1462:V1463)</f>
        <v>#VALUE!</v>
      </c>
      <c r="Z1463" s="22" t="e">
        <f>DGET($H$12:$P$205,$I$12,S1462:V1463)</f>
        <v>#VALUE!</v>
      </c>
      <c r="AA1463" s="22" t="e">
        <f>DGET($H$12:$P$205,$H$12,S1462:V1463)</f>
        <v>#VALUE!</v>
      </c>
    </row>
    <row r="1464" spans="19:27" ht="18" customHeight="1" x14ac:dyDescent="0.45">
      <c r="S1464" s="6" t="s">
        <v>101</v>
      </c>
      <c r="T1464" s="6" t="s">
        <v>113</v>
      </c>
      <c r="U1464" s="6" t="s">
        <v>102</v>
      </c>
      <c r="V1464" s="6" t="s">
        <v>103</v>
      </c>
      <c r="W1464" s="6"/>
      <c r="X1464" s="25"/>
      <c r="Y1464" s="6" t="s">
        <v>130</v>
      </c>
      <c r="Z1464" s="6" t="s">
        <v>128</v>
      </c>
      <c r="AA1464" s="6" t="s">
        <v>127</v>
      </c>
    </row>
    <row r="1465" spans="19:27" ht="18" customHeight="1" x14ac:dyDescent="0.45">
      <c r="S1465" s="21" t="s">
        <v>142</v>
      </c>
      <c r="T1465" s="21" t="s">
        <v>141</v>
      </c>
      <c r="U1465" s="21" t="s">
        <v>137</v>
      </c>
      <c r="V1465" s="21" t="s">
        <v>123</v>
      </c>
      <c r="W1465" s="21" t="s">
        <v>133</v>
      </c>
      <c r="X1465" s="26" t="str">
        <f>_xlfn.CONCAT(S1465,T1465,U1465,V1465,W1465)</f>
        <v>3後期土5 6a</v>
      </c>
      <c r="Y1465" s="22" t="e">
        <f>DGET($H$12:$P$205,$P$12,S1464:V1465)</f>
        <v>#VALUE!</v>
      </c>
      <c r="Z1465" s="22" t="e">
        <f>DGET($H$12:$P$205,$I$12,S1464:V1465)</f>
        <v>#VALUE!</v>
      </c>
      <c r="AA1465" s="22" t="e">
        <f>DGET($H$12:$P$205,$H$12,S1464:V1465)</f>
        <v>#VALUE!</v>
      </c>
    </row>
    <row r="1466" spans="19:27" ht="18" customHeight="1" x14ac:dyDescent="0.45">
      <c r="S1466" s="6" t="s">
        <v>101</v>
      </c>
      <c r="T1466" s="6" t="s">
        <v>113</v>
      </c>
      <c r="U1466" s="6" t="s">
        <v>138</v>
      </c>
      <c r="V1466" s="6" t="s">
        <v>104</v>
      </c>
      <c r="W1466" s="6"/>
      <c r="X1466" s="25"/>
      <c r="Y1466" s="6" t="s">
        <v>130</v>
      </c>
      <c r="Z1466" s="6" t="s">
        <v>128</v>
      </c>
      <c r="AA1466" s="6" t="s">
        <v>127</v>
      </c>
    </row>
    <row r="1467" spans="19:27" ht="18" customHeight="1" x14ac:dyDescent="0.45">
      <c r="S1467" s="21" t="s">
        <v>142</v>
      </c>
      <c r="T1467" s="21" t="s">
        <v>141</v>
      </c>
      <c r="U1467" s="21" t="s">
        <v>137</v>
      </c>
      <c r="V1467" s="21" t="s">
        <v>123</v>
      </c>
      <c r="W1467" s="21" t="s">
        <v>134</v>
      </c>
      <c r="X1467" s="26" t="str">
        <f>_xlfn.CONCAT(S1467,T1467,U1467,V1467,W1467)</f>
        <v>3後期土5 6b</v>
      </c>
      <c r="Y1467" s="22" t="e">
        <f>DGET($H$12:$P$205,$P$12,S1466:V1467)</f>
        <v>#VALUE!</v>
      </c>
      <c r="Z1467" s="22" t="e">
        <f>DGET($H$12:$P$205,$I$12,S1466:V1467)</f>
        <v>#VALUE!</v>
      </c>
      <c r="AA1467" s="22" t="e">
        <f>DGET($H$12:$P$205,$H$12,S1466:V1467)</f>
        <v>#VALUE!</v>
      </c>
    </row>
    <row r="1468" spans="19:27" ht="18" customHeight="1" x14ac:dyDescent="0.45">
      <c r="S1468" s="6" t="s">
        <v>101</v>
      </c>
      <c r="T1468" s="6" t="s">
        <v>113</v>
      </c>
      <c r="U1468" s="6" t="s">
        <v>102</v>
      </c>
      <c r="V1468" s="6" t="s">
        <v>105</v>
      </c>
      <c r="W1468" s="6"/>
      <c r="X1468" s="25"/>
      <c r="Y1468" s="6" t="s">
        <v>130</v>
      </c>
      <c r="Z1468" s="6" t="s">
        <v>128</v>
      </c>
      <c r="AA1468" s="6" t="s">
        <v>127</v>
      </c>
    </row>
    <row r="1469" spans="19:27" ht="18" customHeight="1" x14ac:dyDescent="0.45">
      <c r="S1469" s="21" t="s">
        <v>142</v>
      </c>
      <c r="T1469" s="21" t="s">
        <v>141</v>
      </c>
      <c r="U1469" s="21" t="s">
        <v>137</v>
      </c>
      <c r="V1469" s="21" t="s">
        <v>123</v>
      </c>
      <c r="W1469" s="21" t="s">
        <v>135</v>
      </c>
      <c r="X1469" s="26" t="str">
        <f>_xlfn.CONCAT(S1469,T1469,U1469,V1469,W1469)</f>
        <v>3後期土5 6c</v>
      </c>
      <c r="Y1469" s="22" t="e">
        <f>DGET($H$12:$P$205,$P$12,S1468:V1469)</f>
        <v>#VALUE!</v>
      </c>
      <c r="Z1469" s="22" t="e">
        <f>DGET($H$12:$P$205,$I$12,S1468:V1469)</f>
        <v>#VALUE!</v>
      </c>
      <c r="AA1469" s="22" t="e">
        <f>DGET($H$12:$P$205,$H$12,S1468:V1469)</f>
        <v>#VALUE!</v>
      </c>
    </row>
    <row r="1470" spans="19:27" ht="18" customHeight="1" x14ac:dyDescent="0.45">
      <c r="S1470" s="6" t="s">
        <v>101</v>
      </c>
      <c r="T1470" s="6" t="s">
        <v>113</v>
      </c>
      <c r="U1470" s="6" t="s">
        <v>102</v>
      </c>
      <c r="V1470" s="6" t="s">
        <v>103</v>
      </c>
      <c r="W1470" s="6"/>
      <c r="X1470" s="25"/>
      <c r="Y1470" s="6" t="s">
        <v>130</v>
      </c>
      <c r="Z1470" s="6" t="s">
        <v>128</v>
      </c>
      <c r="AA1470" s="6" t="s">
        <v>127</v>
      </c>
    </row>
    <row r="1471" spans="19:27" ht="18" customHeight="1" x14ac:dyDescent="0.45">
      <c r="S1471" s="21" t="s">
        <v>142</v>
      </c>
      <c r="T1471" s="21" t="s">
        <v>141</v>
      </c>
      <c r="U1471" s="21" t="s">
        <v>137</v>
      </c>
      <c r="V1471" s="21" t="s">
        <v>124</v>
      </c>
      <c r="W1471" s="21" t="s">
        <v>133</v>
      </c>
      <c r="X1471" s="26" t="str">
        <f>_xlfn.CONCAT(S1471,T1471,U1471,V1471,W1471)</f>
        <v>3後期土7 8a</v>
      </c>
      <c r="Y1471" s="22" t="e">
        <f>DGET($H$12:$P$205,$P$12,S1470:V1471)</f>
        <v>#VALUE!</v>
      </c>
      <c r="Z1471" s="22" t="e">
        <f>DGET($H$12:$P$205,$I$12,S1470:V1471)</f>
        <v>#VALUE!</v>
      </c>
      <c r="AA1471" s="22" t="e">
        <f>DGET($H$12:$P$205,$H$12,S1470:V1471)</f>
        <v>#VALUE!</v>
      </c>
    </row>
    <row r="1472" spans="19:27" ht="18" customHeight="1" x14ac:dyDescent="0.45">
      <c r="S1472" s="6" t="s">
        <v>101</v>
      </c>
      <c r="T1472" s="6" t="s">
        <v>113</v>
      </c>
      <c r="U1472" s="6" t="s">
        <v>102</v>
      </c>
      <c r="V1472" s="6" t="s">
        <v>104</v>
      </c>
      <c r="W1472" s="6"/>
      <c r="X1472" s="25"/>
      <c r="Y1472" s="6" t="s">
        <v>130</v>
      </c>
      <c r="Z1472" s="6" t="s">
        <v>128</v>
      </c>
      <c r="AA1472" s="6" t="s">
        <v>127</v>
      </c>
    </row>
    <row r="1473" spans="19:27" ht="18" customHeight="1" x14ac:dyDescent="0.45">
      <c r="S1473" s="21" t="s">
        <v>142</v>
      </c>
      <c r="T1473" s="21" t="s">
        <v>141</v>
      </c>
      <c r="U1473" s="21" t="s">
        <v>137</v>
      </c>
      <c r="V1473" s="21" t="s">
        <v>124</v>
      </c>
      <c r="W1473" s="21" t="s">
        <v>134</v>
      </c>
      <c r="X1473" s="26" t="str">
        <f>_xlfn.CONCAT(S1473,T1473,U1473,V1473,W1473)</f>
        <v>3後期土7 8b</v>
      </c>
      <c r="Y1473" s="22" t="e">
        <f>DGET($H$12:$P$205,$P$12,S1472:V1473)</f>
        <v>#VALUE!</v>
      </c>
      <c r="Z1473" s="22" t="e">
        <f>DGET($H$12:$P$205,$I$12,S1472:V1473)</f>
        <v>#VALUE!</v>
      </c>
      <c r="AA1473" s="22" t="e">
        <f>DGET($H$12:$P$205,$H$12,S1472:V1473)</f>
        <v>#VALUE!</v>
      </c>
    </row>
    <row r="1474" spans="19:27" ht="18" customHeight="1" x14ac:dyDescent="0.45">
      <c r="S1474" s="6" t="s">
        <v>101</v>
      </c>
      <c r="T1474" s="6" t="s">
        <v>113</v>
      </c>
      <c r="U1474" s="6" t="s">
        <v>138</v>
      </c>
      <c r="V1474" s="6" t="s">
        <v>105</v>
      </c>
      <c r="W1474" s="6"/>
      <c r="X1474" s="25"/>
      <c r="Y1474" s="6" t="s">
        <v>130</v>
      </c>
      <c r="Z1474" s="6" t="s">
        <v>128</v>
      </c>
      <c r="AA1474" s="6" t="s">
        <v>127</v>
      </c>
    </row>
    <row r="1475" spans="19:27" ht="18" customHeight="1" x14ac:dyDescent="0.45">
      <c r="S1475" s="21" t="s">
        <v>142</v>
      </c>
      <c r="T1475" s="21" t="s">
        <v>141</v>
      </c>
      <c r="U1475" s="21" t="s">
        <v>137</v>
      </c>
      <c r="V1475" s="21" t="s">
        <v>124</v>
      </c>
      <c r="W1475" s="21" t="s">
        <v>135</v>
      </c>
      <c r="X1475" s="26" t="str">
        <f>_xlfn.CONCAT(S1475,T1475,U1475,V1475,W1475)</f>
        <v>3後期土7 8c</v>
      </c>
      <c r="Y1475" s="22" t="e">
        <f>DGET($H$12:$P$205,$P$12,S1474:V1475)</f>
        <v>#VALUE!</v>
      </c>
      <c r="Z1475" s="22" t="e">
        <f>DGET($H$12:$P$205,$I$12,S1474:V1475)</f>
        <v>#VALUE!</v>
      </c>
      <c r="AA1475" s="22" t="e">
        <f>DGET($H$12:$P$205,$H$12,S1474:V1475)</f>
        <v>#VALUE!</v>
      </c>
    </row>
    <row r="1476" spans="19:27" ht="18" customHeight="1" x14ac:dyDescent="0.45">
      <c r="S1476" s="6" t="s">
        <v>101</v>
      </c>
      <c r="T1476" s="6" t="s">
        <v>113</v>
      </c>
      <c r="U1476" s="6" t="s">
        <v>102</v>
      </c>
      <c r="V1476" s="6" t="s">
        <v>103</v>
      </c>
      <c r="W1476" s="6"/>
      <c r="X1476" s="25"/>
      <c r="Y1476" s="6" t="s">
        <v>130</v>
      </c>
      <c r="Z1476" s="6" t="s">
        <v>128</v>
      </c>
      <c r="AA1476" s="6" t="s">
        <v>127</v>
      </c>
    </row>
    <row r="1477" spans="19:27" ht="18" customHeight="1" x14ac:dyDescent="0.45">
      <c r="S1477" s="21" t="s">
        <v>142</v>
      </c>
      <c r="T1477" s="21" t="s">
        <v>141</v>
      </c>
      <c r="U1477" s="21" t="s">
        <v>137</v>
      </c>
      <c r="V1477" s="21" t="s">
        <v>125</v>
      </c>
      <c r="W1477" s="21" t="s">
        <v>133</v>
      </c>
      <c r="X1477" s="26" t="str">
        <f>_xlfn.CONCAT(S1477,T1477,U1477,V1477,W1477)</f>
        <v>3後期土9 10a</v>
      </c>
      <c r="Y1477" s="22" t="e">
        <f>DGET($H$12:$P$205,$P$12,S1476:V1477)</f>
        <v>#VALUE!</v>
      </c>
      <c r="Z1477" s="22" t="e">
        <f>DGET($H$12:$P$205,$I$12,S1476:V1477)</f>
        <v>#VALUE!</v>
      </c>
      <c r="AA1477" s="22" t="e">
        <f>DGET($H$12:$P$205,$H$12,S1476:V1477)</f>
        <v>#VALUE!</v>
      </c>
    </row>
    <row r="1478" spans="19:27" ht="18" customHeight="1" x14ac:dyDescent="0.45">
      <c r="S1478" s="6" t="s">
        <v>101</v>
      </c>
      <c r="T1478" s="6" t="s">
        <v>113</v>
      </c>
      <c r="U1478" s="6" t="s">
        <v>102</v>
      </c>
      <c r="V1478" s="6" t="s">
        <v>104</v>
      </c>
      <c r="W1478" s="6"/>
      <c r="X1478" s="25"/>
      <c r="Y1478" s="6" t="s">
        <v>130</v>
      </c>
      <c r="Z1478" s="6" t="s">
        <v>128</v>
      </c>
      <c r="AA1478" s="6" t="s">
        <v>127</v>
      </c>
    </row>
    <row r="1479" spans="19:27" ht="18" customHeight="1" x14ac:dyDescent="0.45">
      <c r="S1479" s="21" t="s">
        <v>142</v>
      </c>
      <c r="T1479" s="21" t="s">
        <v>141</v>
      </c>
      <c r="U1479" s="21" t="s">
        <v>137</v>
      </c>
      <c r="V1479" s="21" t="s">
        <v>125</v>
      </c>
      <c r="W1479" s="21" t="s">
        <v>134</v>
      </c>
      <c r="X1479" s="26" t="str">
        <f>_xlfn.CONCAT(S1479,T1479,U1479,V1479,W1479)</f>
        <v>3後期土9 10b</v>
      </c>
      <c r="Y1479" s="22" t="e">
        <f>DGET($H$12:$P$205,$P$12,S1478:V1479)</f>
        <v>#VALUE!</v>
      </c>
      <c r="Z1479" s="22" t="e">
        <f>DGET($H$12:$P$205,$I$12,S1478:V1479)</f>
        <v>#VALUE!</v>
      </c>
      <c r="AA1479" s="22" t="e">
        <f>DGET($H$12:$P$205,$H$12,S1478:V1479)</f>
        <v>#VALUE!</v>
      </c>
    </row>
    <row r="1480" spans="19:27" ht="18" customHeight="1" x14ac:dyDescent="0.45">
      <c r="S1480" s="6" t="s">
        <v>101</v>
      </c>
      <c r="T1480" s="6" t="s">
        <v>113</v>
      </c>
      <c r="U1480" s="6" t="s">
        <v>102</v>
      </c>
      <c r="V1480" s="6" t="s">
        <v>105</v>
      </c>
      <c r="W1480" s="6"/>
      <c r="X1480" s="25"/>
      <c r="Y1480" s="6" t="s">
        <v>130</v>
      </c>
      <c r="Z1480" s="6" t="s">
        <v>128</v>
      </c>
      <c r="AA1480" s="6" t="s">
        <v>127</v>
      </c>
    </row>
    <row r="1481" spans="19:27" ht="18" customHeight="1" x14ac:dyDescent="0.45">
      <c r="S1481" s="21" t="s">
        <v>142</v>
      </c>
      <c r="T1481" s="21" t="s">
        <v>141</v>
      </c>
      <c r="U1481" s="21" t="s">
        <v>137</v>
      </c>
      <c r="V1481" s="21" t="s">
        <v>125</v>
      </c>
      <c r="W1481" s="21" t="s">
        <v>135</v>
      </c>
      <c r="X1481" s="26" t="str">
        <f>_xlfn.CONCAT(S1481,T1481,U1481,V1481,W1481)</f>
        <v>3後期土9 10c</v>
      </c>
      <c r="Y1481" s="22" t="e">
        <f>DGET($H$12:$P$205,$P$12,S1480:V1481)</f>
        <v>#VALUE!</v>
      </c>
      <c r="Z1481" s="22" t="e">
        <f>DGET($H$12:$P$205,$I$12,S1480:V1481)</f>
        <v>#VALUE!</v>
      </c>
      <c r="AA1481" s="22" t="e">
        <f>DGET($H$12:$P$205,$H$12,S1480:V1481)</f>
        <v>#VALUE!</v>
      </c>
    </row>
    <row r="1482" spans="19:27" ht="18" customHeight="1" x14ac:dyDescent="0.45">
      <c r="S1482" s="6" t="s">
        <v>101</v>
      </c>
      <c r="T1482" s="6" t="s">
        <v>113</v>
      </c>
      <c r="U1482" s="6" t="s">
        <v>102</v>
      </c>
      <c r="V1482" s="6" t="s">
        <v>103</v>
      </c>
      <c r="W1482" s="6"/>
      <c r="X1482" s="25"/>
      <c r="Y1482" s="6" t="s">
        <v>130</v>
      </c>
      <c r="Z1482" s="6" t="s">
        <v>128</v>
      </c>
      <c r="AA1482" s="6" t="s">
        <v>127</v>
      </c>
    </row>
    <row r="1483" spans="19:27" ht="18" customHeight="1" x14ac:dyDescent="0.45">
      <c r="S1483" s="21" t="s">
        <v>142</v>
      </c>
      <c r="T1483" s="21" t="s">
        <v>141</v>
      </c>
      <c r="U1483" s="21" t="s">
        <v>137</v>
      </c>
      <c r="V1483" s="21" t="s">
        <v>126</v>
      </c>
      <c r="W1483" s="21" t="s">
        <v>133</v>
      </c>
      <c r="X1483" s="26" t="str">
        <f>_xlfn.CONCAT(S1483,T1483,U1483,V1483,W1483)</f>
        <v>3後期土他a</v>
      </c>
      <c r="Y1483" s="22" t="e">
        <f>DGET($H$12:$P$205,$P$12,S1482:V1483)</f>
        <v>#VALUE!</v>
      </c>
      <c r="Z1483" s="22" t="e">
        <f>DGET($H$12:$P$205,$I$12,S1482:V1483)</f>
        <v>#VALUE!</v>
      </c>
      <c r="AA1483" s="22" t="e">
        <f>DGET($H$12:$P$205,$H$12,S1482:V1483)</f>
        <v>#VALUE!</v>
      </c>
    </row>
    <row r="1484" spans="19:27" ht="18" customHeight="1" x14ac:dyDescent="0.45">
      <c r="S1484" s="6" t="s">
        <v>101</v>
      </c>
      <c r="T1484" s="6" t="s">
        <v>113</v>
      </c>
      <c r="U1484" s="6" t="s">
        <v>102</v>
      </c>
      <c r="V1484" s="6" t="s">
        <v>104</v>
      </c>
      <c r="W1484" s="6"/>
      <c r="X1484" s="25"/>
      <c r="Y1484" s="6" t="s">
        <v>130</v>
      </c>
      <c r="Z1484" s="6" t="s">
        <v>128</v>
      </c>
      <c r="AA1484" s="6" t="s">
        <v>127</v>
      </c>
    </row>
    <row r="1485" spans="19:27" ht="18" customHeight="1" x14ac:dyDescent="0.45">
      <c r="S1485" s="21" t="s">
        <v>142</v>
      </c>
      <c r="T1485" s="21" t="s">
        <v>141</v>
      </c>
      <c r="U1485" s="21" t="s">
        <v>137</v>
      </c>
      <c r="V1485" s="21" t="s">
        <v>126</v>
      </c>
      <c r="W1485" s="21" t="s">
        <v>134</v>
      </c>
      <c r="X1485" s="26" t="str">
        <f>_xlfn.CONCAT(S1485,T1485,U1485,V1485,W1485)</f>
        <v>3後期土他b</v>
      </c>
      <c r="Y1485" s="22" t="e">
        <f>DGET($H$12:$P$205,$P$12,S1484:V1485)</f>
        <v>#VALUE!</v>
      </c>
      <c r="Z1485" s="22" t="e">
        <f>DGET($H$12:$P$205,$I$12,S1484:V1485)</f>
        <v>#VALUE!</v>
      </c>
      <c r="AA1485" s="22" t="e">
        <f>DGET($H$12:$P$205,$H$12,S1484:V1485)</f>
        <v>#VALUE!</v>
      </c>
    </row>
    <row r="1486" spans="19:27" ht="18" customHeight="1" x14ac:dyDescent="0.45">
      <c r="S1486" s="6" t="s">
        <v>101</v>
      </c>
      <c r="T1486" s="6" t="s">
        <v>113</v>
      </c>
      <c r="U1486" s="6" t="s">
        <v>138</v>
      </c>
      <c r="V1486" s="6" t="s">
        <v>105</v>
      </c>
      <c r="W1486" s="6"/>
      <c r="X1486" s="25"/>
      <c r="Y1486" s="6" t="s">
        <v>130</v>
      </c>
      <c r="Z1486" s="6" t="s">
        <v>128</v>
      </c>
      <c r="AA1486" s="6" t="s">
        <v>127</v>
      </c>
    </row>
    <row r="1487" spans="19:27" ht="18" customHeight="1" x14ac:dyDescent="0.45">
      <c r="S1487" s="21" t="s">
        <v>142</v>
      </c>
      <c r="T1487" s="21" t="s">
        <v>141</v>
      </c>
      <c r="U1487" s="21" t="s">
        <v>137</v>
      </c>
      <c r="V1487" s="21" t="s">
        <v>126</v>
      </c>
      <c r="W1487" s="21" t="s">
        <v>135</v>
      </c>
      <c r="X1487" s="26" t="str">
        <f>_xlfn.CONCAT(S1487,T1487,U1487,V1487,W1487)</f>
        <v>3後期土他c</v>
      </c>
      <c r="Y1487" s="22" t="e">
        <f>DGET($H$12:$P$205,$P$12,S1486:V1487)</f>
        <v>#VALUE!</v>
      </c>
      <c r="Z1487" s="22" t="e">
        <f>DGET($H$12:$P$205,$I$12,S1486:V1487)</f>
        <v>#VALUE!</v>
      </c>
      <c r="AA1487" s="22" t="e">
        <f>DGET($H$12:$P$205,$H$12,S1486:V1487)</f>
        <v>#VALUE!</v>
      </c>
    </row>
    <row r="1488" spans="19:27" ht="18" customHeight="1" x14ac:dyDescent="0.45">
      <c r="S1488" s="6" t="s">
        <v>101</v>
      </c>
      <c r="T1488" s="6" t="s">
        <v>113</v>
      </c>
      <c r="U1488" s="6" t="s">
        <v>102</v>
      </c>
      <c r="V1488" s="6" t="s">
        <v>103</v>
      </c>
      <c r="W1488" s="6"/>
      <c r="X1488" s="25"/>
      <c r="Y1488" s="6" t="s">
        <v>130</v>
      </c>
      <c r="Z1488" s="6" t="s">
        <v>128</v>
      </c>
      <c r="AA1488" s="6" t="s">
        <v>127</v>
      </c>
    </row>
    <row r="1489" spans="19:27" ht="18" customHeight="1" x14ac:dyDescent="0.45">
      <c r="S1489" s="21" t="s">
        <v>142</v>
      </c>
      <c r="T1489" s="21" t="s">
        <v>141</v>
      </c>
      <c r="U1489" s="21" t="s">
        <v>139</v>
      </c>
      <c r="V1489" s="21" t="s">
        <v>120</v>
      </c>
      <c r="W1489" s="21" t="s">
        <v>133</v>
      </c>
      <c r="X1489" s="26" t="str">
        <f>_xlfn.CONCAT(S1489,T1489,U1489,V1489,W1489)</f>
        <v>3後期日1 2a</v>
      </c>
      <c r="Y1489" s="22" t="e">
        <f>DGET($H$12:$P$205,$P$12,S1488:V1489)</f>
        <v>#VALUE!</v>
      </c>
      <c r="Z1489" s="22" t="e">
        <f>DGET($H$12:$P$205,$I$12,S1488:V1489)</f>
        <v>#VALUE!</v>
      </c>
      <c r="AA1489" s="22" t="e">
        <f>DGET($H$12:$P$205,$H$12,S1488:V1489)</f>
        <v>#VALUE!</v>
      </c>
    </row>
    <row r="1490" spans="19:27" ht="18" customHeight="1" x14ac:dyDescent="0.45">
      <c r="S1490" s="6" t="s">
        <v>101</v>
      </c>
      <c r="T1490" s="6" t="s">
        <v>113</v>
      </c>
      <c r="U1490" s="6" t="s">
        <v>102</v>
      </c>
      <c r="V1490" s="6" t="s">
        <v>104</v>
      </c>
      <c r="W1490" s="6"/>
      <c r="X1490" s="25"/>
      <c r="Y1490" s="6" t="s">
        <v>130</v>
      </c>
      <c r="Z1490" s="6" t="s">
        <v>128</v>
      </c>
      <c r="AA1490" s="6" t="s">
        <v>127</v>
      </c>
    </row>
    <row r="1491" spans="19:27" ht="18" customHeight="1" x14ac:dyDescent="0.45">
      <c r="S1491" s="21" t="s">
        <v>142</v>
      </c>
      <c r="T1491" s="21" t="s">
        <v>141</v>
      </c>
      <c r="U1491" s="21" t="s">
        <v>139</v>
      </c>
      <c r="V1491" s="21" t="s">
        <v>120</v>
      </c>
      <c r="W1491" s="21" t="s">
        <v>134</v>
      </c>
      <c r="X1491" s="26" t="str">
        <f>_xlfn.CONCAT(S1491,T1491,U1491,V1491,W1491)</f>
        <v>3後期日1 2b</v>
      </c>
      <c r="Y1491" s="22" t="e">
        <f>DGET($H$12:$P$205,$P$12,S1490:V1491)</f>
        <v>#VALUE!</v>
      </c>
      <c r="Z1491" s="22" t="e">
        <f>DGET($H$12:$P$205,$I$12,S1490:V1491)</f>
        <v>#VALUE!</v>
      </c>
      <c r="AA1491" s="22" t="e">
        <f>DGET($H$12:$P$205,$H$12,S1490:V1491)</f>
        <v>#VALUE!</v>
      </c>
    </row>
    <row r="1492" spans="19:27" ht="18" customHeight="1" x14ac:dyDescent="0.45">
      <c r="S1492" s="6" t="s">
        <v>101</v>
      </c>
      <c r="T1492" s="6" t="s">
        <v>113</v>
      </c>
      <c r="U1492" s="6" t="s">
        <v>102</v>
      </c>
      <c r="V1492" s="6" t="s">
        <v>105</v>
      </c>
      <c r="W1492" s="6"/>
      <c r="X1492" s="25"/>
      <c r="Y1492" s="6" t="s">
        <v>130</v>
      </c>
      <c r="Z1492" s="6" t="s">
        <v>128</v>
      </c>
      <c r="AA1492" s="6" t="s">
        <v>127</v>
      </c>
    </row>
    <row r="1493" spans="19:27" ht="18" customHeight="1" x14ac:dyDescent="0.45">
      <c r="S1493" s="21" t="s">
        <v>142</v>
      </c>
      <c r="T1493" s="21" t="s">
        <v>141</v>
      </c>
      <c r="U1493" s="21" t="s">
        <v>139</v>
      </c>
      <c r="V1493" s="21" t="s">
        <v>120</v>
      </c>
      <c r="W1493" s="21" t="s">
        <v>135</v>
      </c>
      <c r="X1493" s="26" t="str">
        <f>_xlfn.CONCAT(S1493,T1493,U1493,V1493,W1493)</f>
        <v>3後期日1 2c</v>
      </c>
      <c r="Y1493" s="22" t="e">
        <f>DGET($H$12:$P$205,$P$12,S1492:V1493)</f>
        <v>#VALUE!</v>
      </c>
      <c r="Z1493" s="22" t="e">
        <f>DGET($H$12:$P$205,$I$12,S1492:V1493)</f>
        <v>#VALUE!</v>
      </c>
      <c r="AA1493" s="22" t="e">
        <f>DGET($H$12:$P$205,$H$12,S1492:V1493)</f>
        <v>#VALUE!</v>
      </c>
    </row>
    <row r="1494" spans="19:27" ht="18" customHeight="1" x14ac:dyDescent="0.45">
      <c r="S1494" s="6" t="s">
        <v>101</v>
      </c>
      <c r="T1494" s="6" t="s">
        <v>113</v>
      </c>
      <c r="U1494" s="6" t="s">
        <v>102</v>
      </c>
      <c r="V1494" s="6" t="s">
        <v>103</v>
      </c>
      <c r="W1494" s="6"/>
      <c r="X1494" s="25"/>
      <c r="Y1494" s="6" t="s">
        <v>130</v>
      </c>
      <c r="Z1494" s="6" t="s">
        <v>128</v>
      </c>
      <c r="AA1494" s="6" t="s">
        <v>127</v>
      </c>
    </row>
    <row r="1495" spans="19:27" ht="18" customHeight="1" x14ac:dyDescent="0.45">
      <c r="S1495" s="21" t="s">
        <v>142</v>
      </c>
      <c r="T1495" s="21" t="s">
        <v>141</v>
      </c>
      <c r="U1495" s="21" t="s">
        <v>139</v>
      </c>
      <c r="V1495" s="21" t="s">
        <v>121</v>
      </c>
      <c r="W1495" s="21" t="s">
        <v>133</v>
      </c>
      <c r="X1495" s="26" t="str">
        <f>_xlfn.CONCAT(S1495,T1495,U1495,V1495,W1495)</f>
        <v>3後期日3 4a</v>
      </c>
      <c r="Y1495" s="22" t="e">
        <f>DGET($H$12:$P$205,$P$12,S1494:V1495)</f>
        <v>#VALUE!</v>
      </c>
      <c r="Z1495" s="22" t="e">
        <f>DGET($H$12:$P$205,$I$12,S1494:V1495)</f>
        <v>#VALUE!</v>
      </c>
      <c r="AA1495" s="22" t="e">
        <f>DGET($H$12:$P$205,$H$12,S1494:V1495)</f>
        <v>#VALUE!</v>
      </c>
    </row>
    <row r="1496" spans="19:27" ht="18" customHeight="1" x14ac:dyDescent="0.45">
      <c r="S1496" s="6" t="s">
        <v>101</v>
      </c>
      <c r="T1496" s="6" t="s">
        <v>113</v>
      </c>
      <c r="U1496" s="6" t="s">
        <v>102</v>
      </c>
      <c r="V1496" s="6" t="s">
        <v>104</v>
      </c>
      <c r="W1496" s="6"/>
      <c r="X1496" s="25"/>
      <c r="Y1496" s="6" t="s">
        <v>130</v>
      </c>
      <c r="Z1496" s="6" t="s">
        <v>128</v>
      </c>
      <c r="AA1496" s="6" t="s">
        <v>127</v>
      </c>
    </row>
    <row r="1497" spans="19:27" ht="18" customHeight="1" x14ac:dyDescent="0.45">
      <c r="S1497" s="21" t="s">
        <v>142</v>
      </c>
      <c r="T1497" s="21" t="s">
        <v>141</v>
      </c>
      <c r="U1497" s="21" t="s">
        <v>139</v>
      </c>
      <c r="V1497" s="21" t="s">
        <v>121</v>
      </c>
      <c r="W1497" s="21" t="s">
        <v>134</v>
      </c>
      <c r="X1497" s="26" t="str">
        <f>_xlfn.CONCAT(S1497,T1497,U1497,V1497,W1497)</f>
        <v>3後期日3 4b</v>
      </c>
      <c r="Y1497" s="22" t="e">
        <f>DGET($H$12:$P$205,$P$12,S1496:V1497)</f>
        <v>#VALUE!</v>
      </c>
      <c r="Z1497" s="22" t="e">
        <f>DGET($H$12:$P$205,$I$12,S1496:V1497)</f>
        <v>#VALUE!</v>
      </c>
      <c r="AA1497" s="22" t="e">
        <f>DGET($H$12:$P$205,$H$12,S1496:V1497)</f>
        <v>#VALUE!</v>
      </c>
    </row>
    <row r="1498" spans="19:27" ht="18" customHeight="1" x14ac:dyDescent="0.45">
      <c r="S1498" s="6" t="s">
        <v>101</v>
      </c>
      <c r="T1498" s="6" t="s">
        <v>113</v>
      </c>
      <c r="U1498" s="6" t="s">
        <v>102</v>
      </c>
      <c r="V1498" s="6" t="s">
        <v>105</v>
      </c>
      <c r="W1498" s="6"/>
      <c r="X1498" s="25"/>
      <c r="Y1498" s="6" t="s">
        <v>130</v>
      </c>
      <c r="Z1498" s="6" t="s">
        <v>128</v>
      </c>
      <c r="AA1498" s="6" t="s">
        <v>127</v>
      </c>
    </row>
    <row r="1499" spans="19:27" ht="18" customHeight="1" x14ac:dyDescent="0.45">
      <c r="S1499" s="21" t="s">
        <v>142</v>
      </c>
      <c r="T1499" s="21" t="s">
        <v>141</v>
      </c>
      <c r="U1499" s="21" t="s">
        <v>139</v>
      </c>
      <c r="V1499" s="21" t="s">
        <v>121</v>
      </c>
      <c r="W1499" s="21" t="s">
        <v>135</v>
      </c>
      <c r="X1499" s="26" t="str">
        <f>_xlfn.CONCAT(S1499,T1499,U1499,V1499,W1499)</f>
        <v>3後期日3 4c</v>
      </c>
      <c r="Y1499" s="22" t="e">
        <f>DGET($H$12:$P$205,$P$12,S1498:V1499)</f>
        <v>#VALUE!</v>
      </c>
      <c r="Z1499" s="22" t="e">
        <f>DGET($H$12:$P$205,$I$12,S1498:V1499)</f>
        <v>#VALUE!</v>
      </c>
      <c r="AA1499" s="22" t="e">
        <f>DGET($H$12:$P$205,$H$12,S1498:V1499)</f>
        <v>#VALUE!</v>
      </c>
    </row>
    <row r="1500" spans="19:27" ht="18" customHeight="1" x14ac:dyDescent="0.45">
      <c r="S1500" s="6" t="s">
        <v>101</v>
      </c>
      <c r="T1500" s="6" t="s">
        <v>113</v>
      </c>
      <c r="U1500" s="6" t="s">
        <v>102</v>
      </c>
      <c r="V1500" s="6" t="s">
        <v>103</v>
      </c>
      <c r="W1500" s="6"/>
      <c r="X1500" s="25"/>
      <c r="Y1500" s="6" t="s">
        <v>130</v>
      </c>
      <c r="Z1500" s="6" t="s">
        <v>128</v>
      </c>
      <c r="AA1500" s="6" t="s">
        <v>127</v>
      </c>
    </row>
    <row r="1501" spans="19:27" ht="18" customHeight="1" x14ac:dyDescent="0.45">
      <c r="S1501" s="21" t="s">
        <v>142</v>
      </c>
      <c r="T1501" s="21" t="s">
        <v>141</v>
      </c>
      <c r="U1501" s="21" t="s">
        <v>139</v>
      </c>
      <c r="V1501" s="21" t="s">
        <v>123</v>
      </c>
      <c r="W1501" s="21" t="s">
        <v>133</v>
      </c>
      <c r="X1501" s="26" t="str">
        <f>_xlfn.CONCAT(S1501,T1501,U1501,V1501,W1501)</f>
        <v>3後期日5 6a</v>
      </c>
      <c r="Y1501" s="22" t="e">
        <f>DGET($H$12:$P$205,$P$12,S1500:V1501)</f>
        <v>#VALUE!</v>
      </c>
      <c r="Z1501" s="22" t="e">
        <f>DGET($H$12:$P$205,$I$12,S1500:V1501)</f>
        <v>#VALUE!</v>
      </c>
      <c r="AA1501" s="22" t="e">
        <f>DGET($H$12:$P$205,$H$12,S1500:V1501)</f>
        <v>#VALUE!</v>
      </c>
    </row>
    <row r="1502" spans="19:27" ht="18" customHeight="1" x14ac:dyDescent="0.45">
      <c r="S1502" s="6" t="s">
        <v>101</v>
      </c>
      <c r="T1502" s="6" t="s">
        <v>113</v>
      </c>
      <c r="U1502" s="6" t="s">
        <v>102</v>
      </c>
      <c r="V1502" s="6" t="s">
        <v>104</v>
      </c>
      <c r="W1502" s="6"/>
      <c r="X1502" s="25"/>
      <c r="Y1502" s="6" t="s">
        <v>130</v>
      </c>
      <c r="Z1502" s="6" t="s">
        <v>128</v>
      </c>
      <c r="AA1502" s="6" t="s">
        <v>127</v>
      </c>
    </row>
    <row r="1503" spans="19:27" ht="18" customHeight="1" x14ac:dyDescent="0.45">
      <c r="S1503" s="21" t="s">
        <v>142</v>
      </c>
      <c r="T1503" s="21" t="s">
        <v>141</v>
      </c>
      <c r="U1503" s="21" t="s">
        <v>139</v>
      </c>
      <c r="V1503" s="21" t="s">
        <v>123</v>
      </c>
      <c r="W1503" s="21" t="s">
        <v>134</v>
      </c>
      <c r="X1503" s="26" t="str">
        <f>_xlfn.CONCAT(S1503,T1503,U1503,V1503,W1503)</f>
        <v>3後期日5 6b</v>
      </c>
      <c r="Y1503" s="22" t="e">
        <f>DGET($H$12:$P$205,$P$12,S1502:V1503)</f>
        <v>#VALUE!</v>
      </c>
      <c r="Z1503" s="22" t="e">
        <f>DGET($H$12:$P$205,$I$12,S1502:V1503)</f>
        <v>#VALUE!</v>
      </c>
      <c r="AA1503" s="22" t="e">
        <f>DGET($H$12:$P$205,$H$12,S1502:V1503)</f>
        <v>#VALUE!</v>
      </c>
    </row>
    <row r="1504" spans="19:27" ht="18" customHeight="1" x14ac:dyDescent="0.45">
      <c r="S1504" s="6" t="s">
        <v>101</v>
      </c>
      <c r="T1504" s="6" t="s">
        <v>113</v>
      </c>
      <c r="U1504" s="6" t="s">
        <v>102</v>
      </c>
      <c r="V1504" s="6" t="s">
        <v>105</v>
      </c>
      <c r="W1504" s="6"/>
      <c r="X1504" s="25"/>
      <c r="Y1504" s="6" t="s">
        <v>130</v>
      </c>
      <c r="Z1504" s="6" t="s">
        <v>128</v>
      </c>
      <c r="AA1504" s="6" t="s">
        <v>127</v>
      </c>
    </row>
    <row r="1505" spans="19:27" ht="18" customHeight="1" x14ac:dyDescent="0.45">
      <c r="S1505" s="21" t="s">
        <v>142</v>
      </c>
      <c r="T1505" s="21" t="s">
        <v>141</v>
      </c>
      <c r="U1505" s="21" t="s">
        <v>139</v>
      </c>
      <c r="V1505" s="21" t="s">
        <v>123</v>
      </c>
      <c r="W1505" s="21" t="s">
        <v>135</v>
      </c>
      <c r="X1505" s="26" t="str">
        <f>_xlfn.CONCAT(S1505,T1505,U1505,V1505,W1505)</f>
        <v>3後期日5 6c</v>
      </c>
      <c r="Y1505" s="22" t="e">
        <f>DGET($H$12:$P$205,$P$12,S1504:V1505)</f>
        <v>#VALUE!</v>
      </c>
      <c r="Z1505" s="22" t="e">
        <f>DGET($H$12:$P$205,$I$12,S1504:V1505)</f>
        <v>#VALUE!</v>
      </c>
      <c r="AA1505" s="22" t="e">
        <f>DGET($H$12:$P$205,$H$12,S1504:V1505)</f>
        <v>#VALUE!</v>
      </c>
    </row>
    <row r="1506" spans="19:27" ht="18" customHeight="1" x14ac:dyDescent="0.45">
      <c r="S1506" s="6" t="s">
        <v>101</v>
      </c>
      <c r="T1506" s="6" t="s">
        <v>113</v>
      </c>
      <c r="U1506" s="6" t="s">
        <v>102</v>
      </c>
      <c r="V1506" s="6" t="s">
        <v>103</v>
      </c>
      <c r="W1506" s="6"/>
      <c r="X1506" s="25"/>
      <c r="Y1506" s="6" t="s">
        <v>130</v>
      </c>
      <c r="Z1506" s="6" t="s">
        <v>128</v>
      </c>
      <c r="AA1506" s="6" t="s">
        <v>127</v>
      </c>
    </row>
    <row r="1507" spans="19:27" ht="18" customHeight="1" x14ac:dyDescent="0.45">
      <c r="S1507" s="21" t="s">
        <v>142</v>
      </c>
      <c r="T1507" s="21" t="s">
        <v>141</v>
      </c>
      <c r="U1507" s="21" t="s">
        <v>139</v>
      </c>
      <c r="V1507" s="21" t="s">
        <v>124</v>
      </c>
      <c r="W1507" s="21" t="s">
        <v>133</v>
      </c>
      <c r="X1507" s="26" t="str">
        <f>_xlfn.CONCAT(S1507,T1507,U1507,V1507,W1507)</f>
        <v>3後期日7 8a</v>
      </c>
      <c r="Y1507" s="22" t="e">
        <f>DGET($H$12:$P$205,$P$12,S1506:V1507)</f>
        <v>#VALUE!</v>
      </c>
      <c r="Z1507" s="22" t="e">
        <f>DGET($H$12:$P$205,$I$12,S1506:V1507)</f>
        <v>#VALUE!</v>
      </c>
      <c r="AA1507" s="22" t="e">
        <f>DGET($H$12:$P$205,$H$12,S1506:V1507)</f>
        <v>#VALUE!</v>
      </c>
    </row>
    <row r="1508" spans="19:27" ht="18" customHeight="1" x14ac:dyDescent="0.45">
      <c r="S1508" s="6" t="s">
        <v>101</v>
      </c>
      <c r="T1508" s="6" t="s">
        <v>113</v>
      </c>
      <c r="U1508" s="6" t="s">
        <v>102</v>
      </c>
      <c r="V1508" s="6" t="s">
        <v>104</v>
      </c>
      <c r="W1508" s="6"/>
      <c r="X1508" s="25"/>
      <c r="Y1508" s="6" t="s">
        <v>130</v>
      </c>
      <c r="Z1508" s="6" t="s">
        <v>128</v>
      </c>
      <c r="AA1508" s="6" t="s">
        <v>127</v>
      </c>
    </row>
    <row r="1509" spans="19:27" ht="18" customHeight="1" x14ac:dyDescent="0.45">
      <c r="S1509" s="21" t="s">
        <v>142</v>
      </c>
      <c r="T1509" s="21" t="s">
        <v>141</v>
      </c>
      <c r="U1509" s="21" t="s">
        <v>139</v>
      </c>
      <c r="V1509" s="21" t="s">
        <v>124</v>
      </c>
      <c r="W1509" s="21" t="s">
        <v>134</v>
      </c>
      <c r="X1509" s="26" t="str">
        <f>_xlfn.CONCAT(S1509,T1509,U1509,V1509,W1509)</f>
        <v>3後期日7 8b</v>
      </c>
      <c r="Y1509" s="22" t="e">
        <f>DGET($H$12:$P$205,$P$12,S1508:V1509)</f>
        <v>#VALUE!</v>
      </c>
      <c r="Z1509" s="22" t="e">
        <f>DGET($H$12:$P$205,$I$12,S1508:V1509)</f>
        <v>#VALUE!</v>
      </c>
      <c r="AA1509" s="22" t="e">
        <f>DGET($H$12:$P$205,$H$12,S1508:V1509)</f>
        <v>#VALUE!</v>
      </c>
    </row>
    <row r="1510" spans="19:27" ht="18" customHeight="1" x14ac:dyDescent="0.45">
      <c r="S1510" s="6" t="s">
        <v>101</v>
      </c>
      <c r="T1510" s="6" t="s">
        <v>113</v>
      </c>
      <c r="U1510" s="6" t="s">
        <v>102</v>
      </c>
      <c r="V1510" s="6" t="s">
        <v>105</v>
      </c>
      <c r="W1510" s="6"/>
      <c r="X1510" s="25"/>
      <c r="Y1510" s="6" t="s">
        <v>130</v>
      </c>
      <c r="Z1510" s="6" t="s">
        <v>128</v>
      </c>
      <c r="AA1510" s="6" t="s">
        <v>127</v>
      </c>
    </row>
    <row r="1511" spans="19:27" ht="18" customHeight="1" x14ac:dyDescent="0.45">
      <c r="S1511" s="21" t="s">
        <v>142</v>
      </c>
      <c r="T1511" s="21" t="s">
        <v>141</v>
      </c>
      <c r="U1511" s="21" t="s">
        <v>139</v>
      </c>
      <c r="V1511" s="21" t="s">
        <v>124</v>
      </c>
      <c r="W1511" s="21" t="s">
        <v>135</v>
      </c>
      <c r="X1511" s="26" t="str">
        <f>_xlfn.CONCAT(S1511,T1511,U1511,V1511,W1511)</f>
        <v>3後期日7 8c</v>
      </c>
      <c r="Y1511" s="22" t="e">
        <f>DGET($H$12:$P$205,$P$12,S1510:V1511)</f>
        <v>#VALUE!</v>
      </c>
      <c r="Z1511" s="22" t="e">
        <f>DGET($H$12:$P$205,$I$12,S1510:V1511)</f>
        <v>#VALUE!</v>
      </c>
      <c r="AA1511" s="22" t="e">
        <f>DGET($H$12:$P$205,$H$12,S1510:V1511)</f>
        <v>#VALUE!</v>
      </c>
    </row>
    <row r="1512" spans="19:27" ht="18" customHeight="1" x14ac:dyDescent="0.45">
      <c r="S1512" s="6" t="s">
        <v>101</v>
      </c>
      <c r="T1512" s="6" t="s">
        <v>113</v>
      </c>
      <c r="U1512" s="6" t="s">
        <v>102</v>
      </c>
      <c r="V1512" s="6" t="s">
        <v>103</v>
      </c>
      <c r="W1512" s="6"/>
      <c r="X1512" s="25"/>
      <c r="Y1512" s="6" t="s">
        <v>130</v>
      </c>
      <c r="Z1512" s="6" t="s">
        <v>128</v>
      </c>
      <c r="AA1512" s="6" t="s">
        <v>127</v>
      </c>
    </row>
    <row r="1513" spans="19:27" ht="18" customHeight="1" x14ac:dyDescent="0.45">
      <c r="S1513" s="21" t="s">
        <v>142</v>
      </c>
      <c r="T1513" s="21" t="s">
        <v>141</v>
      </c>
      <c r="U1513" s="21" t="s">
        <v>139</v>
      </c>
      <c r="V1513" s="21" t="s">
        <v>125</v>
      </c>
      <c r="W1513" s="21" t="s">
        <v>133</v>
      </c>
      <c r="X1513" s="26" t="str">
        <f>_xlfn.CONCAT(S1513,T1513,U1513,V1513,W1513)</f>
        <v>3後期日9 10a</v>
      </c>
      <c r="Y1513" s="22" t="e">
        <f>DGET($H$12:$P$205,$P$12,S1512:V1513)</f>
        <v>#VALUE!</v>
      </c>
      <c r="Z1513" s="22" t="e">
        <f>DGET($H$12:$P$205,$I$12,S1512:V1513)</f>
        <v>#VALUE!</v>
      </c>
      <c r="AA1513" s="22" t="e">
        <f>DGET($H$12:$P$205,$H$12,S1512:V1513)</f>
        <v>#VALUE!</v>
      </c>
    </row>
    <row r="1514" spans="19:27" ht="18" customHeight="1" x14ac:dyDescent="0.45">
      <c r="S1514" s="6" t="s">
        <v>101</v>
      </c>
      <c r="T1514" s="6" t="s">
        <v>113</v>
      </c>
      <c r="U1514" s="6" t="s">
        <v>102</v>
      </c>
      <c r="V1514" s="6" t="s">
        <v>104</v>
      </c>
      <c r="W1514" s="6"/>
      <c r="X1514" s="25"/>
      <c r="Y1514" s="6" t="s">
        <v>130</v>
      </c>
      <c r="Z1514" s="6" t="s">
        <v>128</v>
      </c>
      <c r="AA1514" s="6" t="s">
        <v>127</v>
      </c>
    </row>
    <row r="1515" spans="19:27" ht="18" customHeight="1" x14ac:dyDescent="0.45">
      <c r="S1515" s="21" t="s">
        <v>142</v>
      </c>
      <c r="T1515" s="21" t="s">
        <v>141</v>
      </c>
      <c r="U1515" s="21" t="s">
        <v>139</v>
      </c>
      <c r="V1515" s="21" t="s">
        <v>125</v>
      </c>
      <c r="W1515" s="21" t="s">
        <v>134</v>
      </c>
      <c r="X1515" s="26" t="str">
        <f>_xlfn.CONCAT(S1515,T1515,U1515,V1515,W1515)</f>
        <v>3後期日9 10b</v>
      </c>
      <c r="Y1515" s="22" t="e">
        <f>DGET($H$12:$P$205,$P$12,S1514:V1515)</f>
        <v>#VALUE!</v>
      </c>
      <c r="Z1515" s="22" t="e">
        <f>DGET($H$12:$P$205,$I$12,S1514:V1515)</f>
        <v>#VALUE!</v>
      </c>
      <c r="AA1515" s="22" t="e">
        <f>DGET($H$12:$P$205,$H$12,S1514:V1515)</f>
        <v>#VALUE!</v>
      </c>
    </row>
    <row r="1516" spans="19:27" ht="18" customHeight="1" x14ac:dyDescent="0.45">
      <c r="S1516" s="6" t="s">
        <v>101</v>
      </c>
      <c r="T1516" s="6" t="s">
        <v>113</v>
      </c>
      <c r="U1516" s="6" t="s">
        <v>102</v>
      </c>
      <c r="V1516" s="6" t="s">
        <v>105</v>
      </c>
      <c r="W1516" s="6"/>
      <c r="X1516" s="25"/>
      <c r="Y1516" s="6" t="s">
        <v>130</v>
      </c>
      <c r="Z1516" s="6" t="s">
        <v>128</v>
      </c>
      <c r="AA1516" s="6" t="s">
        <v>127</v>
      </c>
    </row>
    <row r="1517" spans="19:27" ht="18" customHeight="1" x14ac:dyDescent="0.45">
      <c r="S1517" s="21" t="s">
        <v>142</v>
      </c>
      <c r="T1517" s="21" t="s">
        <v>141</v>
      </c>
      <c r="U1517" s="21" t="s">
        <v>139</v>
      </c>
      <c r="V1517" s="21" t="s">
        <v>125</v>
      </c>
      <c r="W1517" s="21" t="s">
        <v>135</v>
      </c>
      <c r="X1517" s="26" t="str">
        <f>_xlfn.CONCAT(S1517,T1517,U1517,V1517,W1517)</f>
        <v>3後期日9 10c</v>
      </c>
      <c r="Y1517" s="22" t="e">
        <f>DGET($H$12:$P$205,$P$12,S1516:V1517)</f>
        <v>#VALUE!</v>
      </c>
      <c r="Z1517" s="22" t="e">
        <f>DGET($H$12:$P$205,$I$12,S1516:V1517)</f>
        <v>#VALUE!</v>
      </c>
      <c r="AA1517" s="22" t="e">
        <f>DGET($H$12:$P$205,$H$12,S1516:V1517)</f>
        <v>#VALUE!</v>
      </c>
    </row>
    <row r="1518" spans="19:27" ht="18" customHeight="1" x14ac:dyDescent="0.45">
      <c r="S1518" s="6" t="s">
        <v>101</v>
      </c>
      <c r="T1518" s="6" t="s">
        <v>113</v>
      </c>
      <c r="U1518" s="6" t="s">
        <v>102</v>
      </c>
      <c r="V1518" s="6" t="s">
        <v>103</v>
      </c>
      <c r="W1518" s="6"/>
      <c r="X1518" s="25"/>
      <c r="Y1518" s="6" t="s">
        <v>130</v>
      </c>
      <c r="Z1518" s="6" t="s">
        <v>128</v>
      </c>
      <c r="AA1518" s="6" t="s">
        <v>127</v>
      </c>
    </row>
    <row r="1519" spans="19:27" ht="18" customHeight="1" x14ac:dyDescent="0.45">
      <c r="S1519" s="21" t="s">
        <v>142</v>
      </c>
      <c r="T1519" s="21" t="s">
        <v>141</v>
      </c>
      <c r="U1519" s="21" t="s">
        <v>139</v>
      </c>
      <c r="V1519" s="21" t="s">
        <v>126</v>
      </c>
      <c r="W1519" s="21" t="s">
        <v>133</v>
      </c>
      <c r="X1519" s="26" t="str">
        <f>_xlfn.CONCAT(S1519,T1519,U1519,V1519,W1519)</f>
        <v>3後期日他a</v>
      </c>
      <c r="Y1519" s="22" t="e">
        <f>DGET($H$12:$P$205,$P$12,S1518:V1519)</f>
        <v>#VALUE!</v>
      </c>
      <c r="Z1519" s="22" t="e">
        <f>DGET($H$12:$P$205,$I$12,S1518:V1519)</f>
        <v>#VALUE!</v>
      </c>
      <c r="AA1519" s="22" t="e">
        <f>DGET($H$12:$P$205,$H$12,S1518:V1519)</f>
        <v>#VALUE!</v>
      </c>
    </row>
    <row r="1520" spans="19:27" ht="18" customHeight="1" x14ac:dyDescent="0.45">
      <c r="S1520" s="6" t="s">
        <v>101</v>
      </c>
      <c r="T1520" s="6" t="s">
        <v>113</v>
      </c>
      <c r="U1520" s="6" t="s">
        <v>102</v>
      </c>
      <c r="V1520" s="6" t="s">
        <v>104</v>
      </c>
      <c r="W1520" s="6"/>
      <c r="X1520" s="25"/>
      <c r="Y1520" s="6" t="s">
        <v>130</v>
      </c>
      <c r="Z1520" s="6" t="s">
        <v>128</v>
      </c>
      <c r="AA1520" s="6" t="s">
        <v>127</v>
      </c>
    </row>
    <row r="1521" spans="19:27" ht="18" customHeight="1" x14ac:dyDescent="0.45">
      <c r="S1521" s="21" t="s">
        <v>142</v>
      </c>
      <c r="T1521" s="21" t="s">
        <v>141</v>
      </c>
      <c r="U1521" s="21" t="s">
        <v>139</v>
      </c>
      <c r="V1521" s="21" t="s">
        <v>126</v>
      </c>
      <c r="W1521" s="21" t="s">
        <v>134</v>
      </c>
      <c r="X1521" s="26" t="str">
        <f>_xlfn.CONCAT(S1521,T1521,U1521,V1521,W1521)</f>
        <v>3後期日他b</v>
      </c>
      <c r="Y1521" s="22" t="e">
        <f>DGET($H$12:$P$205,$P$12,S1520:V1521)</f>
        <v>#VALUE!</v>
      </c>
      <c r="Z1521" s="22" t="e">
        <f>DGET($H$12:$P$205,$I$12,S1520:V1521)</f>
        <v>#VALUE!</v>
      </c>
      <c r="AA1521" s="22" t="e">
        <f>DGET($H$12:$P$205,$H$12,S1520:V1521)</f>
        <v>#VALUE!</v>
      </c>
    </row>
    <row r="1522" spans="19:27" ht="18" customHeight="1" x14ac:dyDescent="0.45">
      <c r="S1522" s="6" t="s">
        <v>101</v>
      </c>
      <c r="T1522" s="6" t="s">
        <v>113</v>
      </c>
      <c r="U1522" s="6" t="s">
        <v>102</v>
      </c>
      <c r="V1522" s="6" t="s">
        <v>105</v>
      </c>
      <c r="W1522" s="6"/>
      <c r="X1522" s="25"/>
      <c r="Y1522" s="6" t="s">
        <v>130</v>
      </c>
      <c r="Z1522" s="6" t="s">
        <v>128</v>
      </c>
      <c r="AA1522" s="6" t="s">
        <v>127</v>
      </c>
    </row>
    <row r="1523" spans="19:27" ht="18" customHeight="1" x14ac:dyDescent="0.45">
      <c r="S1523" s="21" t="s">
        <v>142</v>
      </c>
      <c r="T1523" s="21" t="s">
        <v>141</v>
      </c>
      <c r="U1523" s="21" t="s">
        <v>139</v>
      </c>
      <c r="V1523" s="21" t="s">
        <v>126</v>
      </c>
      <c r="W1523" s="21" t="s">
        <v>135</v>
      </c>
      <c r="X1523" s="26" t="str">
        <f>_xlfn.CONCAT(S1523,T1523,U1523,V1523,W1523)</f>
        <v>3後期日他c</v>
      </c>
      <c r="Y1523" s="22" t="e">
        <f>DGET($H$12:$P$205,$P$12,S1522:V1523)</f>
        <v>#VALUE!</v>
      </c>
      <c r="Z1523" s="22" t="e">
        <f>DGET($H$12:$P$205,$I$12,S1522:V1523)</f>
        <v>#VALUE!</v>
      </c>
      <c r="AA1523" s="22" t="e">
        <f>DGET($H$12:$P$205,$H$12,S1522:V1523)</f>
        <v>#VALUE!</v>
      </c>
    </row>
    <row r="1524" spans="19:27" ht="18" customHeight="1" x14ac:dyDescent="0.45">
      <c r="S1524" s="6" t="s">
        <v>101</v>
      </c>
      <c r="T1524" s="6" t="s">
        <v>113</v>
      </c>
      <c r="U1524" s="6" t="s">
        <v>102</v>
      </c>
      <c r="V1524" s="6" t="s">
        <v>103</v>
      </c>
      <c r="W1524" s="6"/>
      <c r="X1524" s="25"/>
      <c r="Y1524" s="6" t="s">
        <v>130</v>
      </c>
      <c r="Z1524" s="6" t="s">
        <v>128</v>
      </c>
      <c r="AA1524" s="6" t="s">
        <v>127</v>
      </c>
    </row>
    <row r="1525" spans="19:27" ht="18" customHeight="1" x14ac:dyDescent="0.45">
      <c r="S1525" s="21" t="s">
        <v>143</v>
      </c>
      <c r="T1525" s="21" t="s">
        <v>118</v>
      </c>
      <c r="U1525" s="21" t="s">
        <v>119</v>
      </c>
      <c r="V1525" s="21" t="s">
        <v>120</v>
      </c>
      <c r="W1525" s="21" t="s">
        <v>133</v>
      </c>
      <c r="X1525" s="26" t="str">
        <f>_xlfn.CONCAT(S1525,T1525,U1525,V1525,W1525)</f>
        <v>4前期月1 2a</v>
      </c>
      <c r="Y1525" s="22" t="e">
        <f>DGET($H$12:$P$205,$P$12,S1524:V1525)</f>
        <v>#VALUE!</v>
      </c>
      <c r="Z1525" s="22" t="e">
        <f>DGET($H$12:$P$205,$I$12,S1524:V1525)</f>
        <v>#VALUE!</v>
      </c>
      <c r="AA1525" s="22" t="e">
        <f>DGET($H$12:$P$205,$H$12,S1524:V1525)</f>
        <v>#VALUE!</v>
      </c>
    </row>
    <row r="1526" spans="19:27" ht="18" customHeight="1" x14ac:dyDescent="0.45">
      <c r="S1526" s="6" t="s">
        <v>101</v>
      </c>
      <c r="T1526" s="6" t="s">
        <v>113</v>
      </c>
      <c r="U1526" s="6" t="s">
        <v>102</v>
      </c>
      <c r="V1526" s="6" t="s">
        <v>104</v>
      </c>
      <c r="W1526" s="6"/>
      <c r="X1526" s="25"/>
      <c r="Y1526" s="6" t="s">
        <v>130</v>
      </c>
      <c r="Z1526" s="6" t="s">
        <v>128</v>
      </c>
      <c r="AA1526" s="6" t="s">
        <v>127</v>
      </c>
    </row>
    <row r="1527" spans="19:27" ht="18" customHeight="1" x14ac:dyDescent="0.45">
      <c r="S1527" s="21" t="s">
        <v>143</v>
      </c>
      <c r="T1527" s="21" t="s">
        <v>118</v>
      </c>
      <c r="U1527" s="21" t="s">
        <v>119</v>
      </c>
      <c r="V1527" s="21" t="s">
        <v>120</v>
      </c>
      <c r="W1527" s="21" t="s">
        <v>134</v>
      </c>
      <c r="X1527" s="26" t="str">
        <f>_xlfn.CONCAT(S1527,T1527,U1527,V1527,W1527)</f>
        <v>4前期月1 2b</v>
      </c>
      <c r="Y1527" s="22" t="e">
        <f>DGET($H$12:$P$205,$P$12,S1526:V1527)</f>
        <v>#VALUE!</v>
      </c>
      <c r="Z1527" s="22" t="e">
        <f>DGET($H$12:$P$205,$I$12,S1526:V1527)</f>
        <v>#VALUE!</v>
      </c>
      <c r="AA1527" s="22" t="e">
        <f>DGET($H$12:$P$205,$H$12,S1526:V1527)</f>
        <v>#VALUE!</v>
      </c>
    </row>
    <row r="1528" spans="19:27" ht="18" customHeight="1" x14ac:dyDescent="0.45">
      <c r="S1528" s="6" t="s">
        <v>101</v>
      </c>
      <c r="T1528" s="6" t="s">
        <v>113</v>
      </c>
      <c r="U1528" s="6" t="s">
        <v>102</v>
      </c>
      <c r="V1528" s="6" t="s">
        <v>105</v>
      </c>
      <c r="W1528" s="6"/>
      <c r="X1528" s="25"/>
      <c r="Y1528" s="6" t="s">
        <v>130</v>
      </c>
      <c r="Z1528" s="6" t="s">
        <v>128</v>
      </c>
      <c r="AA1528" s="6" t="s">
        <v>127</v>
      </c>
    </row>
    <row r="1529" spans="19:27" ht="18" customHeight="1" x14ac:dyDescent="0.45">
      <c r="S1529" s="21" t="s">
        <v>143</v>
      </c>
      <c r="T1529" s="21" t="s">
        <v>118</v>
      </c>
      <c r="U1529" s="21" t="s">
        <v>119</v>
      </c>
      <c r="V1529" s="21" t="s">
        <v>120</v>
      </c>
      <c r="W1529" s="21" t="s">
        <v>135</v>
      </c>
      <c r="X1529" s="26" t="str">
        <f>_xlfn.CONCAT(S1529,T1529,U1529,V1529,W1529)</f>
        <v>4前期月1 2c</v>
      </c>
      <c r="Y1529" s="22" t="e">
        <f>DGET($H$12:$P$205,$P$12,S1528:V1529)</f>
        <v>#VALUE!</v>
      </c>
      <c r="Z1529" s="22" t="e">
        <f>DGET($H$12:$P$205,$I$12,S1528:V1529)</f>
        <v>#VALUE!</v>
      </c>
      <c r="AA1529" s="22" t="e">
        <f>DGET($H$12:$P$205,$H$12,S1528:V1529)</f>
        <v>#VALUE!</v>
      </c>
    </row>
    <row r="1530" spans="19:27" ht="18" customHeight="1" x14ac:dyDescent="0.45">
      <c r="S1530" s="6" t="s">
        <v>101</v>
      </c>
      <c r="T1530" s="6" t="s">
        <v>113</v>
      </c>
      <c r="U1530" s="6" t="s">
        <v>102</v>
      </c>
      <c r="V1530" s="6" t="s">
        <v>103</v>
      </c>
      <c r="W1530" s="6"/>
      <c r="X1530" s="25"/>
      <c r="Y1530" s="6" t="s">
        <v>130</v>
      </c>
      <c r="Z1530" s="6" t="s">
        <v>128</v>
      </c>
      <c r="AA1530" s="6" t="s">
        <v>127</v>
      </c>
    </row>
    <row r="1531" spans="19:27" ht="18" customHeight="1" x14ac:dyDescent="0.45">
      <c r="S1531" s="21" t="s">
        <v>143</v>
      </c>
      <c r="T1531" s="21" t="s">
        <v>118</v>
      </c>
      <c r="U1531" s="21" t="s">
        <v>119</v>
      </c>
      <c r="V1531" s="21" t="s">
        <v>121</v>
      </c>
      <c r="W1531" s="21" t="s">
        <v>133</v>
      </c>
      <c r="X1531" s="26" t="str">
        <f>_xlfn.CONCAT(S1531,T1531,U1531,V1531,W1531)</f>
        <v>4前期月3 4a</v>
      </c>
      <c r="Y1531" s="22" t="e">
        <f>DGET($H$12:$P$205,$P$12,S1530:V1531)</f>
        <v>#VALUE!</v>
      </c>
      <c r="Z1531" s="22" t="e">
        <f>DGET($H$12:$P$205,$I$12,S1530:V1531)</f>
        <v>#VALUE!</v>
      </c>
      <c r="AA1531" s="22" t="e">
        <f>DGET($H$12:$P$205,$H$12,S1530:V1531)</f>
        <v>#VALUE!</v>
      </c>
    </row>
    <row r="1532" spans="19:27" ht="18" customHeight="1" x14ac:dyDescent="0.45">
      <c r="S1532" s="6" t="s">
        <v>101</v>
      </c>
      <c r="T1532" s="6" t="s">
        <v>113</v>
      </c>
      <c r="U1532" s="6" t="s">
        <v>102</v>
      </c>
      <c r="V1532" s="6" t="s">
        <v>104</v>
      </c>
      <c r="W1532" s="6"/>
      <c r="X1532" s="25"/>
      <c r="Y1532" s="6" t="s">
        <v>130</v>
      </c>
      <c r="Z1532" s="6" t="s">
        <v>128</v>
      </c>
      <c r="AA1532" s="6" t="s">
        <v>127</v>
      </c>
    </row>
    <row r="1533" spans="19:27" ht="18" customHeight="1" x14ac:dyDescent="0.45">
      <c r="S1533" s="21" t="s">
        <v>143</v>
      </c>
      <c r="T1533" s="21" t="s">
        <v>118</v>
      </c>
      <c r="U1533" s="21" t="s">
        <v>119</v>
      </c>
      <c r="V1533" s="21" t="s">
        <v>121</v>
      </c>
      <c r="W1533" s="21" t="s">
        <v>134</v>
      </c>
      <c r="X1533" s="26" t="str">
        <f>_xlfn.CONCAT(S1533,T1533,U1533,V1533,W1533)</f>
        <v>4前期月3 4b</v>
      </c>
      <c r="Y1533" s="22" t="e">
        <f>DGET($H$12:$P$205,$P$12,S1532:V1533)</f>
        <v>#VALUE!</v>
      </c>
      <c r="Z1533" s="22" t="e">
        <f>DGET($H$12:$P$205,$I$12,S1532:V1533)</f>
        <v>#VALUE!</v>
      </c>
      <c r="AA1533" s="22" t="e">
        <f>DGET($H$12:$P$205,$H$12,S1532:V1533)</f>
        <v>#VALUE!</v>
      </c>
    </row>
    <row r="1534" spans="19:27" ht="18" customHeight="1" x14ac:dyDescent="0.45">
      <c r="S1534" s="6" t="s">
        <v>101</v>
      </c>
      <c r="T1534" s="6" t="s">
        <v>113</v>
      </c>
      <c r="U1534" s="6" t="s">
        <v>102</v>
      </c>
      <c r="V1534" s="6" t="s">
        <v>105</v>
      </c>
      <c r="W1534" s="6"/>
      <c r="X1534" s="25"/>
      <c r="Y1534" s="6" t="s">
        <v>130</v>
      </c>
      <c r="Z1534" s="6" t="s">
        <v>128</v>
      </c>
      <c r="AA1534" s="6" t="s">
        <v>127</v>
      </c>
    </row>
    <row r="1535" spans="19:27" ht="18" customHeight="1" x14ac:dyDescent="0.45">
      <c r="S1535" s="21" t="s">
        <v>143</v>
      </c>
      <c r="T1535" s="21" t="s">
        <v>118</v>
      </c>
      <c r="U1535" s="21" t="s">
        <v>119</v>
      </c>
      <c r="V1535" s="21" t="s">
        <v>121</v>
      </c>
      <c r="W1535" s="21" t="s">
        <v>135</v>
      </c>
      <c r="X1535" s="26" t="str">
        <f>_xlfn.CONCAT(S1535,T1535,U1535,V1535,W1535)</f>
        <v>4前期月3 4c</v>
      </c>
      <c r="Y1535" s="22" t="e">
        <f>DGET($H$12:$P$205,$P$12,S1534:V1535)</f>
        <v>#VALUE!</v>
      </c>
      <c r="Z1535" s="22" t="e">
        <f>DGET($H$12:$P$205,$I$12,S1534:V1535)</f>
        <v>#VALUE!</v>
      </c>
      <c r="AA1535" s="22" t="e">
        <f>DGET($H$12:$P$205,$H$12,S1534:V1535)</f>
        <v>#VALUE!</v>
      </c>
    </row>
    <row r="1536" spans="19:27" ht="18" customHeight="1" x14ac:dyDescent="0.45">
      <c r="S1536" s="6" t="s">
        <v>101</v>
      </c>
      <c r="T1536" s="6" t="s">
        <v>113</v>
      </c>
      <c r="U1536" s="6" t="s">
        <v>102</v>
      </c>
      <c r="V1536" s="6" t="s">
        <v>103</v>
      </c>
      <c r="W1536" s="6"/>
      <c r="X1536" s="25"/>
      <c r="Y1536" s="6" t="s">
        <v>130</v>
      </c>
      <c r="Z1536" s="6" t="s">
        <v>128</v>
      </c>
      <c r="AA1536" s="6" t="s">
        <v>127</v>
      </c>
    </row>
    <row r="1537" spans="19:27" ht="18" customHeight="1" x14ac:dyDescent="0.45">
      <c r="S1537" s="21" t="s">
        <v>143</v>
      </c>
      <c r="T1537" s="21" t="s">
        <v>118</v>
      </c>
      <c r="U1537" s="21" t="s">
        <v>119</v>
      </c>
      <c r="V1537" s="21" t="s">
        <v>123</v>
      </c>
      <c r="W1537" s="21" t="s">
        <v>133</v>
      </c>
      <c r="X1537" s="26" t="str">
        <f>_xlfn.CONCAT(S1537,T1537,U1537,V1537,W1537)</f>
        <v>4前期月5 6a</v>
      </c>
      <c r="Y1537" s="22" t="e">
        <f>DGET($H$12:$P$205,$P$12,S1536:V1537)</f>
        <v>#VALUE!</v>
      </c>
      <c r="Z1537" s="22" t="e">
        <f>DGET($H$12:$P$205,$I$12,S1536:V1537)</f>
        <v>#VALUE!</v>
      </c>
      <c r="AA1537" s="22" t="e">
        <f>DGET($H$12:$P$205,$H$12,S1536:V1537)</f>
        <v>#VALUE!</v>
      </c>
    </row>
    <row r="1538" spans="19:27" ht="18" customHeight="1" x14ac:dyDescent="0.45">
      <c r="S1538" s="6" t="s">
        <v>101</v>
      </c>
      <c r="T1538" s="6" t="s">
        <v>113</v>
      </c>
      <c r="U1538" s="6" t="s">
        <v>102</v>
      </c>
      <c r="V1538" s="6" t="s">
        <v>104</v>
      </c>
      <c r="W1538" s="6"/>
      <c r="X1538" s="25"/>
      <c r="Y1538" s="6" t="s">
        <v>130</v>
      </c>
      <c r="Z1538" s="6" t="s">
        <v>128</v>
      </c>
      <c r="AA1538" s="6" t="s">
        <v>127</v>
      </c>
    </row>
    <row r="1539" spans="19:27" ht="18" customHeight="1" x14ac:dyDescent="0.45">
      <c r="S1539" s="21" t="s">
        <v>143</v>
      </c>
      <c r="T1539" s="21" t="s">
        <v>118</v>
      </c>
      <c r="U1539" s="21" t="s">
        <v>119</v>
      </c>
      <c r="V1539" s="21" t="s">
        <v>123</v>
      </c>
      <c r="W1539" s="21" t="s">
        <v>134</v>
      </c>
      <c r="X1539" s="26" t="str">
        <f>_xlfn.CONCAT(S1539,T1539,U1539,V1539,W1539)</f>
        <v>4前期月5 6b</v>
      </c>
      <c r="Y1539" s="22" t="e">
        <f>DGET($H$12:$P$205,$P$12,S1538:V1539)</f>
        <v>#VALUE!</v>
      </c>
      <c r="Z1539" s="22" t="e">
        <f>DGET($H$12:$P$205,$I$12,S1538:V1539)</f>
        <v>#VALUE!</v>
      </c>
      <c r="AA1539" s="22" t="e">
        <f>DGET($H$12:$P$205,$H$12,S1538:V1539)</f>
        <v>#VALUE!</v>
      </c>
    </row>
    <row r="1540" spans="19:27" ht="18" customHeight="1" x14ac:dyDescent="0.45">
      <c r="S1540" s="6" t="s">
        <v>101</v>
      </c>
      <c r="T1540" s="6" t="s">
        <v>113</v>
      </c>
      <c r="U1540" s="6" t="s">
        <v>102</v>
      </c>
      <c r="V1540" s="6" t="s">
        <v>105</v>
      </c>
      <c r="W1540" s="6"/>
      <c r="X1540" s="25"/>
      <c r="Y1540" s="6" t="s">
        <v>130</v>
      </c>
      <c r="Z1540" s="6" t="s">
        <v>128</v>
      </c>
      <c r="AA1540" s="6" t="s">
        <v>127</v>
      </c>
    </row>
    <row r="1541" spans="19:27" ht="18" customHeight="1" x14ac:dyDescent="0.45">
      <c r="S1541" s="21" t="s">
        <v>143</v>
      </c>
      <c r="T1541" s="21" t="s">
        <v>118</v>
      </c>
      <c r="U1541" s="21" t="s">
        <v>119</v>
      </c>
      <c r="V1541" s="21" t="s">
        <v>123</v>
      </c>
      <c r="W1541" s="21" t="s">
        <v>135</v>
      </c>
      <c r="X1541" s="26" t="str">
        <f>_xlfn.CONCAT(S1541,T1541,U1541,V1541,W1541)</f>
        <v>4前期月5 6c</v>
      </c>
      <c r="Y1541" s="22" t="e">
        <f>DGET($H$12:$P$205,$P$12,S1540:V1541)</f>
        <v>#VALUE!</v>
      </c>
      <c r="Z1541" s="22" t="e">
        <f>DGET($H$12:$P$205,$I$12,S1540:V1541)</f>
        <v>#VALUE!</v>
      </c>
      <c r="AA1541" s="22" t="e">
        <f>DGET($H$12:$P$205,$H$12,S1540:V1541)</f>
        <v>#VALUE!</v>
      </c>
    </row>
    <row r="1542" spans="19:27" ht="18" customHeight="1" x14ac:dyDescent="0.45">
      <c r="S1542" s="6" t="s">
        <v>101</v>
      </c>
      <c r="T1542" s="6" t="s">
        <v>113</v>
      </c>
      <c r="U1542" s="6" t="s">
        <v>102</v>
      </c>
      <c r="V1542" s="6" t="s">
        <v>103</v>
      </c>
      <c r="W1542" s="6"/>
      <c r="X1542" s="25"/>
      <c r="Y1542" s="6" t="s">
        <v>130</v>
      </c>
      <c r="Z1542" s="6" t="s">
        <v>128</v>
      </c>
      <c r="AA1542" s="6" t="s">
        <v>127</v>
      </c>
    </row>
    <row r="1543" spans="19:27" ht="18" customHeight="1" x14ac:dyDescent="0.45">
      <c r="S1543" s="21" t="s">
        <v>143</v>
      </c>
      <c r="T1543" s="21" t="s">
        <v>118</v>
      </c>
      <c r="U1543" s="21" t="s">
        <v>119</v>
      </c>
      <c r="V1543" s="21" t="s">
        <v>124</v>
      </c>
      <c r="W1543" s="21" t="s">
        <v>133</v>
      </c>
      <c r="X1543" s="26" t="str">
        <f>_xlfn.CONCAT(S1543,T1543,U1543,V1543,W1543)</f>
        <v>4前期月7 8a</v>
      </c>
      <c r="Y1543" s="22" t="e">
        <f>DGET($H$12:$P$205,$P$12,S1542:V1543)</f>
        <v>#VALUE!</v>
      </c>
      <c r="Z1543" s="22" t="e">
        <f>DGET($H$12:$P$205,$I$12,S1542:V1543)</f>
        <v>#VALUE!</v>
      </c>
      <c r="AA1543" s="22" t="e">
        <f>DGET($H$12:$P$205,$H$12,S1542:V1543)</f>
        <v>#VALUE!</v>
      </c>
    </row>
    <row r="1544" spans="19:27" ht="18" customHeight="1" x14ac:dyDescent="0.45">
      <c r="S1544" s="6" t="s">
        <v>101</v>
      </c>
      <c r="T1544" s="6" t="s">
        <v>113</v>
      </c>
      <c r="U1544" s="6" t="s">
        <v>102</v>
      </c>
      <c r="V1544" s="6" t="s">
        <v>104</v>
      </c>
      <c r="W1544" s="6"/>
      <c r="X1544" s="25"/>
      <c r="Y1544" s="6" t="s">
        <v>130</v>
      </c>
      <c r="Z1544" s="6" t="s">
        <v>128</v>
      </c>
      <c r="AA1544" s="6" t="s">
        <v>127</v>
      </c>
    </row>
    <row r="1545" spans="19:27" ht="18" customHeight="1" x14ac:dyDescent="0.45">
      <c r="S1545" s="21" t="s">
        <v>143</v>
      </c>
      <c r="T1545" s="21" t="s">
        <v>118</v>
      </c>
      <c r="U1545" s="21" t="s">
        <v>119</v>
      </c>
      <c r="V1545" s="21" t="s">
        <v>124</v>
      </c>
      <c r="W1545" s="21" t="s">
        <v>134</v>
      </c>
      <c r="X1545" s="26" t="str">
        <f>_xlfn.CONCAT(S1545,T1545,U1545,V1545,W1545)</f>
        <v>4前期月7 8b</v>
      </c>
      <c r="Y1545" s="22" t="e">
        <f>DGET($H$12:$P$205,$P$12,S1544:V1545)</f>
        <v>#VALUE!</v>
      </c>
      <c r="Z1545" s="22" t="e">
        <f>DGET($H$12:$P$205,$I$12,S1544:V1545)</f>
        <v>#VALUE!</v>
      </c>
      <c r="AA1545" s="22" t="e">
        <f>DGET($H$12:$P$205,$H$12,S1544:V1545)</f>
        <v>#VALUE!</v>
      </c>
    </row>
    <row r="1546" spans="19:27" ht="18" customHeight="1" x14ac:dyDescent="0.45">
      <c r="S1546" s="6" t="s">
        <v>101</v>
      </c>
      <c r="T1546" s="6" t="s">
        <v>113</v>
      </c>
      <c r="U1546" s="6" t="s">
        <v>102</v>
      </c>
      <c r="V1546" s="6" t="s">
        <v>105</v>
      </c>
      <c r="W1546" s="6"/>
      <c r="X1546" s="25"/>
      <c r="Y1546" s="6" t="s">
        <v>130</v>
      </c>
      <c r="Z1546" s="6" t="s">
        <v>128</v>
      </c>
      <c r="AA1546" s="6" t="s">
        <v>127</v>
      </c>
    </row>
    <row r="1547" spans="19:27" ht="18" customHeight="1" x14ac:dyDescent="0.45">
      <c r="S1547" s="21" t="s">
        <v>143</v>
      </c>
      <c r="T1547" s="21" t="s">
        <v>118</v>
      </c>
      <c r="U1547" s="21" t="s">
        <v>119</v>
      </c>
      <c r="V1547" s="21" t="s">
        <v>124</v>
      </c>
      <c r="W1547" s="21" t="s">
        <v>135</v>
      </c>
      <c r="X1547" s="26" t="str">
        <f>_xlfn.CONCAT(S1547,T1547,U1547,V1547,W1547)</f>
        <v>4前期月7 8c</v>
      </c>
      <c r="Y1547" s="22" t="e">
        <f>DGET($H$12:$P$205,$P$12,S1546:V1547)</f>
        <v>#VALUE!</v>
      </c>
      <c r="Z1547" s="22" t="e">
        <f>DGET($H$12:$P$205,$I$12,S1546:V1547)</f>
        <v>#VALUE!</v>
      </c>
      <c r="AA1547" s="22" t="e">
        <f>DGET($H$12:$P$205,$H$12,S1546:V1547)</f>
        <v>#VALUE!</v>
      </c>
    </row>
    <row r="1548" spans="19:27" ht="18" customHeight="1" x14ac:dyDescent="0.45">
      <c r="S1548" s="6" t="s">
        <v>101</v>
      </c>
      <c r="T1548" s="6" t="s">
        <v>113</v>
      </c>
      <c r="U1548" s="6" t="s">
        <v>102</v>
      </c>
      <c r="V1548" s="6" t="s">
        <v>103</v>
      </c>
      <c r="W1548" s="6"/>
      <c r="X1548" s="25"/>
      <c r="Y1548" s="6" t="s">
        <v>130</v>
      </c>
      <c r="Z1548" s="6" t="s">
        <v>128</v>
      </c>
      <c r="AA1548" s="6" t="s">
        <v>127</v>
      </c>
    </row>
    <row r="1549" spans="19:27" ht="18" customHeight="1" x14ac:dyDescent="0.45">
      <c r="S1549" s="21" t="s">
        <v>143</v>
      </c>
      <c r="T1549" s="21" t="s">
        <v>118</v>
      </c>
      <c r="U1549" s="21" t="s">
        <v>119</v>
      </c>
      <c r="V1549" s="21" t="s">
        <v>125</v>
      </c>
      <c r="W1549" s="21" t="s">
        <v>133</v>
      </c>
      <c r="X1549" s="26" t="str">
        <f>_xlfn.CONCAT(S1549,T1549,U1549,V1549,W1549)</f>
        <v>4前期月9 10a</v>
      </c>
      <c r="Y1549" s="22" t="e">
        <f>DGET($H$12:$P$205,$P$12,S1548:V1549)</f>
        <v>#VALUE!</v>
      </c>
      <c r="Z1549" s="22" t="e">
        <f>DGET($H$12:$P$205,$I$12,S1548:V1549)</f>
        <v>#VALUE!</v>
      </c>
      <c r="AA1549" s="22" t="e">
        <f>DGET($H$12:$P$205,$H$12,S1548:V1549)</f>
        <v>#VALUE!</v>
      </c>
    </row>
    <row r="1550" spans="19:27" ht="18" customHeight="1" x14ac:dyDescent="0.45">
      <c r="S1550" s="6" t="s">
        <v>101</v>
      </c>
      <c r="T1550" s="6" t="s">
        <v>113</v>
      </c>
      <c r="U1550" s="6" t="s">
        <v>102</v>
      </c>
      <c r="V1550" s="6" t="s">
        <v>104</v>
      </c>
      <c r="W1550" s="6"/>
      <c r="X1550" s="25"/>
      <c r="Y1550" s="6" t="s">
        <v>130</v>
      </c>
      <c r="Z1550" s="6" t="s">
        <v>128</v>
      </c>
      <c r="AA1550" s="6" t="s">
        <v>127</v>
      </c>
    </row>
    <row r="1551" spans="19:27" ht="18" customHeight="1" x14ac:dyDescent="0.45">
      <c r="S1551" s="21" t="s">
        <v>143</v>
      </c>
      <c r="T1551" s="21" t="s">
        <v>118</v>
      </c>
      <c r="U1551" s="21" t="s">
        <v>119</v>
      </c>
      <c r="V1551" s="21" t="s">
        <v>125</v>
      </c>
      <c r="W1551" s="21" t="s">
        <v>134</v>
      </c>
      <c r="X1551" s="26" t="str">
        <f>_xlfn.CONCAT(S1551,T1551,U1551,V1551,W1551)</f>
        <v>4前期月9 10b</v>
      </c>
      <c r="Y1551" s="22" t="e">
        <f>DGET($H$12:$P$205,$P$12,S1550:V1551)</f>
        <v>#VALUE!</v>
      </c>
      <c r="Z1551" s="22" t="e">
        <f>DGET($H$12:$P$205,$I$12,S1550:V1551)</f>
        <v>#VALUE!</v>
      </c>
      <c r="AA1551" s="22" t="e">
        <f>DGET($H$12:$P$205,$H$12,S1550:V1551)</f>
        <v>#VALUE!</v>
      </c>
    </row>
    <row r="1552" spans="19:27" ht="18" customHeight="1" x14ac:dyDescent="0.45">
      <c r="S1552" s="6" t="s">
        <v>101</v>
      </c>
      <c r="T1552" s="6" t="s">
        <v>113</v>
      </c>
      <c r="U1552" s="6" t="s">
        <v>102</v>
      </c>
      <c r="V1552" s="6" t="s">
        <v>105</v>
      </c>
      <c r="W1552" s="6"/>
      <c r="X1552" s="25"/>
      <c r="Y1552" s="6" t="s">
        <v>130</v>
      </c>
      <c r="Z1552" s="6" t="s">
        <v>128</v>
      </c>
      <c r="AA1552" s="6" t="s">
        <v>127</v>
      </c>
    </row>
    <row r="1553" spans="19:27" ht="18" customHeight="1" x14ac:dyDescent="0.45">
      <c r="S1553" s="21" t="s">
        <v>143</v>
      </c>
      <c r="T1553" s="21" t="s">
        <v>118</v>
      </c>
      <c r="U1553" s="21" t="s">
        <v>119</v>
      </c>
      <c r="V1553" s="21" t="s">
        <v>125</v>
      </c>
      <c r="W1553" s="21" t="s">
        <v>135</v>
      </c>
      <c r="X1553" s="26" t="str">
        <f>_xlfn.CONCAT(S1553,T1553,U1553,V1553,W1553)</f>
        <v>4前期月9 10c</v>
      </c>
      <c r="Y1553" s="22" t="e">
        <f>DGET($H$12:$P$205,$P$12,S1552:V1553)</f>
        <v>#VALUE!</v>
      </c>
      <c r="Z1553" s="22" t="e">
        <f>DGET($H$12:$P$205,$I$12,S1552:V1553)</f>
        <v>#VALUE!</v>
      </c>
      <c r="AA1553" s="22" t="e">
        <f>DGET($H$12:$P$205,$H$12,S1552:V1553)</f>
        <v>#VALUE!</v>
      </c>
    </row>
    <row r="1554" spans="19:27" ht="18" customHeight="1" x14ac:dyDescent="0.45">
      <c r="S1554" s="6" t="s">
        <v>101</v>
      </c>
      <c r="T1554" s="6" t="s">
        <v>113</v>
      </c>
      <c r="U1554" s="6" t="s">
        <v>102</v>
      </c>
      <c r="V1554" s="6" t="s">
        <v>103</v>
      </c>
      <c r="W1554" s="6"/>
      <c r="X1554" s="25"/>
      <c r="Y1554" s="6" t="s">
        <v>130</v>
      </c>
      <c r="Z1554" s="6" t="s">
        <v>128</v>
      </c>
      <c r="AA1554" s="6" t="s">
        <v>127</v>
      </c>
    </row>
    <row r="1555" spans="19:27" ht="18" customHeight="1" x14ac:dyDescent="0.45">
      <c r="S1555" s="21" t="s">
        <v>143</v>
      </c>
      <c r="T1555" s="21" t="s">
        <v>118</v>
      </c>
      <c r="U1555" s="21" t="s">
        <v>119</v>
      </c>
      <c r="V1555" s="21" t="s">
        <v>126</v>
      </c>
      <c r="W1555" s="21" t="s">
        <v>133</v>
      </c>
      <c r="X1555" s="26" t="str">
        <f>_xlfn.CONCAT(S1555,T1555,U1555,V1555,W1555)</f>
        <v>4前期月他a</v>
      </c>
      <c r="Y1555" s="22" t="e">
        <f>DGET($H$12:$P$205,$P$12,S1554:V1555)</f>
        <v>#VALUE!</v>
      </c>
      <c r="Z1555" s="22" t="e">
        <f>DGET($H$12:$P$205,$I$12,S1554:V1555)</f>
        <v>#VALUE!</v>
      </c>
      <c r="AA1555" s="22" t="e">
        <f>DGET($H$12:$P$205,$H$12,S1554:V1555)</f>
        <v>#VALUE!</v>
      </c>
    </row>
    <row r="1556" spans="19:27" ht="18" customHeight="1" x14ac:dyDescent="0.45">
      <c r="S1556" s="6" t="s">
        <v>101</v>
      </c>
      <c r="T1556" s="6" t="s">
        <v>113</v>
      </c>
      <c r="U1556" s="6" t="s">
        <v>102</v>
      </c>
      <c r="V1556" s="6" t="s">
        <v>104</v>
      </c>
      <c r="W1556" s="6"/>
      <c r="X1556" s="25"/>
      <c r="Y1556" s="6" t="s">
        <v>130</v>
      </c>
      <c r="Z1556" s="6" t="s">
        <v>128</v>
      </c>
      <c r="AA1556" s="6" t="s">
        <v>127</v>
      </c>
    </row>
    <row r="1557" spans="19:27" ht="18" customHeight="1" x14ac:dyDescent="0.45">
      <c r="S1557" s="21" t="s">
        <v>143</v>
      </c>
      <c r="T1557" s="21" t="s">
        <v>118</v>
      </c>
      <c r="U1557" s="21" t="s">
        <v>119</v>
      </c>
      <c r="V1557" s="21" t="s">
        <v>126</v>
      </c>
      <c r="W1557" s="21" t="s">
        <v>134</v>
      </c>
      <c r="X1557" s="26" t="str">
        <f>_xlfn.CONCAT(S1557,T1557,U1557,V1557,W1557)</f>
        <v>4前期月他b</v>
      </c>
      <c r="Y1557" s="22" t="e">
        <f>DGET($H$12:$P$205,$P$12,S1556:V1557)</f>
        <v>#VALUE!</v>
      </c>
      <c r="Z1557" s="22" t="e">
        <f>DGET($H$12:$P$205,$I$12,S1556:V1557)</f>
        <v>#VALUE!</v>
      </c>
      <c r="AA1557" s="22" t="e">
        <f>DGET($H$12:$P$205,$H$12,S1556:V1557)</f>
        <v>#VALUE!</v>
      </c>
    </row>
    <row r="1558" spans="19:27" ht="18" customHeight="1" x14ac:dyDescent="0.45">
      <c r="S1558" s="6" t="s">
        <v>101</v>
      </c>
      <c r="T1558" s="6" t="s">
        <v>113</v>
      </c>
      <c r="U1558" s="6" t="s">
        <v>102</v>
      </c>
      <c r="V1558" s="6" t="s">
        <v>105</v>
      </c>
      <c r="W1558" s="6"/>
      <c r="X1558" s="25"/>
      <c r="Y1558" s="6" t="s">
        <v>130</v>
      </c>
      <c r="Z1558" s="6" t="s">
        <v>128</v>
      </c>
      <c r="AA1558" s="6" t="s">
        <v>127</v>
      </c>
    </row>
    <row r="1559" spans="19:27" ht="18" customHeight="1" x14ac:dyDescent="0.45">
      <c r="S1559" s="21" t="s">
        <v>143</v>
      </c>
      <c r="T1559" s="21" t="s">
        <v>118</v>
      </c>
      <c r="U1559" s="21" t="s">
        <v>119</v>
      </c>
      <c r="V1559" s="21" t="s">
        <v>126</v>
      </c>
      <c r="W1559" s="21" t="s">
        <v>135</v>
      </c>
      <c r="X1559" s="26" t="str">
        <f>_xlfn.CONCAT(S1559,T1559,U1559,V1559,W1559)</f>
        <v>4前期月他c</v>
      </c>
      <c r="Y1559" s="22" t="e">
        <f>DGET($H$12:$P$205,$P$12,S1558:V1559)</f>
        <v>#VALUE!</v>
      </c>
      <c r="Z1559" s="22" t="e">
        <f>DGET($H$12:$P$205,$I$12,S1558:V1559)</f>
        <v>#VALUE!</v>
      </c>
      <c r="AA1559" s="22" t="e">
        <f>DGET($H$12:$P$205,$H$12,S1558:V1559)</f>
        <v>#VALUE!</v>
      </c>
    </row>
    <row r="1560" spans="19:27" ht="18" customHeight="1" x14ac:dyDescent="0.45">
      <c r="S1560" s="6" t="s">
        <v>101</v>
      </c>
      <c r="T1560" s="6" t="s">
        <v>113</v>
      </c>
      <c r="U1560" s="6" t="s">
        <v>102</v>
      </c>
      <c r="V1560" s="6" t="s">
        <v>103</v>
      </c>
      <c r="W1560" s="6"/>
      <c r="X1560" s="25"/>
      <c r="Y1560" s="6" t="s">
        <v>130</v>
      </c>
      <c r="Z1560" s="6" t="s">
        <v>128</v>
      </c>
      <c r="AA1560" s="6" t="s">
        <v>127</v>
      </c>
    </row>
    <row r="1561" spans="19:27" ht="18" customHeight="1" x14ac:dyDescent="0.45">
      <c r="S1561" s="21" t="s">
        <v>143</v>
      </c>
      <c r="T1561" s="21" t="s">
        <v>118</v>
      </c>
      <c r="U1561" s="21" t="s">
        <v>129</v>
      </c>
      <c r="V1561" s="21" t="s">
        <v>120</v>
      </c>
      <c r="W1561" s="21" t="s">
        <v>133</v>
      </c>
      <c r="X1561" s="26" t="str">
        <f>_xlfn.CONCAT(S1561,T1561,U1561,V1561,W1561)</f>
        <v>4前期火1 2a</v>
      </c>
      <c r="Y1561" s="22" t="e">
        <f>DGET($H$12:$P$205,$P$12,S1560:V1561)</f>
        <v>#VALUE!</v>
      </c>
      <c r="Z1561" s="22" t="e">
        <f>DGET($H$12:$P$205,$I$12,S1560:V1561)</f>
        <v>#VALUE!</v>
      </c>
      <c r="AA1561" s="22" t="e">
        <f>DGET($H$12:$P$205,$H$12,S1560:V1561)</f>
        <v>#VALUE!</v>
      </c>
    </row>
    <row r="1562" spans="19:27" ht="18" customHeight="1" x14ac:dyDescent="0.45">
      <c r="S1562" s="6" t="s">
        <v>101</v>
      </c>
      <c r="T1562" s="6" t="s">
        <v>113</v>
      </c>
      <c r="U1562" s="6" t="s">
        <v>102</v>
      </c>
      <c r="V1562" s="6" t="s">
        <v>104</v>
      </c>
      <c r="W1562" s="6"/>
      <c r="X1562" s="25"/>
      <c r="Y1562" s="6" t="s">
        <v>130</v>
      </c>
      <c r="Z1562" s="6" t="s">
        <v>128</v>
      </c>
      <c r="AA1562" s="6" t="s">
        <v>127</v>
      </c>
    </row>
    <row r="1563" spans="19:27" ht="18" customHeight="1" x14ac:dyDescent="0.45">
      <c r="S1563" s="21" t="s">
        <v>143</v>
      </c>
      <c r="T1563" s="21" t="s">
        <v>118</v>
      </c>
      <c r="U1563" s="21" t="s">
        <v>129</v>
      </c>
      <c r="V1563" s="21" t="s">
        <v>120</v>
      </c>
      <c r="W1563" s="21" t="s">
        <v>134</v>
      </c>
      <c r="X1563" s="26" t="str">
        <f>_xlfn.CONCAT(S1563,T1563,U1563,V1563,W1563)</f>
        <v>4前期火1 2b</v>
      </c>
      <c r="Y1563" s="22" t="e">
        <f>DGET($H$12:$P$205,$P$12,S1562:V1563)</f>
        <v>#VALUE!</v>
      </c>
      <c r="Z1563" s="22" t="e">
        <f>DGET($H$12:$P$205,$I$12,S1562:V1563)</f>
        <v>#VALUE!</v>
      </c>
      <c r="AA1563" s="22" t="e">
        <f>DGET($H$12:$P$205,$H$12,S1562:V1563)</f>
        <v>#VALUE!</v>
      </c>
    </row>
    <row r="1564" spans="19:27" ht="18" customHeight="1" x14ac:dyDescent="0.45">
      <c r="S1564" s="6" t="s">
        <v>101</v>
      </c>
      <c r="T1564" s="6" t="s">
        <v>113</v>
      </c>
      <c r="U1564" s="6" t="s">
        <v>102</v>
      </c>
      <c r="V1564" s="6" t="s">
        <v>105</v>
      </c>
      <c r="W1564" s="6"/>
      <c r="X1564" s="25"/>
      <c r="Y1564" s="6" t="s">
        <v>130</v>
      </c>
      <c r="Z1564" s="6" t="s">
        <v>128</v>
      </c>
      <c r="AA1564" s="6" t="s">
        <v>127</v>
      </c>
    </row>
    <row r="1565" spans="19:27" ht="18" customHeight="1" x14ac:dyDescent="0.45">
      <c r="S1565" s="21" t="s">
        <v>143</v>
      </c>
      <c r="T1565" s="21" t="s">
        <v>118</v>
      </c>
      <c r="U1565" s="21" t="s">
        <v>129</v>
      </c>
      <c r="V1565" s="21" t="s">
        <v>120</v>
      </c>
      <c r="W1565" s="21" t="s">
        <v>135</v>
      </c>
      <c r="X1565" s="26" t="str">
        <f>_xlfn.CONCAT(S1565,T1565,U1565,V1565,W1565)</f>
        <v>4前期火1 2c</v>
      </c>
      <c r="Y1565" s="22" t="e">
        <f>DGET($H$12:$P$205,$P$12,S1564:V1565)</f>
        <v>#VALUE!</v>
      </c>
      <c r="Z1565" s="22" t="e">
        <f>DGET($H$12:$P$205,$I$12,S1564:V1565)</f>
        <v>#VALUE!</v>
      </c>
      <c r="AA1565" s="22" t="e">
        <f>DGET($H$12:$P$205,$H$12,S1564:V1565)</f>
        <v>#VALUE!</v>
      </c>
    </row>
    <row r="1566" spans="19:27" ht="18" customHeight="1" x14ac:dyDescent="0.45">
      <c r="S1566" s="6" t="s">
        <v>101</v>
      </c>
      <c r="T1566" s="6" t="s">
        <v>113</v>
      </c>
      <c r="U1566" s="6" t="s">
        <v>102</v>
      </c>
      <c r="V1566" s="6" t="s">
        <v>103</v>
      </c>
      <c r="W1566" s="6"/>
      <c r="X1566" s="25"/>
      <c r="Y1566" s="6" t="s">
        <v>130</v>
      </c>
      <c r="Z1566" s="6" t="s">
        <v>128</v>
      </c>
      <c r="AA1566" s="6" t="s">
        <v>127</v>
      </c>
    </row>
    <row r="1567" spans="19:27" ht="18" customHeight="1" x14ac:dyDescent="0.45">
      <c r="S1567" s="21" t="s">
        <v>143</v>
      </c>
      <c r="T1567" s="21" t="s">
        <v>118</v>
      </c>
      <c r="U1567" s="21" t="s">
        <v>129</v>
      </c>
      <c r="V1567" s="21" t="s">
        <v>121</v>
      </c>
      <c r="W1567" s="21" t="s">
        <v>133</v>
      </c>
      <c r="X1567" s="26" t="str">
        <f>_xlfn.CONCAT(S1567,T1567,U1567,V1567,W1567)</f>
        <v>4前期火3 4a</v>
      </c>
      <c r="Y1567" s="22" t="e">
        <f>DGET($H$12:$P$205,$P$12,S1566:V1567)</f>
        <v>#VALUE!</v>
      </c>
      <c r="Z1567" s="22" t="e">
        <f>DGET($H$12:$P$205,$I$12,S1566:V1567)</f>
        <v>#VALUE!</v>
      </c>
      <c r="AA1567" s="22" t="e">
        <f>DGET($H$12:$P$205,$H$12,S1566:V1567)</f>
        <v>#VALUE!</v>
      </c>
    </row>
    <row r="1568" spans="19:27" ht="18" customHeight="1" x14ac:dyDescent="0.45">
      <c r="S1568" s="6" t="s">
        <v>101</v>
      </c>
      <c r="T1568" s="6" t="s">
        <v>113</v>
      </c>
      <c r="U1568" s="6" t="s">
        <v>102</v>
      </c>
      <c r="V1568" s="6" t="s">
        <v>104</v>
      </c>
      <c r="W1568" s="6"/>
      <c r="X1568" s="25"/>
      <c r="Y1568" s="6" t="s">
        <v>130</v>
      </c>
      <c r="Z1568" s="6" t="s">
        <v>128</v>
      </c>
      <c r="AA1568" s="6" t="s">
        <v>127</v>
      </c>
    </row>
    <row r="1569" spans="19:27" ht="18" customHeight="1" x14ac:dyDescent="0.45">
      <c r="S1569" s="21" t="s">
        <v>143</v>
      </c>
      <c r="T1569" s="21" t="s">
        <v>118</v>
      </c>
      <c r="U1569" s="21" t="s">
        <v>129</v>
      </c>
      <c r="V1569" s="21" t="s">
        <v>121</v>
      </c>
      <c r="W1569" s="21" t="s">
        <v>134</v>
      </c>
      <c r="X1569" s="26" t="str">
        <f>_xlfn.CONCAT(S1569,T1569,U1569,V1569,W1569)</f>
        <v>4前期火3 4b</v>
      </c>
      <c r="Y1569" s="22" t="e">
        <f>DGET($H$12:$P$205,$P$12,S1568:V1569)</f>
        <v>#VALUE!</v>
      </c>
      <c r="Z1569" s="22" t="e">
        <f>DGET($H$12:$P$205,$I$12,S1568:V1569)</f>
        <v>#VALUE!</v>
      </c>
      <c r="AA1569" s="22" t="e">
        <f>DGET($H$12:$P$205,$H$12,S1568:V1569)</f>
        <v>#VALUE!</v>
      </c>
    </row>
    <row r="1570" spans="19:27" ht="18" customHeight="1" x14ac:dyDescent="0.45">
      <c r="S1570" s="6" t="s">
        <v>101</v>
      </c>
      <c r="T1570" s="6" t="s">
        <v>113</v>
      </c>
      <c r="U1570" s="6" t="s">
        <v>102</v>
      </c>
      <c r="V1570" s="6" t="s">
        <v>105</v>
      </c>
      <c r="W1570" s="6"/>
      <c r="X1570" s="25"/>
      <c r="Y1570" s="6" t="s">
        <v>130</v>
      </c>
      <c r="Z1570" s="6" t="s">
        <v>128</v>
      </c>
      <c r="AA1570" s="6" t="s">
        <v>127</v>
      </c>
    </row>
    <row r="1571" spans="19:27" ht="18" customHeight="1" x14ac:dyDescent="0.45">
      <c r="S1571" s="21" t="s">
        <v>143</v>
      </c>
      <c r="T1571" s="21" t="s">
        <v>118</v>
      </c>
      <c r="U1571" s="21" t="s">
        <v>129</v>
      </c>
      <c r="V1571" s="21" t="s">
        <v>121</v>
      </c>
      <c r="W1571" s="21" t="s">
        <v>135</v>
      </c>
      <c r="X1571" s="26" t="str">
        <f>_xlfn.CONCAT(S1571,T1571,U1571,V1571,W1571)</f>
        <v>4前期火3 4c</v>
      </c>
      <c r="Y1571" s="22" t="e">
        <f>DGET($H$12:$P$205,$P$12,S1570:V1571)</f>
        <v>#VALUE!</v>
      </c>
      <c r="Z1571" s="22" t="e">
        <f>DGET($H$12:$P$205,$I$12,S1570:V1571)</f>
        <v>#VALUE!</v>
      </c>
      <c r="AA1571" s="22" t="e">
        <f>DGET($H$12:$P$205,$H$12,S1570:V1571)</f>
        <v>#VALUE!</v>
      </c>
    </row>
    <row r="1572" spans="19:27" ht="18" customHeight="1" x14ac:dyDescent="0.45">
      <c r="S1572" s="6" t="s">
        <v>101</v>
      </c>
      <c r="T1572" s="6" t="s">
        <v>113</v>
      </c>
      <c r="U1572" s="6" t="s">
        <v>102</v>
      </c>
      <c r="V1572" s="6" t="s">
        <v>103</v>
      </c>
      <c r="W1572" s="6"/>
      <c r="X1572" s="25"/>
      <c r="Y1572" s="6" t="s">
        <v>130</v>
      </c>
      <c r="Z1572" s="6" t="s">
        <v>128</v>
      </c>
      <c r="AA1572" s="6" t="s">
        <v>127</v>
      </c>
    </row>
    <row r="1573" spans="19:27" ht="18" customHeight="1" x14ac:dyDescent="0.45">
      <c r="S1573" s="21" t="s">
        <v>143</v>
      </c>
      <c r="T1573" s="21" t="s">
        <v>118</v>
      </c>
      <c r="U1573" s="21" t="s">
        <v>129</v>
      </c>
      <c r="V1573" s="21" t="s">
        <v>123</v>
      </c>
      <c r="W1573" s="21" t="s">
        <v>133</v>
      </c>
      <c r="X1573" s="26" t="str">
        <f>_xlfn.CONCAT(S1573,T1573,U1573,V1573,W1573)</f>
        <v>4前期火5 6a</v>
      </c>
      <c r="Y1573" s="22" t="e">
        <f>DGET($H$12:$P$205,$P$12,S1572:V1573)</f>
        <v>#VALUE!</v>
      </c>
      <c r="Z1573" s="22" t="e">
        <f>DGET($H$12:$P$205,$I$12,S1572:V1573)</f>
        <v>#VALUE!</v>
      </c>
      <c r="AA1573" s="22" t="e">
        <f>DGET($H$12:$P$205,$H$12,S1572:V1573)</f>
        <v>#VALUE!</v>
      </c>
    </row>
    <row r="1574" spans="19:27" ht="18" customHeight="1" x14ac:dyDescent="0.45">
      <c r="S1574" s="6" t="s">
        <v>101</v>
      </c>
      <c r="T1574" s="6" t="s">
        <v>113</v>
      </c>
      <c r="U1574" s="6" t="s">
        <v>102</v>
      </c>
      <c r="V1574" s="6" t="s">
        <v>104</v>
      </c>
      <c r="W1574" s="6"/>
      <c r="X1574" s="25"/>
      <c r="Y1574" s="6" t="s">
        <v>130</v>
      </c>
      <c r="Z1574" s="6" t="s">
        <v>128</v>
      </c>
      <c r="AA1574" s="6" t="s">
        <v>127</v>
      </c>
    </row>
    <row r="1575" spans="19:27" ht="18" customHeight="1" x14ac:dyDescent="0.45">
      <c r="S1575" s="21" t="s">
        <v>143</v>
      </c>
      <c r="T1575" s="21" t="s">
        <v>118</v>
      </c>
      <c r="U1575" s="21" t="s">
        <v>129</v>
      </c>
      <c r="V1575" s="21" t="s">
        <v>123</v>
      </c>
      <c r="W1575" s="21" t="s">
        <v>134</v>
      </c>
      <c r="X1575" s="26" t="str">
        <f>_xlfn.CONCAT(S1575,T1575,U1575,V1575,W1575)</f>
        <v>4前期火5 6b</v>
      </c>
      <c r="Y1575" s="22" t="e">
        <f>DGET($H$12:$P$205,$P$12,S1574:V1575)</f>
        <v>#VALUE!</v>
      </c>
      <c r="Z1575" s="22" t="e">
        <f>DGET($H$12:$P$205,$I$12,S1574:V1575)</f>
        <v>#VALUE!</v>
      </c>
      <c r="AA1575" s="22" t="e">
        <f>DGET($H$12:$P$205,$H$12,S1574:V1575)</f>
        <v>#VALUE!</v>
      </c>
    </row>
    <row r="1576" spans="19:27" ht="18" customHeight="1" x14ac:dyDescent="0.45">
      <c r="S1576" s="6" t="s">
        <v>101</v>
      </c>
      <c r="T1576" s="6" t="s">
        <v>113</v>
      </c>
      <c r="U1576" s="6" t="s">
        <v>102</v>
      </c>
      <c r="V1576" s="6" t="s">
        <v>105</v>
      </c>
      <c r="W1576" s="6"/>
      <c r="X1576" s="25"/>
      <c r="Y1576" s="6" t="s">
        <v>130</v>
      </c>
      <c r="Z1576" s="6" t="s">
        <v>128</v>
      </c>
      <c r="AA1576" s="6" t="s">
        <v>127</v>
      </c>
    </row>
    <row r="1577" spans="19:27" ht="18" customHeight="1" x14ac:dyDescent="0.45">
      <c r="S1577" s="21" t="s">
        <v>143</v>
      </c>
      <c r="T1577" s="21" t="s">
        <v>118</v>
      </c>
      <c r="U1577" s="21" t="s">
        <v>129</v>
      </c>
      <c r="V1577" s="21" t="s">
        <v>123</v>
      </c>
      <c r="W1577" s="21" t="s">
        <v>135</v>
      </c>
      <c r="X1577" s="26" t="str">
        <f>_xlfn.CONCAT(S1577,T1577,U1577,V1577,W1577)</f>
        <v>4前期火5 6c</v>
      </c>
      <c r="Y1577" s="22" t="e">
        <f>DGET($H$12:$P$205,$P$12,S1576:V1577)</f>
        <v>#VALUE!</v>
      </c>
      <c r="Z1577" s="22" t="e">
        <f>DGET($H$12:$P$205,$I$12,S1576:V1577)</f>
        <v>#VALUE!</v>
      </c>
      <c r="AA1577" s="22" t="e">
        <f>DGET($H$12:$P$205,$H$12,S1576:V1577)</f>
        <v>#VALUE!</v>
      </c>
    </row>
    <row r="1578" spans="19:27" ht="18" customHeight="1" x14ac:dyDescent="0.45">
      <c r="S1578" s="6" t="s">
        <v>101</v>
      </c>
      <c r="T1578" s="6" t="s">
        <v>113</v>
      </c>
      <c r="U1578" s="6" t="s">
        <v>102</v>
      </c>
      <c r="V1578" s="6" t="s">
        <v>103</v>
      </c>
      <c r="W1578" s="6"/>
      <c r="X1578" s="25"/>
      <c r="Y1578" s="6" t="s">
        <v>130</v>
      </c>
      <c r="Z1578" s="6" t="s">
        <v>128</v>
      </c>
      <c r="AA1578" s="6" t="s">
        <v>127</v>
      </c>
    </row>
    <row r="1579" spans="19:27" ht="18" customHeight="1" x14ac:dyDescent="0.45">
      <c r="S1579" s="21" t="s">
        <v>143</v>
      </c>
      <c r="T1579" s="21" t="s">
        <v>118</v>
      </c>
      <c r="U1579" s="21" t="s">
        <v>129</v>
      </c>
      <c r="V1579" s="21" t="s">
        <v>124</v>
      </c>
      <c r="W1579" s="21" t="s">
        <v>133</v>
      </c>
      <c r="X1579" s="26" t="str">
        <f>_xlfn.CONCAT(S1579,T1579,U1579,V1579,W1579)</f>
        <v>4前期火7 8a</v>
      </c>
      <c r="Y1579" s="22" t="e">
        <f>DGET($H$12:$P$205,$P$12,S1578:V1579)</f>
        <v>#VALUE!</v>
      </c>
      <c r="Z1579" s="22" t="e">
        <f>DGET($H$12:$P$205,$I$12,S1578:V1579)</f>
        <v>#VALUE!</v>
      </c>
      <c r="AA1579" s="22" t="e">
        <f>DGET($H$12:$P$205,$H$12,S1578:V1579)</f>
        <v>#VALUE!</v>
      </c>
    </row>
    <row r="1580" spans="19:27" ht="18" customHeight="1" x14ac:dyDescent="0.45">
      <c r="S1580" s="6" t="s">
        <v>101</v>
      </c>
      <c r="T1580" s="6" t="s">
        <v>113</v>
      </c>
      <c r="U1580" s="6" t="s">
        <v>102</v>
      </c>
      <c r="V1580" s="6" t="s">
        <v>104</v>
      </c>
      <c r="W1580" s="6"/>
      <c r="X1580" s="25"/>
      <c r="Y1580" s="6" t="s">
        <v>130</v>
      </c>
      <c r="Z1580" s="6" t="s">
        <v>128</v>
      </c>
      <c r="AA1580" s="6" t="s">
        <v>127</v>
      </c>
    </row>
    <row r="1581" spans="19:27" ht="18" customHeight="1" x14ac:dyDescent="0.45">
      <c r="S1581" s="21" t="s">
        <v>143</v>
      </c>
      <c r="T1581" s="21" t="s">
        <v>118</v>
      </c>
      <c r="U1581" s="21" t="s">
        <v>129</v>
      </c>
      <c r="V1581" s="21" t="s">
        <v>124</v>
      </c>
      <c r="W1581" s="21" t="s">
        <v>134</v>
      </c>
      <c r="X1581" s="26" t="str">
        <f>_xlfn.CONCAT(S1581,T1581,U1581,V1581,W1581)</f>
        <v>4前期火7 8b</v>
      </c>
      <c r="Y1581" s="22" t="e">
        <f>DGET($H$12:$P$205,$P$12,S1580:V1581)</f>
        <v>#VALUE!</v>
      </c>
      <c r="Z1581" s="22" t="e">
        <f>DGET($H$12:$P$205,$I$12,S1580:V1581)</f>
        <v>#VALUE!</v>
      </c>
      <c r="AA1581" s="22" t="e">
        <f>DGET($H$12:$P$205,$H$12,S1580:V1581)</f>
        <v>#VALUE!</v>
      </c>
    </row>
    <row r="1582" spans="19:27" ht="18" customHeight="1" x14ac:dyDescent="0.45">
      <c r="S1582" s="6" t="s">
        <v>101</v>
      </c>
      <c r="T1582" s="6" t="s">
        <v>113</v>
      </c>
      <c r="U1582" s="6" t="s">
        <v>102</v>
      </c>
      <c r="V1582" s="6" t="s">
        <v>105</v>
      </c>
      <c r="W1582" s="6"/>
      <c r="X1582" s="25"/>
      <c r="Y1582" s="6" t="s">
        <v>130</v>
      </c>
      <c r="Z1582" s="6" t="s">
        <v>128</v>
      </c>
      <c r="AA1582" s="6" t="s">
        <v>127</v>
      </c>
    </row>
    <row r="1583" spans="19:27" ht="18" customHeight="1" x14ac:dyDescent="0.45">
      <c r="S1583" s="21" t="s">
        <v>143</v>
      </c>
      <c r="T1583" s="21" t="s">
        <v>118</v>
      </c>
      <c r="U1583" s="21" t="s">
        <v>129</v>
      </c>
      <c r="V1583" s="21" t="s">
        <v>124</v>
      </c>
      <c r="W1583" s="21" t="s">
        <v>135</v>
      </c>
      <c r="X1583" s="26" t="str">
        <f>_xlfn.CONCAT(S1583,T1583,U1583,V1583,W1583)</f>
        <v>4前期火7 8c</v>
      </c>
      <c r="Y1583" s="22" t="e">
        <f>DGET($H$12:$P$205,$P$12,S1582:V1583)</f>
        <v>#VALUE!</v>
      </c>
      <c r="Z1583" s="22" t="e">
        <f>DGET($H$12:$P$205,$I$12,S1582:V1583)</f>
        <v>#VALUE!</v>
      </c>
      <c r="AA1583" s="22" t="e">
        <f>DGET($H$12:$P$205,$H$12,S1582:V1583)</f>
        <v>#VALUE!</v>
      </c>
    </row>
    <row r="1584" spans="19:27" ht="18" customHeight="1" x14ac:dyDescent="0.45">
      <c r="S1584" s="6" t="s">
        <v>101</v>
      </c>
      <c r="T1584" s="6" t="s">
        <v>113</v>
      </c>
      <c r="U1584" s="6" t="s">
        <v>102</v>
      </c>
      <c r="V1584" s="6" t="s">
        <v>103</v>
      </c>
      <c r="W1584" s="6"/>
      <c r="X1584" s="25"/>
      <c r="Y1584" s="6" t="s">
        <v>130</v>
      </c>
      <c r="Z1584" s="6" t="s">
        <v>128</v>
      </c>
      <c r="AA1584" s="6" t="s">
        <v>127</v>
      </c>
    </row>
    <row r="1585" spans="19:27" ht="18" customHeight="1" x14ac:dyDescent="0.45">
      <c r="S1585" s="21" t="s">
        <v>143</v>
      </c>
      <c r="T1585" s="21" t="s">
        <v>118</v>
      </c>
      <c r="U1585" s="21" t="s">
        <v>129</v>
      </c>
      <c r="V1585" s="21" t="s">
        <v>125</v>
      </c>
      <c r="W1585" s="21" t="s">
        <v>133</v>
      </c>
      <c r="X1585" s="26" t="str">
        <f>_xlfn.CONCAT(S1585,T1585,U1585,V1585,W1585)</f>
        <v>4前期火9 10a</v>
      </c>
      <c r="Y1585" s="22" t="e">
        <f>DGET($H$12:$P$205,$P$12,S1584:V1585)</f>
        <v>#VALUE!</v>
      </c>
      <c r="Z1585" s="22" t="e">
        <f>DGET($H$12:$P$205,$I$12,S1584:V1585)</f>
        <v>#VALUE!</v>
      </c>
      <c r="AA1585" s="22" t="e">
        <f>DGET($H$12:$P$205,$H$12,S1584:V1585)</f>
        <v>#VALUE!</v>
      </c>
    </row>
    <row r="1586" spans="19:27" ht="18" customHeight="1" x14ac:dyDescent="0.45">
      <c r="S1586" s="6" t="s">
        <v>101</v>
      </c>
      <c r="T1586" s="6" t="s">
        <v>113</v>
      </c>
      <c r="U1586" s="6" t="s">
        <v>102</v>
      </c>
      <c r="V1586" s="6" t="s">
        <v>104</v>
      </c>
      <c r="W1586" s="6"/>
      <c r="X1586" s="25"/>
      <c r="Y1586" s="6" t="s">
        <v>130</v>
      </c>
      <c r="Z1586" s="6" t="s">
        <v>128</v>
      </c>
      <c r="AA1586" s="6" t="s">
        <v>127</v>
      </c>
    </row>
    <row r="1587" spans="19:27" ht="18" customHeight="1" x14ac:dyDescent="0.45">
      <c r="S1587" s="21" t="s">
        <v>143</v>
      </c>
      <c r="T1587" s="21" t="s">
        <v>118</v>
      </c>
      <c r="U1587" s="21" t="s">
        <v>129</v>
      </c>
      <c r="V1587" s="21" t="s">
        <v>125</v>
      </c>
      <c r="W1587" s="21" t="s">
        <v>134</v>
      </c>
      <c r="X1587" s="26" t="str">
        <f>_xlfn.CONCAT(S1587,T1587,U1587,V1587,W1587)</f>
        <v>4前期火9 10b</v>
      </c>
      <c r="Y1587" s="22" t="e">
        <f>DGET($H$12:$P$205,$P$12,S1586:V1587)</f>
        <v>#VALUE!</v>
      </c>
      <c r="Z1587" s="22" t="e">
        <f>DGET($H$12:$P$205,$I$12,S1586:V1587)</f>
        <v>#VALUE!</v>
      </c>
      <c r="AA1587" s="22" t="e">
        <f>DGET($H$12:$P$205,$H$12,S1586:V1587)</f>
        <v>#VALUE!</v>
      </c>
    </row>
    <row r="1588" spans="19:27" ht="18" customHeight="1" x14ac:dyDescent="0.45">
      <c r="S1588" s="6" t="s">
        <v>101</v>
      </c>
      <c r="T1588" s="6" t="s">
        <v>113</v>
      </c>
      <c r="U1588" s="6" t="s">
        <v>102</v>
      </c>
      <c r="V1588" s="6" t="s">
        <v>105</v>
      </c>
      <c r="W1588" s="6"/>
      <c r="X1588" s="25"/>
      <c r="Y1588" s="6" t="s">
        <v>130</v>
      </c>
      <c r="Z1588" s="6" t="s">
        <v>128</v>
      </c>
      <c r="AA1588" s="6" t="s">
        <v>127</v>
      </c>
    </row>
    <row r="1589" spans="19:27" ht="18" customHeight="1" x14ac:dyDescent="0.45">
      <c r="S1589" s="21" t="s">
        <v>143</v>
      </c>
      <c r="T1589" s="21" t="s">
        <v>118</v>
      </c>
      <c r="U1589" s="21" t="s">
        <v>129</v>
      </c>
      <c r="V1589" s="21" t="s">
        <v>125</v>
      </c>
      <c r="W1589" s="21" t="s">
        <v>135</v>
      </c>
      <c r="X1589" s="26" t="str">
        <f>_xlfn.CONCAT(S1589,T1589,U1589,V1589,W1589)</f>
        <v>4前期火9 10c</v>
      </c>
      <c r="Y1589" s="22" t="e">
        <f>DGET($H$12:$P$205,$P$12,S1588:V1589)</f>
        <v>#VALUE!</v>
      </c>
      <c r="Z1589" s="22" t="e">
        <f>DGET($H$12:$P$205,$I$12,S1588:V1589)</f>
        <v>#VALUE!</v>
      </c>
      <c r="AA1589" s="22" t="e">
        <f>DGET($H$12:$P$205,$H$12,S1588:V1589)</f>
        <v>#VALUE!</v>
      </c>
    </row>
    <row r="1590" spans="19:27" ht="18" customHeight="1" x14ac:dyDescent="0.45">
      <c r="S1590" s="6" t="s">
        <v>101</v>
      </c>
      <c r="T1590" s="6" t="s">
        <v>113</v>
      </c>
      <c r="U1590" s="6" t="s">
        <v>102</v>
      </c>
      <c r="V1590" s="6" t="s">
        <v>103</v>
      </c>
      <c r="W1590" s="6"/>
      <c r="X1590" s="25"/>
      <c r="Y1590" s="6" t="s">
        <v>130</v>
      </c>
      <c r="Z1590" s="6" t="s">
        <v>128</v>
      </c>
      <c r="AA1590" s="6" t="s">
        <v>127</v>
      </c>
    </row>
    <row r="1591" spans="19:27" ht="18" customHeight="1" x14ac:dyDescent="0.45">
      <c r="S1591" s="21" t="s">
        <v>143</v>
      </c>
      <c r="T1591" s="21" t="s">
        <v>118</v>
      </c>
      <c r="U1591" s="21" t="s">
        <v>129</v>
      </c>
      <c r="V1591" s="21" t="s">
        <v>126</v>
      </c>
      <c r="W1591" s="21" t="s">
        <v>133</v>
      </c>
      <c r="X1591" s="26" t="str">
        <f>_xlfn.CONCAT(S1591,T1591,U1591,V1591,W1591)</f>
        <v>4前期火他a</v>
      </c>
      <c r="Y1591" s="22" t="e">
        <f>DGET($H$12:$P$205,$P$12,S1590:V1591)</f>
        <v>#VALUE!</v>
      </c>
      <c r="Z1591" s="22" t="e">
        <f>DGET($H$12:$P$205,$I$12,S1590:V1591)</f>
        <v>#VALUE!</v>
      </c>
      <c r="AA1591" s="22" t="e">
        <f>DGET($H$12:$P$205,$H$12,S1590:V1591)</f>
        <v>#VALUE!</v>
      </c>
    </row>
    <row r="1592" spans="19:27" ht="18" customHeight="1" x14ac:dyDescent="0.45">
      <c r="S1592" s="6" t="s">
        <v>101</v>
      </c>
      <c r="T1592" s="6" t="s">
        <v>113</v>
      </c>
      <c r="U1592" s="6" t="s">
        <v>102</v>
      </c>
      <c r="V1592" s="6" t="s">
        <v>104</v>
      </c>
      <c r="W1592" s="6"/>
      <c r="X1592" s="25"/>
      <c r="Y1592" s="6" t="s">
        <v>130</v>
      </c>
      <c r="Z1592" s="6" t="s">
        <v>128</v>
      </c>
      <c r="AA1592" s="6" t="s">
        <v>127</v>
      </c>
    </row>
    <row r="1593" spans="19:27" ht="18" customHeight="1" x14ac:dyDescent="0.45">
      <c r="S1593" s="21" t="s">
        <v>143</v>
      </c>
      <c r="T1593" s="21" t="s">
        <v>118</v>
      </c>
      <c r="U1593" s="21" t="s">
        <v>129</v>
      </c>
      <c r="V1593" s="21" t="s">
        <v>126</v>
      </c>
      <c r="W1593" s="21" t="s">
        <v>134</v>
      </c>
      <c r="X1593" s="26" t="str">
        <f>_xlfn.CONCAT(S1593,T1593,U1593,V1593,W1593)</f>
        <v>4前期火他b</v>
      </c>
      <c r="Y1593" s="22" t="e">
        <f>DGET($H$12:$P$205,$P$12,S1592:V1593)</f>
        <v>#VALUE!</v>
      </c>
      <c r="Z1593" s="22" t="e">
        <f>DGET($H$12:$P$205,$I$12,S1592:V1593)</f>
        <v>#VALUE!</v>
      </c>
      <c r="AA1593" s="22" t="e">
        <f>DGET($H$12:$P$205,$H$12,S1592:V1593)</f>
        <v>#VALUE!</v>
      </c>
    </row>
    <row r="1594" spans="19:27" ht="18" customHeight="1" x14ac:dyDescent="0.45">
      <c r="S1594" s="6" t="s">
        <v>101</v>
      </c>
      <c r="T1594" s="6" t="s">
        <v>113</v>
      </c>
      <c r="U1594" s="6" t="s">
        <v>102</v>
      </c>
      <c r="V1594" s="6" t="s">
        <v>105</v>
      </c>
      <c r="W1594" s="6"/>
      <c r="X1594" s="25"/>
      <c r="Y1594" s="6" t="s">
        <v>130</v>
      </c>
      <c r="Z1594" s="6" t="s">
        <v>128</v>
      </c>
      <c r="AA1594" s="6" t="s">
        <v>127</v>
      </c>
    </row>
    <row r="1595" spans="19:27" ht="18" customHeight="1" x14ac:dyDescent="0.45">
      <c r="S1595" s="21" t="s">
        <v>143</v>
      </c>
      <c r="T1595" s="21" t="s">
        <v>118</v>
      </c>
      <c r="U1595" s="21" t="s">
        <v>129</v>
      </c>
      <c r="V1595" s="21" t="s">
        <v>126</v>
      </c>
      <c r="W1595" s="21" t="s">
        <v>135</v>
      </c>
      <c r="X1595" s="26" t="str">
        <f>_xlfn.CONCAT(S1595,T1595,U1595,V1595,W1595)</f>
        <v>4前期火他c</v>
      </c>
      <c r="Y1595" s="22" t="e">
        <f>DGET($H$12:$P$205,$P$12,S1594:V1595)</f>
        <v>#VALUE!</v>
      </c>
      <c r="Z1595" s="22" t="e">
        <f>DGET($H$12:$P$205,$I$12,S1594:V1595)</f>
        <v>#VALUE!</v>
      </c>
      <c r="AA1595" s="22" t="e">
        <f>DGET($H$12:$P$205,$H$12,S1594:V1595)</f>
        <v>#VALUE!</v>
      </c>
    </row>
    <row r="1596" spans="19:27" ht="18" customHeight="1" x14ac:dyDescent="0.45">
      <c r="S1596" s="6" t="s">
        <v>101</v>
      </c>
      <c r="T1596" s="6" t="s">
        <v>113</v>
      </c>
      <c r="U1596" s="6" t="s">
        <v>102</v>
      </c>
      <c r="V1596" s="6" t="s">
        <v>103</v>
      </c>
      <c r="W1596" s="6"/>
      <c r="X1596" s="25"/>
      <c r="Y1596" s="6" t="s">
        <v>130</v>
      </c>
      <c r="Z1596" s="6" t="s">
        <v>128</v>
      </c>
      <c r="AA1596" s="6" t="s">
        <v>127</v>
      </c>
    </row>
    <row r="1597" spans="19:27" ht="18" customHeight="1" x14ac:dyDescent="0.45">
      <c r="S1597" s="21" t="s">
        <v>143</v>
      </c>
      <c r="T1597" s="21" t="s">
        <v>118</v>
      </c>
      <c r="U1597" s="21" t="s">
        <v>131</v>
      </c>
      <c r="V1597" s="21" t="s">
        <v>120</v>
      </c>
      <c r="W1597" s="21" t="s">
        <v>133</v>
      </c>
      <c r="X1597" s="26" t="str">
        <f>_xlfn.CONCAT(S1597,T1597,U1597,V1597,W1597)</f>
        <v>4前期水1 2a</v>
      </c>
      <c r="Y1597" s="22" t="e">
        <f>DGET($H$12:$P$205,$P$12,S1596:V1597)</f>
        <v>#VALUE!</v>
      </c>
      <c r="Z1597" s="22" t="e">
        <f>DGET($H$12:$P$205,$I$12,S1596:V1597)</f>
        <v>#VALUE!</v>
      </c>
      <c r="AA1597" s="22" t="e">
        <f>DGET($H$12:$P$205,$H$12,S1596:V1597)</f>
        <v>#VALUE!</v>
      </c>
    </row>
    <row r="1598" spans="19:27" ht="18" customHeight="1" x14ac:dyDescent="0.45">
      <c r="S1598" s="6" t="s">
        <v>101</v>
      </c>
      <c r="T1598" s="6" t="s">
        <v>113</v>
      </c>
      <c r="U1598" s="6" t="s">
        <v>102</v>
      </c>
      <c r="V1598" s="6" t="s">
        <v>104</v>
      </c>
      <c r="W1598" s="6"/>
      <c r="X1598" s="25"/>
      <c r="Y1598" s="6" t="s">
        <v>130</v>
      </c>
      <c r="Z1598" s="6" t="s">
        <v>128</v>
      </c>
      <c r="AA1598" s="6" t="s">
        <v>127</v>
      </c>
    </row>
    <row r="1599" spans="19:27" ht="18" customHeight="1" x14ac:dyDescent="0.45">
      <c r="S1599" s="21" t="s">
        <v>143</v>
      </c>
      <c r="T1599" s="21" t="s">
        <v>118</v>
      </c>
      <c r="U1599" s="21" t="s">
        <v>131</v>
      </c>
      <c r="V1599" s="21" t="s">
        <v>120</v>
      </c>
      <c r="W1599" s="21" t="s">
        <v>134</v>
      </c>
      <c r="X1599" s="26" t="str">
        <f>_xlfn.CONCAT(S1599,T1599,U1599,V1599,W1599)</f>
        <v>4前期水1 2b</v>
      </c>
      <c r="Y1599" s="22" t="e">
        <f>DGET($H$12:$P$205,$P$12,S1598:V1599)</f>
        <v>#VALUE!</v>
      </c>
      <c r="Z1599" s="22" t="e">
        <f>DGET($H$12:$P$205,$I$12,S1598:V1599)</f>
        <v>#VALUE!</v>
      </c>
      <c r="AA1599" s="22" t="e">
        <f>DGET($H$12:$P$205,$H$12,S1598:V1599)</f>
        <v>#VALUE!</v>
      </c>
    </row>
    <row r="1600" spans="19:27" ht="18" customHeight="1" x14ac:dyDescent="0.45">
      <c r="S1600" s="6" t="s">
        <v>101</v>
      </c>
      <c r="T1600" s="6" t="s">
        <v>113</v>
      </c>
      <c r="U1600" s="6" t="s">
        <v>102</v>
      </c>
      <c r="V1600" s="6" t="s">
        <v>105</v>
      </c>
      <c r="W1600" s="6"/>
      <c r="X1600" s="25"/>
      <c r="Y1600" s="6" t="s">
        <v>130</v>
      </c>
      <c r="Z1600" s="6" t="s">
        <v>128</v>
      </c>
      <c r="AA1600" s="6" t="s">
        <v>127</v>
      </c>
    </row>
    <row r="1601" spans="19:27" ht="18" customHeight="1" x14ac:dyDescent="0.45">
      <c r="S1601" s="21" t="s">
        <v>143</v>
      </c>
      <c r="T1601" s="21" t="s">
        <v>118</v>
      </c>
      <c r="U1601" s="21" t="s">
        <v>131</v>
      </c>
      <c r="V1601" s="21" t="s">
        <v>120</v>
      </c>
      <c r="W1601" s="21" t="s">
        <v>135</v>
      </c>
      <c r="X1601" s="26" t="str">
        <f>_xlfn.CONCAT(S1601,T1601,U1601,V1601,W1601)</f>
        <v>4前期水1 2c</v>
      </c>
      <c r="Y1601" s="22" t="e">
        <f>DGET($H$12:$P$205,$P$12,S1600:V1601)</f>
        <v>#VALUE!</v>
      </c>
      <c r="Z1601" s="22" t="e">
        <f>DGET($H$12:$P$205,$I$12,S1600:V1601)</f>
        <v>#VALUE!</v>
      </c>
      <c r="AA1601" s="22" t="e">
        <f>DGET($H$12:$P$205,$H$12,S1600:V1601)</f>
        <v>#VALUE!</v>
      </c>
    </row>
    <row r="1602" spans="19:27" ht="18" customHeight="1" x14ac:dyDescent="0.45">
      <c r="S1602" s="6" t="s">
        <v>101</v>
      </c>
      <c r="T1602" s="6" t="s">
        <v>113</v>
      </c>
      <c r="U1602" s="6" t="s">
        <v>102</v>
      </c>
      <c r="V1602" s="6" t="s">
        <v>103</v>
      </c>
      <c r="W1602" s="6"/>
      <c r="X1602" s="25"/>
      <c r="Y1602" s="6" t="s">
        <v>130</v>
      </c>
      <c r="Z1602" s="6" t="s">
        <v>128</v>
      </c>
      <c r="AA1602" s="6" t="s">
        <v>127</v>
      </c>
    </row>
    <row r="1603" spans="19:27" ht="18" customHeight="1" x14ac:dyDescent="0.45">
      <c r="S1603" s="21" t="s">
        <v>143</v>
      </c>
      <c r="T1603" s="21" t="s">
        <v>118</v>
      </c>
      <c r="U1603" s="21" t="s">
        <v>131</v>
      </c>
      <c r="V1603" s="21" t="s">
        <v>121</v>
      </c>
      <c r="W1603" s="21" t="s">
        <v>133</v>
      </c>
      <c r="X1603" s="26" t="str">
        <f>_xlfn.CONCAT(S1603,T1603,U1603,V1603,W1603)</f>
        <v>4前期水3 4a</v>
      </c>
      <c r="Y1603" s="22" t="e">
        <f>DGET($H$12:$P$205,$P$12,S1602:V1603)</f>
        <v>#VALUE!</v>
      </c>
      <c r="Z1603" s="22" t="e">
        <f>DGET($H$12:$P$205,$I$12,S1602:V1603)</f>
        <v>#VALUE!</v>
      </c>
      <c r="AA1603" s="22" t="e">
        <f>DGET($H$12:$P$205,$H$12,S1602:V1603)</f>
        <v>#VALUE!</v>
      </c>
    </row>
    <row r="1604" spans="19:27" ht="18" customHeight="1" x14ac:dyDescent="0.45">
      <c r="S1604" s="6" t="s">
        <v>101</v>
      </c>
      <c r="T1604" s="6" t="s">
        <v>113</v>
      </c>
      <c r="U1604" s="6" t="s">
        <v>102</v>
      </c>
      <c r="V1604" s="6" t="s">
        <v>104</v>
      </c>
      <c r="W1604" s="6"/>
      <c r="X1604" s="25"/>
      <c r="Y1604" s="6" t="s">
        <v>130</v>
      </c>
      <c r="Z1604" s="6" t="s">
        <v>128</v>
      </c>
      <c r="AA1604" s="6" t="s">
        <v>127</v>
      </c>
    </row>
    <row r="1605" spans="19:27" ht="18" customHeight="1" x14ac:dyDescent="0.45">
      <c r="S1605" s="21" t="s">
        <v>143</v>
      </c>
      <c r="T1605" s="21" t="s">
        <v>118</v>
      </c>
      <c r="U1605" s="21" t="s">
        <v>131</v>
      </c>
      <c r="V1605" s="21" t="s">
        <v>121</v>
      </c>
      <c r="W1605" s="21" t="s">
        <v>134</v>
      </c>
      <c r="X1605" s="26" t="str">
        <f>_xlfn.CONCAT(S1605,T1605,U1605,V1605,W1605)</f>
        <v>4前期水3 4b</v>
      </c>
      <c r="Y1605" s="22" t="e">
        <f>DGET($H$12:$P$205,$P$12,S1604:V1605)</f>
        <v>#VALUE!</v>
      </c>
      <c r="Z1605" s="22" t="e">
        <f>DGET($H$12:$P$205,$I$12,S1604:V1605)</f>
        <v>#VALUE!</v>
      </c>
      <c r="AA1605" s="22" t="e">
        <f>DGET($H$12:$P$205,$H$12,S1604:V1605)</f>
        <v>#VALUE!</v>
      </c>
    </row>
    <row r="1606" spans="19:27" ht="18" customHeight="1" x14ac:dyDescent="0.45">
      <c r="S1606" s="6" t="s">
        <v>101</v>
      </c>
      <c r="T1606" s="6" t="s">
        <v>113</v>
      </c>
      <c r="U1606" s="6" t="s">
        <v>102</v>
      </c>
      <c r="V1606" s="6" t="s">
        <v>105</v>
      </c>
      <c r="W1606" s="6"/>
      <c r="X1606" s="25"/>
      <c r="Y1606" s="6" t="s">
        <v>130</v>
      </c>
      <c r="Z1606" s="6" t="s">
        <v>128</v>
      </c>
      <c r="AA1606" s="6" t="s">
        <v>127</v>
      </c>
    </row>
    <row r="1607" spans="19:27" ht="18" customHeight="1" x14ac:dyDescent="0.45">
      <c r="S1607" s="21" t="s">
        <v>143</v>
      </c>
      <c r="T1607" s="21" t="s">
        <v>118</v>
      </c>
      <c r="U1607" s="21" t="s">
        <v>131</v>
      </c>
      <c r="V1607" s="21" t="s">
        <v>121</v>
      </c>
      <c r="W1607" s="21" t="s">
        <v>135</v>
      </c>
      <c r="X1607" s="26" t="str">
        <f>_xlfn.CONCAT(S1607,T1607,U1607,V1607,W1607)</f>
        <v>4前期水3 4c</v>
      </c>
      <c r="Y1607" s="22" t="e">
        <f>DGET($H$12:$P$205,$P$12,S1606:V1607)</f>
        <v>#VALUE!</v>
      </c>
      <c r="Z1607" s="22" t="e">
        <f>DGET($H$12:$P$205,$I$12,S1606:V1607)</f>
        <v>#VALUE!</v>
      </c>
      <c r="AA1607" s="22" t="e">
        <f>DGET($H$12:$P$205,$H$12,S1606:V1607)</f>
        <v>#VALUE!</v>
      </c>
    </row>
    <row r="1608" spans="19:27" ht="18" customHeight="1" x14ac:dyDescent="0.45">
      <c r="S1608" s="6" t="s">
        <v>101</v>
      </c>
      <c r="T1608" s="6" t="s">
        <v>113</v>
      </c>
      <c r="U1608" s="6" t="s">
        <v>102</v>
      </c>
      <c r="V1608" s="6" t="s">
        <v>103</v>
      </c>
      <c r="W1608" s="6"/>
      <c r="X1608" s="25"/>
      <c r="Y1608" s="6" t="s">
        <v>130</v>
      </c>
      <c r="Z1608" s="6" t="s">
        <v>128</v>
      </c>
      <c r="AA1608" s="6" t="s">
        <v>127</v>
      </c>
    </row>
    <row r="1609" spans="19:27" ht="18" customHeight="1" x14ac:dyDescent="0.45">
      <c r="S1609" s="21" t="s">
        <v>143</v>
      </c>
      <c r="T1609" s="21" t="s">
        <v>118</v>
      </c>
      <c r="U1609" s="21" t="s">
        <v>131</v>
      </c>
      <c r="V1609" s="21" t="s">
        <v>123</v>
      </c>
      <c r="W1609" s="21" t="s">
        <v>133</v>
      </c>
      <c r="X1609" s="26" t="str">
        <f>_xlfn.CONCAT(S1609,T1609,U1609,V1609,W1609)</f>
        <v>4前期水5 6a</v>
      </c>
      <c r="Y1609" s="22" t="e">
        <f>DGET($H$12:$P$205,$P$12,S1608:V1609)</f>
        <v>#VALUE!</v>
      </c>
      <c r="Z1609" s="22" t="e">
        <f>DGET($H$12:$P$205,$I$12,S1608:V1609)</f>
        <v>#VALUE!</v>
      </c>
      <c r="AA1609" s="22" t="e">
        <f>DGET($H$12:$P$205,$H$12,S1608:V1609)</f>
        <v>#VALUE!</v>
      </c>
    </row>
    <row r="1610" spans="19:27" ht="18" customHeight="1" x14ac:dyDescent="0.45">
      <c r="S1610" s="6" t="s">
        <v>101</v>
      </c>
      <c r="T1610" s="6" t="s">
        <v>113</v>
      </c>
      <c r="U1610" s="6" t="s">
        <v>102</v>
      </c>
      <c r="V1610" s="6" t="s">
        <v>104</v>
      </c>
      <c r="W1610" s="6"/>
      <c r="X1610" s="25"/>
      <c r="Y1610" s="6" t="s">
        <v>130</v>
      </c>
      <c r="Z1610" s="6" t="s">
        <v>128</v>
      </c>
      <c r="AA1610" s="6" t="s">
        <v>127</v>
      </c>
    </row>
    <row r="1611" spans="19:27" ht="18" customHeight="1" x14ac:dyDescent="0.45">
      <c r="S1611" s="21" t="s">
        <v>143</v>
      </c>
      <c r="T1611" s="21" t="s">
        <v>118</v>
      </c>
      <c r="U1611" s="21" t="s">
        <v>131</v>
      </c>
      <c r="V1611" s="21" t="s">
        <v>123</v>
      </c>
      <c r="W1611" s="21" t="s">
        <v>134</v>
      </c>
      <c r="X1611" s="26" t="str">
        <f>_xlfn.CONCAT(S1611,T1611,U1611,V1611,W1611)</f>
        <v>4前期水5 6b</v>
      </c>
      <c r="Y1611" s="22" t="e">
        <f>DGET($H$12:$P$205,$P$12,S1610:V1611)</f>
        <v>#VALUE!</v>
      </c>
      <c r="Z1611" s="22" t="e">
        <f>DGET($H$12:$P$205,$I$12,S1610:V1611)</f>
        <v>#VALUE!</v>
      </c>
      <c r="AA1611" s="22" t="e">
        <f>DGET($H$12:$P$205,$H$12,S1610:V1611)</f>
        <v>#VALUE!</v>
      </c>
    </row>
    <row r="1612" spans="19:27" ht="18" customHeight="1" x14ac:dyDescent="0.45">
      <c r="S1612" s="6" t="s">
        <v>101</v>
      </c>
      <c r="T1612" s="6" t="s">
        <v>113</v>
      </c>
      <c r="U1612" s="6" t="s">
        <v>102</v>
      </c>
      <c r="V1612" s="6" t="s">
        <v>105</v>
      </c>
      <c r="W1612" s="6"/>
      <c r="X1612" s="25"/>
      <c r="Y1612" s="6" t="s">
        <v>130</v>
      </c>
      <c r="Z1612" s="6" t="s">
        <v>128</v>
      </c>
      <c r="AA1612" s="6" t="s">
        <v>127</v>
      </c>
    </row>
    <row r="1613" spans="19:27" ht="18" customHeight="1" x14ac:dyDescent="0.45">
      <c r="S1613" s="21" t="s">
        <v>143</v>
      </c>
      <c r="T1613" s="21" t="s">
        <v>118</v>
      </c>
      <c r="U1613" s="21" t="s">
        <v>131</v>
      </c>
      <c r="V1613" s="21" t="s">
        <v>123</v>
      </c>
      <c r="W1613" s="21" t="s">
        <v>135</v>
      </c>
      <c r="X1613" s="26" t="str">
        <f>_xlfn.CONCAT(S1613,T1613,U1613,V1613,W1613)</f>
        <v>4前期水5 6c</v>
      </c>
      <c r="Y1613" s="22" t="e">
        <f>DGET($H$12:$P$205,$P$12,S1612:V1613)</f>
        <v>#VALUE!</v>
      </c>
      <c r="Z1613" s="22" t="e">
        <f>DGET($H$12:$P$205,$I$12,S1612:V1613)</f>
        <v>#VALUE!</v>
      </c>
      <c r="AA1613" s="22" t="e">
        <f>DGET($H$12:$P$205,$H$12,S1612:V1613)</f>
        <v>#VALUE!</v>
      </c>
    </row>
    <row r="1614" spans="19:27" ht="18" customHeight="1" x14ac:dyDescent="0.45">
      <c r="S1614" s="6" t="s">
        <v>101</v>
      </c>
      <c r="T1614" s="6" t="s">
        <v>113</v>
      </c>
      <c r="U1614" s="6" t="s">
        <v>102</v>
      </c>
      <c r="V1614" s="6" t="s">
        <v>103</v>
      </c>
      <c r="W1614" s="6"/>
      <c r="X1614" s="25"/>
      <c r="Y1614" s="6" t="s">
        <v>130</v>
      </c>
      <c r="Z1614" s="6" t="s">
        <v>128</v>
      </c>
      <c r="AA1614" s="6" t="s">
        <v>127</v>
      </c>
    </row>
    <row r="1615" spans="19:27" ht="18" customHeight="1" x14ac:dyDescent="0.45">
      <c r="S1615" s="21" t="s">
        <v>143</v>
      </c>
      <c r="T1615" s="21" t="s">
        <v>118</v>
      </c>
      <c r="U1615" s="21" t="s">
        <v>131</v>
      </c>
      <c r="V1615" s="21" t="s">
        <v>124</v>
      </c>
      <c r="W1615" s="21" t="s">
        <v>133</v>
      </c>
      <c r="X1615" s="26" t="str">
        <f>_xlfn.CONCAT(S1615,T1615,U1615,V1615,W1615)</f>
        <v>4前期水7 8a</v>
      </c>
      <c r="Y1615" s="22" t="e">
        <f>DGET($H$12:$P$205,$P$12,S1614:V1615)</f>
        <v>#VALUE!</v>
      </c>
      <c r="Z1615" s="22" t="e">
        <f>DGET($H$12:$P$205,$I$12,S1614:V1615)</f>
        <v>#VALUE!</v>
      </c>
      <c r="AA1615" s="22" t="e">
        <f>DGET($H$12:$P$205,$H$12,S1614:V1615)</f>
        <v>#VALUE!</v>
      </c>
    </row>
    <row r="1616" spans="19:27" ht="18" customHeight="1" x14ac:dyDescent="0.45">
      <c r="S1616" s="6" t="s">
        <v>101</v>
      </c>
      <c r="T1616" s="6" t="s">
        <v>113</v>
      </c>
      <c r="U1616" s="6" t="s">
        <v>102</v>
      </c>
      <c r="V1616" s="6" t="s">
        <v>104</v>
      </c>
      <c r="W1616" s="6"/>
      <c r="X1616" s="25"/>
      <c r="Y1616" s="6" t="s">
        <v>130</v>
      </c>
      <c r="Z1616" s="6" t="s">
        <v>128</v>
      </c>
      <c r="AA1616" s="6" t="s">
        <v>127</v>
      </c>
    </row>
    <row r="1617" spans="19:27" ht="18" customHeight="1" x14ac:dyDescent="0.45">
      <c r="S1617" s="21" t="s">
        <v>143</v>
      </c>
      <c r="T1617" s="21" t="s">
        <v>118</v>
      </c>
      <c r="U1617" s="21" t="s">
        <v>131</v>
      </c>
      <c r="V1617" s="21" t="s">
        <v>124</v>
      </c>
      <c r="W1617" s="21" t="s">
        <v>134</v>
      </c>
      <c r="X1617" s="26" t="str">
        <f>_xlfn.CONCAT(S1617,T1617,U1617,V1617,W1617)</f>
        <v>4前期水7 8b</v>
      </c>
      <c r="Y1617" s="22" t="e">
        <f>DGET($H$12:$P$205,$P$12,S1616:V1617)</f>
        <v>#VALUE!</v>
      </c>
      <c r="Z1617" s="22" t="e">
        <f>DGET($H$12:$P$205,$I$12,S1616:V1617)</f>
        <v>#VALUE!</v>
      </c>
      <c r="AA1617" s="22" t="e">
        <f>DGET($H$12:$P$205,$H$12,S1616:V1617)</f>
        <v>#VALUE!</v>
      </c>
    </row>
    <row r="1618" spans="19:27" ht="18" customHeight="1" x14ac:dyDescent="0.45">
      <c r="S1618" s="6" t="s">
        <v>101</v>
      </c>
      <c r="T1618" s="6" t="s">
        <v>113</v>
      </c>
      <c r="U1618" s="6" t="s">
        <v>102</v>
      </c>
      <c r="V1618" s="6" t="s">
        <v>105</v>
      </c>
      <c r="W1618" s="6"/>
      <c r="X1618" s="25"/>
      <c r="Y1618" s="6" t="s">
        <v>130</v>
      </c>
      <c r="Z1618" s="6" t="s">
        <v>128</v>
      </c>
      <c r="AA1618" s="6" t="s">
        <v>127</v>
      </c>
    </row>
    <row r="1619" spans="19:27" ht="18" customHeight="1" x14ac:dyDescent="0.45">
      <c r="S1619" s="21" t="s">
        <v>143</v>
      </c>
      <c r="T1619" s="21" t="s">
        <v>118</v>
      </c>
      <c r="U1619" s="21" t="s">
        <v>131</v>
      </c>
      <c r="V1619" s="21" t="s">
        <v>124</v>
      </c>
      <c r="W1619" s="21" t="s">
        <v>135</v>
      </c>
      <c r="X1619" s="26" t="str">
        <f>_xlfn.CONCAT(S1619,T1619,U1619,V1619,W1619)</f>
        <v>4前期水7 8c</v>
      </c>
      <c r="Y1619" s="22" t="e">
        <f>DGET($H$12:$P$205,$P$12,S1618:V1619)</f>
        <v>#VALUE!</v>
      </c>
      <c r="Z1619" s="22" t="e">
        <f>DGET($H$12:$P$205,$I$12,S1618:V1619)</f>
        <v>#VALUE!</v>
      </c>
      <c r="AA1619" s="22" t="e">
        <f>DGET($H$12:$P$205,$H$12,S1618:V1619)</f>
        <v>#VALUE!</v>
      </c>
    </row>
    <row r="1620" spans="19:27" ht="18" customHeight="1" x14ac:dyDescent="0.45">
      <c r="S1620" s="6" t="s">
        <v>101</v>
      </c>
      <c r="T1620" s="6" t="s">
        <v>113</v>
      </c>
      <c r="U1620" s="6" t="s">
        <v>102</v>
      </c>
      <c r="V1620" s="6" t="s">
        <v>103</v>
      </c>
      <c r="W1620" s="6"/>
      <c r="X1620" s="25"/>
      <c r="Y1620" s="6" t="s">
        <v>130</v>
      </c>
      <c r="Z1620" s="6" t="s">
        <v>128</v>
      </c>
      <c r="AA1620" s="6" t="s">
        <v>127</v>
      </c>
    </row>
    <row r="1621" spans="19:27" ht="18" customHeight="1" x14ac:dyDescent="0.45">
      <c r="S1621" s="21" t="s">
        <v>143</v>
      </c>
      <c r="T1621" s="21" t="s">
        <v>118</v>
      </c>
      <c r="U1621" s="21" t="s">
        <v>131</v>
      </c>
      <c r="V1621" s="21" t="s">
        <v>125</v>
      </c>
      <c r="W1621" s="21" t="s">
        <v>133</v>
      </c>
      <c r="X1621" s="26" t="str">
        <f>_xlfn.CONCAT(S1621,T1621,U1621,V1621,W1621)</f>
        <v>4前期水9 10a</v>
      </c>
      <c r="Y1621" s="22" t="e">
        <f>DGET($H$12:$P$205,$P$12,S1620:V1621)</f>
        <v>#VALUE!</v>
      </c>
      <c r="Z1621" s="22" t="e">
        <f>DGET($H$12:$P$205,$I$12,S1620:V1621)</f>
        <v>#VALUE!</v>
      </c>
      <c r="AA1621" s="22" t="e">
        <f>DGET($H$12:$P$205,$H$12,S1620:V1621)</f>
        <v>#VALUE!</v>
      </c>
    </row>
    <row r="1622" spans="19:27" ht="18" customHeight="1" x14ac:dyDescent="0.45">
      <c r="S1622" s="6" t="s">
        <v>101</v>
      </c>
      <c r="T1622" s="6" t="s">
        <v>113</v>
      </c>
      <c r="U1622" s="6" t="s">
        <v>102</v>
      </c>
      <c r="V1622" s="6" t="s">
        <v>104</v>
      </c>
      <c r="W1622" s="6"/>
      <c r="X1622" s="25"/>
      <c r="Y1622" s="6" t="s">
        <v>130</v>
      </c>
      <c r="Z1622" s="6" t="s">
        <v>128</v>
      </c>
      <c r="AA1622" s="6" t="s">
        <v>127</v>
      </c>
    </row>
    <row r="1623" spans="19:27" ht="18" customHeight="1" x14ac:dyDescent="0.45">
      <c r="S1623" s="21" t="s">
        <v>143</v>
      </c>
      <c r="T1623" s="21" t="s">
        <v>118</v>
      </c>
      <c r="U1623" s="21" t="s">
        <v>131</v>
      </c>
      <c r="V1623" s="21" t="s">
        <v>125</v>
      </c>
      <c r="W1623" s="21" t="s">
        <v>134</v>
      </c>
      <c r="X1623" s="26" t="str">
        <f>_xlfn.CONCAT(S1623,T1623,U1623,V1623,W1623)</f>
        <v>4前期水9 10b</v>
      </c>
      <c r="Y1623" s="22" t="e">
        <f>DGET($H$12:$P$205,$P$12,S1622:V1623)</f>
        <v>#VALUE!</v>
      </c>
      <c r="Z1623" s="22" t="e">
        <f>DGET($H$12:$P$205,$I$12,S1622:V1623)</f>
        <v>#VALUE!</v>
      </c>
      <c r="AA1623" s="22" t="e">
        <f>DGET($H$12:$P$205,$H$12,S1622:V1623)</f>
        <v>#VALUE!</v>
      </c>
    </row>
    <row r="1624" spans="19:27" ht="18" customHeight="1" x14ac:dyDescent="0.45">
      <c r="S1624" s="6" t="s">
        <v>101</v>
      </c>
      <c r="T1624" s="6" t="s">
        <v>113</v>
      </c>
      <c r="U1624" s="6" t="s">
        <v>102</v>
      </c>
      <c r="V1624" s="6" t="s">
        <v>105</v>
      </c>
      <c r="W1624" s="6"/>
      <c r="X1624" s="25"/>
      <c r="Y1624" s="6" t="s">
        <v>130</v>
      </c>
      <c r="Z1624" s="6" t="s">
        <v>128</v>
      </c>
      <c r="AA1624" s="6" t="s">
        <v>127</v>
      </c>
    </row>
    <row r="1625" spans="19:27" ht="18" customHeight="1" x14ac:dyDescent="0.45">
      <c r="S1625" s="21" t="s">
        <v>143</v>
      </c>
      <c r="T1625" s="21" t="s">
        <v>118</v>
      </c>
      <c r="U1625" s="21" t="s">
        <v>131</v>
      </c>
      <c r="V1625" s="21" t="s">
        <v>125</v>
      </c>
      <c r="W1625" s="21" t="s">
        <v>135</v>
      </c>
      <c r="X1625" s="26" t="str">
        <f>_xlfn.CONCAT(S1625,T1625,U1625,V1625,W1625)</f>
        <v>4前期水9 10c</v>
      </c>
      <c r="Y1625" s="22" t="e">
        <f>DGET($H$12:$P$205,$P$12,S1624:V1625)</f>
        <v>#VALUE!</v>
      </c>
      <c r="Z1625" s="22" t="e">
        <f>DGET($H$12:$P$205,$I$12,S1624:V1625)</f>
        <v>#VALUE!</v>
      </c>
      <c r="AA1625" s="22" t="e">
        <f>DGET($H$12:$P$205,$H$12,S1624:V1625)</f>
        <v>#VALUE!</v>
      </c>
    </row>
    <row r="1626" spans="19:27" ht="18" customHeight="1" x14ac:dyDescent="0.45">
      <c r="S1626" s="6" t="s">
        <v>101</v>
      </c>
      <c r="T1626" s="6" t="s">
        <v>113</v>
      </c>
      <c r="U1626" s="6" t="s">
        <v>102</v>
      </c>
      <c r="V1626" s="6" t="s">
        <v>103</v>
      </c>
      <c r="W1626" s="6"/>
      <c r="X1626" s="25"/>
      <c r="Y1626" s="6" t="s">
        <v>130</v>
      </c>
      <c r="Z1626" s="6" t="s">
        <v>128</v>
      </c>
      <c r="AA1626" s="6" t="s">
        <v>127</v>
      </c>
    </row>
    <row r="1627" spans="19:27" ht="18" customHeight="1" x14ac:dyDescent="0.45">
      <c r="S1627" s="21" t="s">
        <v>143</v>
      </c>
      <c r="T1627" s="21" t="s">
        <v>118</v>
      </c>
      <c r="U1627" s="21" t="s">
        <v>131</v>
      </c>
      <c r="V1627" s="21" t="s">
        <v>126</v>
      </c>
      <c r="W1627" s="21" t="s">
        <v>133</v>
      </c>
      <c r="X1627" s="26" t="str">
        <f>_xlfn.CONCAT(S1627,T1627,U1627,V1627,W1627)</f>
        <v>4前期水他a</v>
      </c>
      <c r="Y1627" s="22" t="e">
        <f>DGET($H$12:$P$205,$P$12,S1626:V1627)</f>
        <v>#VALUE!</v>
      </c>
      <c r="Z1627" s="22" t="e">
        <f>DGET($H$12:$P$205,$I$12,S1626:V1627)</f>
        <v>#VALUE!</v>
      </c>
      <c r="AA1627" s="22" t="e">
        <f>DGET($H$12:$P$205,$H$12,S1626:V1627)</f>
        <v>#VALUE!</v>
      </c>
    </row>
    <row r="1628" spans="19:27" ht="18" customHeight="1" x14ac:dyDescent="0.45">
      <c r="S1628" s="6" t="s">
        <v>101</v>
      </c>
      <c r="T1628" s="6" t="s">
        <v>113</v>
      </c>
      <c r="U1628" s="6" t="s">
        <v>102</v>
      </c>
      <c r="V1628" s="6" t="s">
        <v>104</v>
      </c>
      <c r="W1628" s="6"/>
      <c r="X1628" s="25"/>
      <c r="Y1628" s="6" t="s">
        <v>130</v>
      </c>
      <c r="Z1628" s="6" t="s">
        <v>128</v>
      </c>
      <c r="AA1628" s="6" t="s">
        <v>127</v>
      </c>
    </row>
    <row r="1629" spans="19:27" ht="18" customHeight="1" x14ac:dyDescent="0.45">
      <c r="S1629" s="21" t="s">
        <v>143</v>
      </c>
      <c r="T1629" s="21" t="s">
        <v>118</v>
      </c>
      <c r="U1629" s="21" t="s">
        <v>131</v>
      </c>
      <c r="V1629" s="21" t="s">
        <v>126</v>
      </c>
      <c r="W1629" s="21" t="s">
        <v>134</v>
      </c>
      <c r="X1629" s="26" t="str">
        <f>_xlfn.CONCAT(S1629,T1629,U1629,V1629,W1629)</f>
        <v>4前期水他b</v>
      </c>
      <c r="Y1629" s="22" t="e">
        <f>DGET($H$12:$P$205,$P$12,S1628:V1629)</f>
        <v>#VALUE!</v>
      </c>
      <c r="Z1629" s="22" t="e">
        <f>DGET($H$12:$P$205,$I$12,S1628:V1629)</f>
        <v>#VALUE!</v>
      </c>
      <c r="AA1629" s="22" t="e">
        <f>DGET($H$12:$P$205,$H$12,S1628:V1629)</f>
        <v>#VALUE!</v>
      </c>
    </row>
    <row r="1630" spans="19:27" ht="18" customHeight="1" x14ac:dyDescent="0.45">
      <c r="S1630" s="6" t="s">
        <v>101</v>
      </c>
      <c r="T1630" s="6" t="s">
        <v>113</v>
      </c>
      <c r="U1630" s="6" t="s">
        <v>102</v>
      </c>
      <c r="V1630" s="6" t="s">
        <v>105</v>
      </c>
      <c r="W1630" s="6"/>
      <c r="X1630" s="25"/>
      <c r="Y1630" s="6" t="s">
        <v>130</v>
      </c>
      <c r="Z1630" s="6" t="s">
        <v>128</v>
      </c>
      <c r="AA1630" s="6" t="s">
        <v>127</v>
      </c>
    </row>
    <row r="1631" spans="19:27" ht="18" customHeight="1" x14ac:dyDescent="0.45">
      <c r="S1631" s="21" t="s">
        <v>143</v>
      </c>
      <c r="T1631" s="21" t="s">
        <v>118</v>
      </c>
      <c r="U1631" s="21" t="s">
        <v>131</v>
      </c>
      <c r="V1631" s="21" t="s">
        <v>126</v>
      </c>
      <c r="W1631" s="21" t="s">
        <v>135</v>
      </c>
      <c r="X1631" s="26" t="str">
        <f>_xlfn.CONCAT(S1631,T1631,U1631,V1631,W1631)</f>
        <v>4前期水他c</v>
      </c>
      <c r="Y1631" s="22" t="e">
        <f>DGET($H$12:$P$205,$P$12,S1630:V1631)</f>
        <v>#VALUE!</v>
      </c>
      <c r="Z1631" s="22" t="e">
        <f>DGET($H$12:$P$205,$I$12,S1630:V1631)</f>
        <v>#VALUE!</v>
      </c>
      <c r="AA1631" s="22" t="e">
        <f>DGET($H$12:$P$205,$H$12,S1630:V1631)</f>
        <v>#VALUE!</v>
      </c>
    </row>
    <row r="1632" spans="19:27" ht="18" customHeight="1" x14ac:dyDescent="0.45">
      <c r="S1632" s="6" t="s">
        <v>101</v>
      </c>
      <c r="T1632" s="6" t="s">
        <v>113</v>
      </c>
      <c r="U1632" s="6" t="s">
        <v>102</v>
      </c>
      <c r="V1632" s="6" t="s">
        <v>103</v>
      </c>
      <c r="W1632" s="6"/>
      <c r="X1632" s="25"/>
      <c r="Y1632" s="6" t="s">
        <v>130</v>
      </c>
      <c r="Z1632" s="6" t="s">
        <v>128</v>
      </c>
      <c r="AA1632" s="6" t="s">
        <v>127</v>
      </c>
    </row>
    <row r="1633" spans="19:27" ht="18" customHeight="1" x14ac:dyDescent="0.45">
      <c r="S1633" s="21" t="s">
        <v>143</v>
      </c>
      <c r="T1633" s="21" t="s">
        <v>118</v>
      </c>
      <c r="U1633" s="21" t="s">
        <v>132</v>
      </c>
      <c r="V1633" s="21" t="s">
        <v>120</v>
      </c>
      <c r="W1633" s="21" t="s">
        <v>133</v>
      </c>
      <c r="X1633" s="26" t="str">
        <f>_xlfn.CONCAT(S1633,T1633,U1633,V1633,W1633)</f>
        <v>4前期木1 2a</v>
      </c>
      <c r="Y1633" s="22" t="e">
        <f>DGET($H$12:$P$205,$P$12,S1632:V1633)</f>
        <v>#VALUE!</v>
      </c>
      <c r="Z1633" s="22" t="e">
        <f>DGET($H$12:$P$205,$I$12,S1632:V1633)</f>
        <v>#VALUE!</v>
      </c>
      <c r="AA1633" s="22" t="e">
        <f>DGET($H$12:$P$205,$H$12,S1632:V1633)</f>
        <v>#VALUE!</v>
      </c>
    </row>
    <row r="1634" spans="19:27" ht="18" customHeight="1" x14ac:dyDescent="0.45">
      <c r="S1634" s="6" t="s">
        <v>101</v>
      </c>
      <c r="T1634" s="6" t="s">
        <v>113</v>
      </c>
      <c r="U1634" s="6" t="s">
        <v>102</v>
      </c>
      <c r="V1634" s="6" t="s">
        <v>104</v>
      </c>
      <c r="W1634" s="6"/>
      <c r="X1634" s="25"/>
      <c r="Y1634" s="6" t="s">
        <v>130</v>
      </c>
      <c r="Z1634" s="6" t="s">
        <v>128</v>
      </c>
      <c r="AA1634" s="6" t="s">
        <v>127</v>
      </c>
    </row>
    <row r="1635" spans="19:27" ht="18" customHeight="1" x14ac:dyDescent="0.45">
      <c r="S1635" s="21" t="s">
        <v>143</v>
      </c>
      <c r="T1635" s="21" t="s">
        <v>118</v>
      </c>
      <c r="U1635" s="21" t="s">
        <v>132</v>
      </c>
      <c r="V1635" s="21" t="s">
        <v>120</v>
      </c>
      <c r="W1635" s="21" t="s">
        <v>134</v>
      </c>
      <c r="X1635" s="26" t="str">
        <f>_xlfn.CONCAT(S1635,T1635,U1635,V1635,W1635)</f>
        <v>4前期木1 2b</v>
      </c>
      <c r="Y1635" s="22" t="e">
        <f>DGET($H$12:$P$205,$P$12,S1634:V1635)</f>
        <v>#VALUE!</v>
      </c>
      <c r="Z1635" s="22" t="e">
        <f>DGET($H$12:$P$205,$I$12,S1634:V1635)</f>
        <v>#VALUE!</v>
      </c>
      <c r="AA1635" s="22" t="e">
        <f>DGET($H$12:$P$205,$H$12,S1634:V1635)</f>
        <v>#VALUE!</v>
      </c>
    </row>
    <row r="1636" spans="19:27" ht="18" customHeight="1" x14ac:dyDescent="0.45">
      <c r="S1636" s="6" t="s">
        <v>101</v>
      </c>
      <c r="T1636" s="6" t="s">
        <v>113</v>
      </c>
      <c r="U1636" s="6" t="s">
        <v>102</v>
      </c>
      <c r="V1636" s="6" t="s">
        <v>105</v>
      </c>
      <c r="W1636" s="6"/>
      <c r="X1636" s="25"/>
      <c r="Y1636" s="6" t="s">
        <v>130</v>
      </c>
      <c r="Z1636" s="6" t="s">
        <v>128</v>
      </c>
      <c r="AA1636" s="6" t="s">
        <v>127</v>
      </c>
    </row>
    <row r="1637" spans="19:27" ht="18" customHeight="1" x14ac:dyDescent="0.45">
      <c r="S1637" s="21" t="s">
        <v>143</v>
      </c>
      <c r="T1637" s="21" t="s">
        <v>118</v>
      </c>
      <c r="U1637" s="21" t="s">
        <v>132</v>
      </c>
      <c r="V1637" s="21" t="s">
        <v>120</v>
      </c>
      <c r="W1637" s="21" t="s">
        <v>135</v>
      </c>
      <c r="X1637" s="26" t="str">
        <f>_xlfn.CONCAT(S1637,T1637,U1637,V1637,W1637)</f>
        <v>4前期木1 2c</v>
      </c>
      <c r="Y1637" s="22" t="e">
        <f>DGET($H$12:$P$205,$P$12,S1636:V1637)</f>
        <v>#VALUE!</v>
      </c>
      <c r="Z1637" s="22" t="e">
        <f>DGET($H$12:$P$205,$I$12,S1636:V1637)</f>
        <v>#VALUE!</v>
      </c>
      <c r="AA1637" s="22" t="e">
        <f>DGET($H$12:$P$205,$H$12,S1636:V1637)</f>
        <v>#VALUE!</v>
      </c>
    </row>
    <row r="1638" spans="19:27" ht="18" customHeight="1" x14ac:dyDescent="0.45">
      <c r="S1638" s="6" t="s">
        <v>101</v>
      </c>
      <c r="T1638" s="6" t="s">
        <v>113</v>
      </c>
      <c r="U1638" s="6" t="s">
        <v>102</v>
      </c>
      <c r="V1638" s="6" t="s">
        <v>103</v>
      </c>
      <c r="W1638" s="6"/>
      <c r="X1638" s="25"/>
      <c r="Y1638" s="6" t="s">
        <v>130</v>
      </c>
      <c r="Z1638" s="6" t="s">
        <v>128</v>
      </c>
      <c r="AA1638" s="6" t="s">
        <v>127</v>
      </c>
    </row>
    <row r="1639" spans="19:27" ht="18" customHeight="1" x14ac:dyDescent="0.45">
      <c r="S1639" s="21" t="s">
        <v>143</v>
      </c>
      <c r="T1639" s="21" t="s">
        <v>118</v>
      </c>
      <c r="U1639" s="21" t="s">
        <v>132</v>
      </c>
      <c r="V1639" s="21" t="s">
        <v>121</v>
      </c>
      <c r="W1639" s="21" t="s">
        <v>133</v>
      </c>
      <c r="X1639" s="26" t="str">
        <f>_xlfn.CONCAT(S1639,T1639,U1639,V1639,W1639)</f>
        <v>4前期木3 4a</v>
      </c>
      <c r="Y1639" s="22" t="e">
        <f>DGET($H$12:$P$205,$P$12,S1638:V1639)</f>
        <v>#VALUE!</v>
      </c>
      <c r="Z1639" s="22" t="e">
        <f>DGET($H$12:$P$205,$I$12,S1638:V1639)</f>
        <v>#VALUE!</v>
      </c>
      <c r="AA1639" s="22" t="e">
        <f>DGET($H$12:$P$205,$H$12,S1638:V1639)</f>
        <v>#VALUE!</v>
      </c>
    </row>
    <row r="1640" spans="19:27" ht="18" customHeight="1" x14ac:dyDescent="0.45">
      <c r="S1640" s="6" t="s">
        <v>101</v>
      </c>
      <c r="T1640" s="6" t="s">
        <v>113</v>
      </c>
      <c r="U1640" s="6" t="s">
        <v>102</v>
      </c>
      <c r="V1640" s="6" t="s">
        <v>104</v>
      </c>
      <c r="W1640" s="6"/>
      <c r="X1640" s="25"/>
      <c r="Y1640" s="6" t="s">
        <v>130</v>
      </c>
      <c r="Z1640" s="6" t="s">
        <v>128</v>
      </c>
      <c r="AA1640" s="6" t="s">
        <v>127</v>
      </c>
    </row>
    <row r="1641" spans="19:27" ht="18" customHeight="1" x14ac:dyDescent="0.45">
      <c r="S1641" s="21" t="s">
        <v>143</v>
      </c>
      <c r="T1641" s="21" t="s">
        <v>118</v>
      </c>
      <c r="U1641" s="21" t="s">
        <v>132</v>
      </c>
      <c r="V1641" s="21" t="s">
        <v>121</v>
      </c>
      <c r="W1641" s="21" t="s">
        <v>134</v>
      </c>
      <c r="X1641" s="26" t="str">
        <f>_xlfn.CONCAT(S1641,T1641,U1641,V1641,W1641)</f>
        <v>4前期木3 4b</v>
      </c>
      <c r="Y1641" s="22" t="e">
        <f>DGET($H$12:$P$205,$P$12,S1640:V1641)</f>
        <v>#VALUE!</v>
      </c>
      <c r="Z1641" s="22" t="e">
        <f>DGET($H$12:$P$205,$I$12,S1640:V1641)</f>
        <v>#VALUE!</v>
      </c>
      <c r="AA1641" s="22" t="e">
        <f>DGET($H$12:$P$205,$H$12,S1640:V1641)</f>
        <v>#VALUE!</v>
      </c>
    </row>
    <row r="1642" spans="19:27" ht="18" customHeight="1" x14ac:dyDescent="0.45">
      <c r="S1642" s="6" t="s">
        <v>101</v>
      </c>
      <c r="T1642" s="6" t="s">
        <v>113</v>
      </c>
      <c r="U1642" s="6" t="s">
        <v>102</v>
      </c>
      <c r="V1642" s="6" t="s">
        <v>105</v>
      </c>
      <c r="W1642" s="6"/>
      <c r="X1642" s="25"/>
      <c r="Y1642" s="6" t="s">
        <v>130</v>
      </c>
      <c r="Z1642" s="6" t="s">
        <v>128</v>
      </c>
      <c r="AA1642" s="6" t="s">
        <v>127</v>
      </c>
    </row>
    <row r="1643" spans="19:27" ht="18" customHeight="1" x14ac:dyDescent="0.45">
      <c r="S1643" s="21" t="s">
        <v>143</v>
      </c>
      <c r="T1643" s="21" t="s">
        <v>118</v>
      </c>
      <c r="U1643" s="21" t="s">
        <v>132</v>
      </c>
      <c r="V1643" s="21" t="s">
        <v>121</v>
      </c>
      <c r="W1643" s="21" t="s">
        <v>135</v>
      </c>
      <c r="X1643" s="26" t="str">
        <f>_xlfn.CONCAT(S1643,T1643,U1643,V1643,W1643)</f>
        <v>4前期木3 4c</v>
      </c>
      <c r="Y1643" s="22" t="e">
        <f>DGET($H$12:$P$205,$P$12,S1642:V1643)</f>
        <v>#VALUE!</v>
      </c>
      <c r="Z1643" s="22" t="e">
        <f>DGET($H$12:$P$205,$I$12,S1642:V1643)</f>
        <v>#VALUE!</v>
      </c>
      <c r="AA1643" s="22" t="e">
        <f>DGET($H$12:$P$205,$H$12,S1642:V1643)</f>
        <v>#VALUE!</v>
      </c>
    </row>
    <row r="1644" spans="19:27" ht="18" customHeight="1" x14ac:dyDescent="0.45">
      <c r="S1644" s="6" t="s">
        <v>101</v>
      </c>
      <c r="T1644" s="6" t="s">
        <v>113</v>
      </c>
      <c r="U1644" s="6" t="s">
        <v>102</v>
      </c>
      <c r="V1644" s="6" t="s">
        <v>103</v>
      </c>
      <c r="W1644" s="6"/>
      <c r="X1644" s="25"/>
      <c r="Y1644" s="6" t="s">
        <v>130</v>
      </c>
      <c r="Z1644" s="6" t="s">
        <v>128</v>
      </c>
      <c r="AA1644" s="6" t="s">
        <v>127</v>
      </c>
    </row>
    <row r="1645" spans="19:27" ht="18" customHeight="1" x14ac:dyDescent="0.45">
      <c r="S1645" s="21" t="s">
        <v>143</v>
      </c>
      <c r="T1645" s="21" t="s">
        <v>118</v>
      </c>
      <c r="U1645" s="21" t="s">
        <v>132</v>
      </c>
      <c r="V1645" s="21" t="s">
        <v>123</v>
      </c>
      <c r="W1645" s="21" t="s">
        <v>133</v>
      </c>
      <c r="X1645" s="26" t="str">
        <f>_xlfn.CONCAT(S1645,T1645,U1645,V1645,W1645)</f>
        <v>4前期木5 6a</v>
      </c>
      <c r="Y1645" s="22" t="e">
        <f>DGET($H$12:$P$205,$P$12,S1644:V1645)</f>
        <v>#VALUE!</v>
      </c>
      <c r="Z1645" s="22" t="e">
        <f>DGET($H$12:$P$205,$I$12,S1644:V1645)</f>
        <v>#VALUE!</v>
      </c>
      <c r="AA1645" s="22" t="e">
        <f>DGET($H$12:$P$205,$H$12,S1644:V1645)</f>
        <v>#VALUE!</v>
      </c>
    </row>
    <row r="1646" spans="19:27" ht="18" customHeight="1" x14ac:dyDescent="0.45">
      <c r="S1646" s="6" t="s">
        <v>101</v>
      </c>
      <c r="T1646" s="6" t="s">
        <v>113</v>
      </c>
      <c r="U1646" s="6" t="s">
        <v>102</v>
      </c>
      <c r="V1646" s="6" t="s">
        <v>104</v>
      </c>
      <c r="W1646" s="6"/>
      <c r="X1646" s="25"/>
      <c r="Y1646" s="6" t="s">
        <v>130</v>
      </c>
      <c r="Z1646" s="6" t="s">
        <v>128</v>
      </c>
      <c r="AA1646" s="6" t="s">
        <v>127</v>
      </c>
    </row>
    <row r="1647" spans="19:27" ht="18" customHeight="1" x14ac:dyDescent="0.45">
      <c r="S1647" s="21" t="s">
        <v>143</v>
      </c>
      <c r="T1647" s="21" t="s">
        <v>118</v>
      </c>
      <c r="U1647" s="21" t="s">
        <v>132</v>
      </c>
      <c r="V1647" s="21" t="s">
        <v>123</v>
      </c>
      <c r="W1647" s="21" t="s">
        <v>134</v>
      </c>
      <c r="X1647" s="26" t="str">
        <f>_xlfn.CONCAT(S1647,T1647,U1647,V1647,W1647)</f>
        <v>4前期木5 6b</v>
      </c>
      <c r="Y1647" s="22" t="e">
        <f>DGET($H$12:$P$205,$P$12,S1646:V1647)</f>
        <v>#VALUE!</v>
      </c>
      <c r="Z1647" s="22" t="e">
        <f>DGET($H$12:$P$205,$I$12,S1646:V1647)</f>
        <v>#VALUE!</v>
      </c>
      <c r="AA1647" s="22" t="e">
        <f>DGET($H$12:$P$205,$H$12,S1646:V1647)</f>
        <v>#VALUE!</v>
      </c>
    </row>
    <row r="1648" spans="19:27" ht="18" customHeight="1" x14ac:dyDescent="0.45">
      <c r="S1648" s="6" t="s">
        <v>101</v>
      </c>
      <c r="T1648" s="6" t="s">
        <v>113</v>
      </c>
      <c r="U1648" s="6" t="s">
        <v>102</v>
      </c>
      <c r="V1648" s="6" t="s">
        <v>105</v>
      </c>
      <c r="W1648" s="6"/>
      <c r="X1648" s="25"/>
      <c r="Y1648" s="6" t="s">
        <v>130</v>
      </c>
      <c r="Z1648" s="6" t="s">
        <v>128</v>
      </c>
      <c r="AA1648" s="6" t="s">
        <v>127</v>
      </c>
    </row>
    <row r="1649" spans="19:27" ht="18" customHeight="1" x14ac:dyDescent="0.45">
      <c r="S1649" s="21" t="s">
        <v>143</v>
      </c>
      <c r="T1649" s="21" t="s">
        <v>118</v>
      </c>
      <c r="U1649" s="21" t="s">
        <v>132</v>
      </c>
      <c r="V1649" s="21" t="s">
        <v>123</v>
      </c>
      <c r="W1649" s="21" t="s">
        <v>135</v>
      </c>
      <c r="X1649" s="26" t="str">
        <f>_xlfn.CONCAT(S1649,T1649,U1649,V1649,W1649)</f>
        <v>4前期木5 6c</v>
      </c>
      <c r="Y1649" s="22" t="e">
        <f>DGET($H$12:$P$205,$P$12,S1648:V1649)</f>
        <v>#VALUE!</v>
      </c>
      <c r="Z1649" s="22" t="e">
        <f>DGET($H$12:$P$205,$I$12,S1648:V1649)</f>
        <v>#VALUE!</v>
      </c>
      <c r="AA1649" s="22" t="e">
        <f>DGET($H$12:$P$205,$H$12,S1648:V1649)</f>
        <v>#VALUE!</v>
      </c>
    </row>
    <row r="1650" spans="19:27" ht="18" customHeight="1" x14ac:dyDescent="0.45">
      <c r="S1650" s="6" t="s">
        <v>101</v>
      </c>
      <c r="T1650" s="6" t="s">
        <v>113</v>
      </c>
      <c r="U1650" s="6" t="s">
        <v>102</v>
      </c>
      <c r="V1650" s="6" t="s">
        <v>103</v>
      </c>
      <c r="W1650" s="6"/>
      <c r="X1650" s="25"/>
      <c r="Y1650" s="6" t="s">
        <v>130</v>
      </c>
      <c r="Z1650" s="6" t="s">
        <v>128</v>
      </c>
      <c r="AA1650" s="6" t="s">
        <v>127</v>
      </c>
    </row>
    <row r="1651" spans="19:27" ht="18" customHeight="1" x14ac:dyDescent="0.45">
      <c r="S1651" s="21" t="s">
        <v>143</v>
      </c>
      <c r="T1651" s="21" t="s">
        <v>118</v>
      </c>
      <c r="U1651" s="21" t="s">
        <v>132</v>
      </c>
      <c r="V1651" s="21" t="s">
        <v>124</v>
      </c>
      <c r="W1651" s="21" t="s">
        <v>133</v>
      </c>
      <c r="X1651" s="26" t="str">
        <f>_xlfn.CONCAT(S1651,T1651,U1651,V1651,W1651)</f>
        <v>4前期木7 8a</v>
      </c>
      <c r="Y1651" s="22" t="e">
        <f>DGET($H$12:$P$205,$P$12,S1650:V1651)</f>
        <v>#VALUE!</v>
      </c>
      <c r="Z1651" s="22" t="e">
        <f>DGET($H$12:$P$205,$I$12,S1650:V1651)</f>
        <v>#VALUE!</v>
      </c>
      <c r="AA1651" s="22" t="e">
        <f>DGET($H$12:$P$205,$H$12,S1650:V1651)</f>
        <v>#VALUE!</v>
      </c>
    </row>
    <row r="1652" spans="19:27" ht="18" customHeight="1" x14ac:dyDescent="0.45">
      <c r="S1652" s="6" t="s">
        <v>101</v>
      </c>
      <c r="T1652" s="6" t="s">
        <v>113</v>
      </c>
      <c r="U1652" s="6" t="s">
        <v>102</v>
      </c>
      <c r="V1652" s="6" t="s">
        <v>104</v>
      </c>
      <c r="W1652" s="6"/>
      <c r="X1652" s="25"/>
      <c r="Y1652" s="6" t="s">
        <v>130</v>
      </c>
      <c r="Z1652" s="6" t="s">
        <v>128</v>
      </c>
      <c r="AA1652" s="6" t="s">
        <v>127</v>
      </c>
    </row>
    <row r="1653" spans="19:27" ht="18" customHeight="1" x14ac:dyDescent="0.45">
      <c r="S1653" s="21" t="s">
        <v>143</v>
      </c>
      <c r="T1653" s="21" t="s">
        <v>118</v>
      </c>
      <c r="U1653" s="21" t="s">
        <v>132</v>
      </c>
      <c r="V1653" s="21" t="s">
        <v>124</v>
      </c>
      <c r="W1653" s="21" t="s">
        <v>134</v>
      </c>
      <c r="X1653" s="26" t="str">
        <f>_xlfn.CONCAT(S1653,T1653,U1653,V1653,W1653)</f>
        <v>4前期木7 8b</v>
      </c>
      <c r="Y1653" s="22" t="e">
        <f>DGET($H$12:$P$205,$P$12,S1652:V1653)</f>
        <v>#VALUE!</v>
      </c>
      <c r="Z1653" s="22" t="e">
        <f>DGET($H$12:$P$205,$I$12,S1652:V1653)</f>
        <v>#VALUE!</v>
      </c>
      <c r="AA1653" s="22" t="e">
        <f>DGET($H$12:$P$205,$H$12,S1652:V1653)</f>
        <v>#VALUE!</v>
      </c>
    </row>
    <row r="1654" spans="19:27" ht="18" customHeight="1" x14ac:dyDescent="0.45">
      <c r="S1654" s="6" t="s">
        <v>101</v>
      </c>
      <c r="T1654" s="6" t="s">
        <v>113</v>
      </c>
      <c r="U1654" s="6" t="s">
        <v>102</v>
      </c>
      <c r="V1654" s="6" t="s">
        <v>105</v>
      </c>
      <c r="W1654" s="6"/>
      <c r="X1654" s="25"/>
      <c r="Y1654" s="6" t="s">
        <v>130</v>
      </c>
      <c r="Z1654" s="6" t="s">
        <v>128</v>
      </c>
      <c r="AA1654" s="6" t="s">
        <v>127</v>
      </c>
    </row>
    <row r="1655" spans="19:27" ht="18" customHeight="1" x14ac:dyDescent="0.45">
      <c r="S1655" s="21" t="s">
        <v>143</v>
      </c>
      <c r="T1655" s="21" t="s">
        <v>118</v>
      </c>
      <c r="U1655" s="21" t="s">
        <v>132</v>
      </c>
      <c r="V1655" s="21" t="s">
        <v>124</v>
      </c>
      <c r="W1655" s="21" t="s">
        <v>135</v>
      </c>
      <c r="X1655" s="26" t="str">
        <f>_xlfn.CONCAT(S1655,T1655,U1655,V1655,W1655)</f>
        <v>4前期木7 8c</v>
      </c>
      <c r="Y1655" s="22" t="e">
        <f>DGET($H$12:$P$205,$P$12,S1654:V1655)</f>
        <v>#VALUE!</v>
      </c>
      <c r="Z1655" s="22" t="e">
        <f>DGET($H$12:$P$205,$I$12,S1654:V1655)</f>
        <v>#VALUE!</v>
      </c>
      <c r="AA1655" s="22" t="e">
        <f>DGET($H$12:$P$205,$H$12,S1654:V1655)</f>
        <v>#VALUE!</v>
      </c>
    </row>
    <row r="1656" spans="19:27" ht="18" customHeight="1" x14ac:dyDescent="0.45">
      <c r="S1656" s="6" t="s">
        <v>101</v>
      </c>
      <c r="T1656" s="6" t="s">
        <v>113</v>
      </c>
      <c r="U1656" s="6" t="s">
        <v>102</v>
      </c>
      <c r="V1656" s="6" t="s">
        <v>103</v>
      </c>
      <c r="W1656" s="6"/>
      <c r="X1656" s="25"/>
      <c r="Y1656" s="6" t="s">
        <v>130</v>
      </c>
      <c r="Z1656" s="6" t="s">
        <v>128</v>
      </c>
      <c r="AA1656" s="6" t="s">
        <v>127</v>
      </c>
    </row>
    <row r="1657" spans="19:27" ht="18" customHeight="1" x14ac:dyDescent="0.45">
      <c r="S1657" s="21" t="s">
        <v>143</v>
      </c>
      <c r="T1657" s="21" t="s">
        <v>118</v>
      </c>
      <c r="U1657" s="21" t="s">
        <v>132</v>
      </c>
      <c r="V1657" s="21" t="s">
        <v>125</v>
      </c>
      <c r="W1657" s="21" t="s">
        <v>133</v>
      </c>
      <c r="X1657" s="26" t="str">
        <f>_xlfn.CONCAT(S1657,T1657,U1657,V1657,W1657)</f>
        <v>4前期木9 10a</v>
      </c>
      <c r="Y1657" s="22" t="e">
        <f>DGET($H$12:$P$205,$P$12,S1656:V1657)</f>
        <v>#VALUE!</v>
      </c>
      <c r="Z1657" s="22" t="e">
        <f>DGET($H$12:$P$205,$I$12,S1656:V1657)</f>
        <v>#VALUE!</v>
      </c>
      <c r="AA1657" s="22" t="e">
        <f>DGET($H$12:$P$205,$H$12,S1656:V1657)</f>
        <v>#VALUE!</v>
      </c>
    </row>
    <row r="1658" spans="19:27" ht="18" customHeight="1" x14ac:dyDescent="0.45">
      <c r="S1658" s="6" t="s">
        <v>101</v>
      </c>
      <c r="T1658" s="6" t="s">
        <v>113</v>
      </c>
      <c r="U1658" s="6" t="s">
        <v>102</v>
      </c>
      <c r="V1658" s="6" t="s">
        <v>104</v>
      </c>
      <c r="W1658" s="6"/>
      <c r="X1658" s="25"/>
      <c r="Y1658" s="6" t="s">
        <v>130</v>
      </c>
      <c r="Z1658" s="6" t="s">
        <v>128</v>
      </c>
      <c r="AA1658" s="6" t="s">
        <v>127</v>
      </c>
    </row>
    <row r="1659" spans="19:27" ht="18" customHeight="1" x14ac:dyDescent="0.45">
      <c r="S1659" s="21" t="s">
        <v>143</v>
      </c>
      <c r="T1659" s="21" t="s">
        <v>118</v>
      </c>
      <c r="U1659" s="21" t="s">
        <v>132</v>
      </c>
      <c r="V1659" s="21" t="s">
        <v>125</v>
      </c>
      <c r="W1659" s="21" t="s">
        <v>134</v>
      </c>
      <c r="X1659" s="26" t="str">
        <f>_xlfn.CONCAT(S1659,T1659,U1659,V1659,W1659)</f>
        <v>4前期木9 10b</v>
      </c>
      <c r="Y1659" s="22" t="e">
        <f>DGET($H$12:$P$205,$P$12,S1658:V1659)</f>
        <v>#VALUE!</v>
      </c>
      <c r="Z1659" s="22" t="e">
        <f>DGET($H$12:$P$205,$I$12,S1658:V1659)</f>
        <v>#VALUE!</v>
      </c>
      <c r="AA1659" s="22" t="e">
        <f>DGET($H$12:$P$205,$H$12,S1658:V1659)</f>
        <v>#VALUE!</v>
      </c>
    </row>
    <row r="1660" spans="19:27" ht="18" customHeight="1" x14ac:dyDescent="0.45">
      <c r="S1660" s="6" t="s">
        <v>101</v>
      </c>
      <c r="T1660" s="6" t="s">
        <v>113</v>
      </c>
      <c r="U1660" s="6" t="s">
        <v>102</v>
      </c>
      <c r="V1660" s="6" t="s">
        <v>105</v>
      </c>
      <c r="W1660" s="6"/>
      <c r="X1660" s="25"/>
      <c r="Y1660" s="6" t="s">
        <v>130</v>
      </c>
      <c r="Z1660" s="6" t="s">
        <v>128</v>
      </c>
      <c r="AA1660" s="6" t="s">
        <v>127</v>
      </c>
    </row>
    <row r="1661" spans="19:27" ht="18" customHeight="1" x14ac:dyDescent="0.45">
      <c r="S1661" s="21" t="s">
        <v>143</v>
      </c>
      <c r="T1661" s="21" t="s">
        <v>118</v>
      </c>
      <c r="U1661" s="21" t="s">
        <v>132</v>
      </c>
      <c r="V1661" s="21" t="s">
        <v>125</v>
      </c>
      <c r="W1661" s="21" t="s">
        <v>135</v>
      </c>
      <c r="X1661" s="26" t="str">
        <f>_xlfn.CONCAT(S1661,T1661,U1661,V1661,W1661)</f>
        <v>4前期木9 10c</v>
      </c>
      <c r="Y1661" s="22" t="e">
        <f>DGET($H$12:$P$205,$P$12,S1660:V1661)</f>
        <v>#VALUE!</v>
      </c>
      <c r="Z1661" s="22" t="e">
        <f>DGET($H$12:$P$205,$I$12,S1660:V1661)</f>
        <v>#VALUE!</v>
      </c>
      <c r="AA1661" s="22" t="e">
        <f>DGET($H$12:$P$205,$H$12,S1660:V1661)</f>
        <v>#VALUE!</v>
      </c>
    </row>
    <row r="1662" spans="19:27" ht="18" customHeight="1" x14ac:dyDescent="0.45">
      <c r="S1662" s="6" t="s">
        <v>101</v>
      </c>
      <c r="T1662" s="6" t="s">
        <v>113</v>
      </c>
      <c r="U1662" s="6" t="s">
        <v>102</v>
      </c>
      <c r="V1662" s="6" t="s">
        <v>103</v>
      </c>
      <c r="W1662" s="6"/>
      <c r="X1662" s="25"/>
      <c r="Y1662" s="6" t="s">
        <v>130</v>
      </c>
      <c r="Z1662" s="6" t="s">
        <v>128</v>
      </c>
      <c r="AA1662" s="6" t="s">
        <v>127</v>
      </c>
    </row>
    <row r="1663" spans="19:27" ht="18" customHeight="1" x14ac:dyDescent="0.45">
      <c r="S1663" s="21" t="s">
        <v>143</v>
      </c>
      <c r="T1663" s="21" t="s">
        <v>118</v>
      </c>
      <c r="U1663" s="21" t="s">
        <v>132</v>
      </c>
      <c r="V1663" s="21" t="s">
        <v>126</v>
      </c>
      <c r="W1663" s="21" t="s">
        <v>133</v>
      </c>
      <c r="X1663" s="26" t="str">
        <f>_xlfn.CONCAT(S1663,T1663,U1663,V1663,W1663)</f>
        <v>4前期木他a</v>
      </c>
      <c r="Y1663" s="22" t="e">
        <f>DGET($H$12:$P$205,$P$12,S1662:V1663)</f>
        <v>#VALUE!</v>
      </c>
      <c r="Z1663" s="22" t="e">
        <f>DGET($H$12:$P$205,$I$12,S1662:V1663)</f>
        <v>#VALUE!</v>
      </c>
      <c r="AA1663" s="22" t="e">
        <f>DGET($H$12:$P$205,$H$12,S1662:V1663)</f>
        <v>#VALUE!</v>
      </c>
    </row>
    <row r="1664" spans="19:27" ht="18" customHeight="1" x14ac:dyDescent="0.45">
      <c r="S1664" s="6" t="s">
        <v>101</v>
      </c>
      <c r="T1664" s="6" t="s">
        <v>113</v>
      </c>
      <c r="U1664" s="6" t="s">
        <v>102</v>
      </c>
      <c r="V1664" s="6" t="s">
        <v>104</v>
      </c>
      <c r="W1664" s="6"/>
      <c r="X1664" s="25"/>
      <c r="Y1664" s="6" t="s">
        <v>130</v>
      </c>
      <c r="Z1664" s="6" t="s">
        <v>128</v>
      </c>
      <c r="AA1664" s="6" t="s">
        <v>127</v>
      </c>
    </row>
    <row r="1665" spans="19:27" ht="18" customHeight="1" x14ac:dyDescent="0.45">
      <c r="S1665" s="21" t="s">
        <v>143</v>
      </c>
      <c r="T1665" s="21" t="s">
        <v>118</v>
      </c>
      <c r="U1665" s="21" t="s">
        <v>132</v>
      </c>
      <c r="V1665" s="21" t="s">
        <v>126</v>
      </c>
      <c r="W1665" s="21" t="s">
        <v>134</v>
      </c>
      <c r="X1665" s="26" t="str">
        <f>_xlfn.CONCAT(S1665,T1665,U1665,V1665,W1665)</f>
        <v>4前期木他b</v>
      </c>
      <c r="Y1665" s="22" t="e">
        <f>DGET($H$12:$P$205,$P$12,S1664:V1665)</f>
        <v>#VALUE!</v>
      </c>
      <c r="Z1665" s="22" t="e">
        <f>DGET($H$12:$P$205,$I$12,S1664:V1665)</f>
        <v>#VALUE!</v>
      </c>
      <c r="AA1665" s="22" t="e">
        <f>DGET($H$12:$P$205,$H$12,S1664:V1665)</f>
        <v>#VALUE!</v>
      </c>
    </row>
    <row r="1666" spans="19:27" ht="18" customHeight="1" x14ac:dyDescent="0.45">
      <c r="S1666" s="6" t="s">
        <v>101</v>
      </c>
      <c r="T1666" s="6" t="s">
        <v>113</v>
      </c>
      <c r="U1666" s="6" t="s">
        <v>102</v>
      </c>
      <c r="V1666" s="6" t="s">
        <v>105</v>
      </c>
      <c r="W1666" s="6"/>
      <c r="X1666" s="25"/>
      <c r="Y1666" s="6" t="s">
        <v>130</v>
      </c>
      <c r="Z1666" s="6" t="s">
        <v>128</v>
      </c>
      <c r="AA1666" s="6" t="s">
        <v>127</v>
      </c>
    </row>
    <row r="1667" spans="19:27" ht="18" customHeight="1" x14ac:dyDescent="0.45">
      <c r="S1667" s="21" t="s">
        <v>143</v>
      </c>
      <c r="T1667" s="21" t="s">
        <v>118</v>
      </c>
      <c r="U1667" s="21" t="s">
        <v>132</v>
      </c>
      <c r="V1667" s="21" t="s">
        <v>126</v>
      </c>
      <c r="W1667" s="21" t="s">
        <v>135</v>
      </c>
      <c r="X1667" s="26" t="str">
        <f>_xlfn.CONCAT(S1667,T1667,U1667,V1667,W1667)</f>
        <v>4前期木他c</v>
      </c>
      <c r="Y1667" s="22" t="e">
        <f>DGET($H$12:$P$205,$P$12,S1666:V1667)</f>
        <v>#VALUE!</v>
      </c>
      <c r="Z1667" s="22" t="e">
        <f>DGET($H$12:$P$205,$I$12,S1666:V1667)</f>
        <v>#VALUE!</v>
      </c>
      <c r="AA1667" s="22" t="e">
        <f>DGET($H$12:$P$205,$H$12,S1666:V1667)</f>
        <v>#VALUE!</v>
      </c>
    </row>
    <row r="1668" spans="19:27" ht="18" customHeight="1" x14ac:dyDescent="0.45">
      <c r="S1668" s="6" t="s">
        <v>101</v>
      </c>
      <c r="T1668" s="6" t="s">
        <v>113</v>
      </c>
      <c r="U1668" s="6" t="s">
        <v>102</v>
      </c>
      <c r="V1668" s="6" t="s">
        <v>103</v>
      </c>
      <c r="W1668" s="6"/>
      <c r="X1668" s="25"/>
      <c r="Y1668" s="6" t="s">
        <v>130</v>
      </c>
      <c r="Z1668" s="6" t="s">
        <v>128</v>
      </c>
      <c r="AA1668" s="6" t="s">
        <v>127</v>
      </c>
    </row>
    <row r="1669" spans="19:27" ht="18" customHeight="1" x14ac:dyDescent="0.45">
      <c r="S1669" s="21" t="s">
        <v>143</v>
      </c>
      <c r="T1669" s="21" t="s">
        <v>118</v>
      </c>
      <c r="U1669" s="21" t="s">
        <v>136</v>
      </c>
      <c r="V1669" s="21" t="s">
        <v>120</v>
      </c>
      <c r="W1669" s="21" t="s">
        <v>133</v>
      </c>
      <c r="X1669" s="26" t="str">
        <f>_xlfn.CONCAT(S1669,T1669,U1669,V1669,W1669)</f>
        <v>4前期金1 2a</v>
      </c>
      <c r="Y1669" s="22" t="e">
        <f>DGET($H$12:$P$205,$P$12,S1668:V1669)</f>
        <v>#VALUE!</v>
      </c>
      <c r="Z1669" s="22" t="e">
        <f>DGET($H$12:$P$205,$I$12,S1668:V1669)</f>
        <v>#VALUE!</v>
      </c>
      <c r="AA1669" s="22" t="e">
        <f>DGET($H$12:$P$205,$H$12,S1668:V1669)</f>
        <v>#VALUE!</v>
      </c>
    </row>
    <row r="1670" spans="19:27" ht="18" customHeight="1" x14ac:dyDescent="0.45">
      <c r="S1670" s="6" t="s">
        <v>101</v>
      </c>
      <c r="T1670" s="6" t="s">
        <v>113</v>
      </c>
      <c r="U1670" s="6" t="s">
        <v>102</v>
      </c>
      <c r="V1670" s="6" t="s">
        <v>104</v>
      </c>
      <c r="W1670" s="6"/>
      <c r="X1670" s="25"/>
      <c r="Y1670" s="6" t="s">
        <v>130</v>
      </c>
      <c r="Z1670" s="6" t="s">
        <v>128</v>
      </c>
      <c r="AA1670" s="6" t="s">
        <v>127</v>
      </c>
    </row>
    <row r="1671" spans="19:27" ht="18" customHeight="1" x14ac:dyDescent="0.45">
      <c r="S1671" s="21" t="s">
        <v>143</v>
      </c>
      <c r="T1671" s="21" t="s">
        <v>118</v>
      </c>
      <c r="U1671" s="21" t="s">
        <v>136</v>
      </c>
      <c r="V1671" s="21" t="s">
        <v>120</v>
      </c>
      <c r="W1671" s="21" t="s">
        <v>134</v>
      </c>
      <c r="X1671" s="26" t="str">
        <f>_xlfn.CONCAT(S1671,T1671,U1671,V1671,W1671)</f>
        <v>4前期金1 2b</v>
      </c>
      <c r="Y1671" s="22" t="e">
        <f>DGET($H$12:$P$205,$P$12,S1670:V1671)</f>
        <v>#VALUE!</v>
      </c>
      <c r="Z1671" s="22" t="e">
        <f>DGET($H$12:$P$205,$I$12,S1670:V1671)</f>
        <v>#VALUE!</v>
      </c>
      <c r="AA1671" s="22" t="e">
        <f>DGET($H$12:$P$205,$H$12,S1670:V1671)</f>
        <v>#VALUE!</v>
      </c>
    </row>
    <row r="1672" spans="19:27" ht="18" customHeight="1" x14ac:dyDescent="0.45">
      <c r="S1672" s="6" t="s">
        <v>101</v>
      </c>
      <c r="T1672" s="6" t="s">
        <v>113</v>
      </c>
      <c r="U1672" s="6" t="s">
        <v>102</v>
      </c>
      <c r="V1672" s="6" t="s">
        <v>105</v>
      </c>
      <c r="W1672" s="6"/>
      <c r="X1672" s="25"/>
      <c r="Y1672" s="6" t="s">
        <v>130</v>
      </c>
      <c r="Z1672" s="6" t="s">
        <v>128</v>
      </c>
      <c r="AA1672" s="6" t="s">
        <v>127</v>
      </c>
    </row>
    <row r="1673" spans="19:27" ht="18" customHeight="1" x14ac:dyDescent="0.45">
      <c r="S1673" s="21" t="s">
        <v>143</v>
      </c>
      <c r="T1673" s="21" t="s">
        <v>118</v>
      </c>
      <c r="U1673" s="21" t="s">
        <v>136</v>
      </c>
      <c r="V1673" s="21" t="s">
        <v>120</v>
      </c>
      <c r="W1673" s="21" t="s">
        <v>135</v>
      </c>
      <c r="X1673" s="26" t="str">
        <f>_xlfn.CONCAT(S1673,T1673,U1673,V1673,W1673)</f>
        <v>4前期金1 2c</v>
      </c>
      <c r="Y1673" s="22" t="e">
        <f>DGET($H$12:$P$205,$P$12,S1672:V1673)</f>
        <v>#VALUE!</v>
      </c>
      <c r="Z1673" s="22" t="e">
        <f>DGET($H$12:$P$205,$I$12,S1672:V1673)</f>
        <v>#VALUE!</v>
      </c>
      <c r="AA1673" s="22" t="e">
        <f>DGET($H$12:$P$205,$H$12,S1672:V1673)</f>
        <v>#VALUE!</v>
      </c>
    </row>
    <row r="1674" spans="19:27" ht="18" customHeight="1" x14ac:dyDescent="0.45">
      <c r="S1674" s="6" t="s">
        <v>101</v>
      </c>
      <c r="T1674" s="6" t="s">
        <v>113</v>
      </c>
      <c r="U1674" s="6" t="s">
        <v>102</v>
      </c>
      <c r="V1674" s="6" t="s">
        <v>103</v>
      </c>
      <c r="W1674" s="6"/>
      <c r="X1674" s="25"/>
      <c r="Y1674" s="6" t="s">
        <v>130</v>
      </c>
      <c r="Z1674" s="6" t="s">
        <v>128</v>
      </c>
      <c r="AA1674" s="6" t="s">
        <v>127</v>
      </c>
    </row>
    <row r="1675" spans="19:27" ht="18" customHeight="1" x14ac:dyDescent="0.45">
      <c r="S1675" s="21" t="s">
        <v>143</v>
      </c>
      <c r="T1675" s="21" t="s">
        <v>118</v>
      </c>
      <c r="U1675" s="21" t="s">
        <v>136</v>
      </c>
      <c r="V1675" s="21" t="s">
        <v>121</v>
      </c>
      <c r="W1675" s="21" t="s">
        <v>133</v>
      </c>
      <c r="X1675" s="26" t="str">
        <f>_xlfn.CONCAT(S1675,T1675,U1675,V1675,W1675)</f>
        <v>4前期金3 4a</v>
      </c>
      <c r="Y1675" s="22" t="e">
        <f>DGET($H$12:$P$205,$P$12,S1674:V1675)</f>
        <v>#VALUE!</v>
      </c>
      <c r="Z1675" s="22" t="e">
        <f>DGET($H$12:$P$205,$I$12,S1674:V1675)</f>
        <v>#VALUE!</v>
      </c>
      <c r="AA1675" s="22" t="e">
        <f>DGET($H$12:$P$205,$H$12,S1674:V1675)</f>
        <v>#VALUE!</v>
      </c>
    </row>
    <row r="1676" spans="19:27" ht="18" customHeight="1" x14ac:dyDescent="0.45">
      <c r="S1676" s="6" t="s">
        <v>101</v>
      </c>
      <c r="T1676" s="6" t="s">
        <v>113</v>
      </c>
      <c r="U1676" s="6" t="s">
        <v>102</v>
      </c>
      <c r="V1676" s="6" t="s">
        <v>104</v>
      </c>
      <c r="W1676" s="6"/>
      <c r="X1676" s="25"/>
      <c r="Y1676" s="6" t="s">
        <v>130</v>
      </c>
      <c r="Z1676" s="6" t="s">
        <v>128</v>
      </c>
      <c r="AA1676" s="6" t="s">
        <v>127</v>
      </c>
    </row>
    <row r="1677" spans="19:27" ht="18" customHeight="1" x14ac:dyDescent="0.45">
      <c r="S1677" s="21" t="s">
        <v>143</v>
      </c>
      <c r="T1677" s="21" t="s">
        <v>118</v>
      </c>
      <c r="U1677" s="21" t="s">
        <v>136</v>
      </c>
      <c r="V1677" s="21" t="s">
        <v>121</v>
      </c>
      <c r="W1677" s="21" t="s">
        <v>134</v>
      </c>
      <c r="X1677" s="26" t="str">
        <f>_xlfn.CONCAT(S1677,T1677,U1677,V1677,W1677)</f>
        <v>4前期金3 4b</v>
      </c>
      <c r="Y1677" s="22" t="e">
        <f>DGET($H$12:$P$205,$P$12,S1676:V1677)</f>
        <v>#VALUE!</v>
      </c>
      <c r="Z1677" s="22" t="e">
        <f>DGET($H$12:$P$205,$I$12,S1676:V1677)</f>
        <v>#VALUE!</v>
      </c>
      <c r="AA1677" s="22" t="e">
        <f>DGET($H$12:$P$205,$H$12,S1676:V1677)</f>
        <v>#VALUE!</v>
      </c>
    </row>
    <row r="1678" spans="19:27" ht="18" customHeight="1" x14ac:dyDescent="0.45">
      <c r="S1678" s="6" t="s">
        <v>101</v>
      </c>
      <c r="T1678" s="6" t="s">
        <v>113</v>
      </c>
      <c r="U1678" s="6" t="s">
        <v>102</v>
      </c>
      <c r="V1678" s="6" t="s">
        <v>105</v>
      </c>
      <c r="W1678" s="6"/>
      <c r="X1678" s="25"/>
      <c r="Y1678" s="6" t="s">
        <v>130</v>
      </c>
      <c r="Z1678" s="6" t="s">
        <v>128</v>
      </c>
      <c r="AA1678" s="6" t="s">
        <v>127</v>
      </c>
    </row>
    <row r="1679" spans="19:27" ht="18" customHeight="1" x14ac:dyDescent="0.45">
      <c r="S1679" s="21" t="s">
        <v>143</v>
      </c>
      <c r="T1679" s="21" t="s">
        <v>118</v>
      </c>
      <c r="U1679" s="21" t="s">
        <v>136</v>
      </c>
      <c r="V1679" s="21" t="s">
        <v>121</v>
      </c>
      <c r="W1679" s="21" t="s">
        <v>135</v>
      </c>
      <c r="X1679" s="26" t="str">
        <f>_xlfn.CONCAT(S1679,T1679,U1679,V1679,W1679)</f>
        <v>4前期金3 4c</v>
      </c>
      <c r="Y1679" s="22" t="e">
        <f>DGET($H$12:$P$205,$P$12,S1678:V1679)</f>
        <v>#VALUE!</v>
      </c>
      <c r="Z1679" s="22" t="e">
        <f>DGET($H$12:$P$205,$I$12,S1678:V1679)</f>
        <v>#VALUE!</v>
      </c>
      <c r="AA1679" s="22" t="e">
        <f>DGET($H$12:$P$205,$H$12,S1678:V1679)</f>
        <v>#VALUE!</v>
      </c>
    </row>
    <row r="1680" spans="19:27" ht="18" customHeight="1" x14ac:dyDescent="0.45">
      <c r="S1680" s="6" t="s">
        <v>101</v>
      </c>
      <c r="T1680" s="6" t="s">
        <v>113</v>
      </c>
      <c r="U1680" s="6" t="s">
        <v>102</v>
      </c>
      <c r="V1680" s="6" t="s">
        <v>103</v>
      </c>
      <c r="W1680" s="6"/>
      <c r="X1680" s="25"/>
      <c r="Y1680" s="6" t="s">
        <v>130</v>
      </c>
      <c r="Z1680" s="6" t="s">
        <v>128</v>
      </c>
      <c r="AA1680" s="6" t="s">
        <v>127</v>
      </c>
    </row>
    <row r="1681" spans="19:27" ht="18" customHeight="1" x14ac:dyDescent="0.45">
      <c r="S1681" s="21" t="s">
        <v>143</v>
      </c>
      <c r="T1681" s="21" t="s">
        <v>118</v>
      </c>
      <c r="U1681" s="21" t="s">
        <v>136</v>
      </c>
      <c r="V1681" s="21" t="s">
        <v>123</v>
      </c>
      <c r="W1681" s="21" t="s">
        <v>133</v>
      </c>
      <c r="X1681" s="26" t="str">
        <f>_xlfn.CONCAT(S1681,T1681,U1681,V1681,W1681)</f>
        <v>4前期金5 6a</v>
      </c>
      <c r="Y1681" s="22" t="e">
        <f>DGET($H$12:$P$205,$P$12,S1680:V1681)</f>
        <v>#VALUE!</v>
      </c>
      <c r="Z1681" s="22" t="e">
        <f>DGET($H$12:$P$205,$I$12,S1680:V1681)</f>
        <v>#VALUE!</v>
      </c>
      <c r="AA1681" s="22" t="e">
        <f>DGET($H$12:$P$205,$H$12,S1680:V1681)</f>
        <v>#VALUE!</v>
      </c>
    </row>
    <row r="1682" spans="19:27" ht="18" customHeight="1" x14ac:dyDescent="0.45">
      <c r="S1682" s="6" t="s">
        <v>101</v>
      </c>
      <c r="T1682" s="6" t="s">
        <v>113</v>
      </c>
      <c r="U1682" s="6" t="s">
        <v>102</v>
      </c>
      <c r="V1682" s="6" t="s">
        <v>104</v>
      </c>
      <c r="W1682" s="6"/>
      <c r="X1682" s="25"/>
      <c r="Y1682" s="6" t="s">
        <v>130</v>
      </c>
      <c r="Z1682" s="6" t="s">
        <v>128</v>
      </c>
      <c r="AA1682" s="6" t="s">
        <v>127</v>
      </c>
    </row>
    <row r="1683" spans="19:27" ht="18" customHeight="1" x14ac:dyDescent="0.45">
      <c r="S1683" s="21" t="s">
        <v>143</v>
      </c>
      <c r="T1683" s="21" t="s">
        <v>118</v>
      </c>
      <c r="U1683" s="21" t="s">
        <v>136</v>
      </c>
      <c r="V1683" s="21" t="s">
        <v>123</v>
      </c>
      <c r="W1683" s="21" t="s">
        <v>134</v>
      </c>
      <c r="X1683" s="26" t="str">
        <f>_xlfn.CONCAT(S1683,T1683,U1683,V1683,W1683)</f>
        <v>4前期金5 6b</v>
      </c>
      <c r="Y1683" s="22" t="e">
        <f>DGET($H$12:$P$205,$P$12,S1682:V1683)</f>
        <v>#VALUE!</v>
      </c>
      <c r="Z1683" s="22" t="e">
        <f>DGET($H$12:$P$205,$I$12,S1682:V1683)</f>
        <v>#VALUE!</v>
      </c>
      <c r="AA1683" s="22" t="e">
        <f>DGET($H$12:$P$205,$H$12,S1682:V1683)</f>
        <v>#VALUE!</v>
      </c>
    </row>
    <row r="1684" spans="19:27" ht="18" customHeight="1" x14ac:dyDescent="0.45">
      <c r="S1684" s="6" t="s">
        <v>101</v>
      </c>
      <c r="T1684" s="6" t="s">
        <v>113</v>
      </c>
      <c r="U1684" s="6" t="s">
        <v>102</v>
      </c>
      <c r="V1684" s="6" t="s">
        <v>105</v>
      </c>
      <c r="W1684" s="6"/>
      <c r="X1684" s="25"/>
      <c r="Y1684" s="6" t="s">
        <v>130</v>
      </c>
      <c r="Z1684" s="6" t="s">
        <v>128</v>
      </c>
      <c r="AA1684" s="6" t="s">
        <v>127</v>
      </c>
    </row>
    <row r="1685" spans="19:27" ht="18" customHeight="1" x14ac:dyDescent="0.45">
      <c r="S1685" s="21" t="s">
        <v>143</v>
      </c>
      <c r="T1685" s="21" t="s">
        <v>118</v>
      </c>
      <c r="U1685" s="21" t="s">
        <v>136</v>
      </c>
      <c r="V1685" s="21" t="s">
        <v>123</v>
      </c>
      <c r="W1685" s="21" t="s">
        <v>135</v>
      </c>
      <c r="X1685" s="26" t="str">
        <f>_xlfn.CONCAT(S1685,T1685,U1685,V1685,W1685)</f>
        <v>4前期金5 6c</v>
      </c>
      <c r="Y1685" s="22" t="e">
        <f>DGET($H$12:$P$205,$P$12,S1684:V1685)</f>
        <v>#VALUE!</v>
      </c>
      <c r="Z1685" s="22" t="e">
        <f>DGET($H$12:$P$205,$I$12,S1684:V1685)</f>
        <v>#VALUE!</v>
      </c>
      <c r="AA1685" s="22" t="e">
        <f>DGET($H$12:$P$205,$H$12,S1684:V1685)</f>
        <v>#VALUE!</v>
      </c>
    </row>
    <row r="1686" spans="19:27" ht="18" customHeight="1" x14ac:dyDescent="0.45">
      <c r="S1686" s="6" t="s">
        <v>101</v>
      </c>
      <c r="T1686" s="6" t="s">
        <v>113</v>
      </c>
      <c r="U1686" s="6" t="s">
        <v>102</v>
      </c>
      <c r="V1686" s="6" t="s">
        <v>103</v>
      </c>
      <c r="W1686" s="6"/>
      <c r="X1686" s="25"/>
      <c r="Y1686" s="6" t="s">
        <v>130</v>
      </c>
      <c r="Z1686" s="6" t="s">
        <v>128</v>
      </c>
      <c r="AA1686" s="6" t="s">
        <v>127</v>
      </c>
    </row>
    <row r="1687" spans="19:27" ht="18" customHeight="1" x14ac:dyDescent="0.45">
      <c r="S1687" s="21" t="s">
        <v>143</v>
      </c>
      <c r="T1687" s="21" t="s">
        <v>118</v>
      </c>
      <c r="U1687" s="21" t="s">
        <v>136</v>
      </c>
      <c r="V1687" s="21" t="s">
        <v>124</v>
      </c>
      <c r="W1687" s="21" t="s">
        <v>133</v>
      </c>
      <c r="X1687" s="26" t="str">
        <f>_xlfn.CONCAT(S1687,T1687,U1687,V1687,W1687)</f>
        <v>4前期金7 8a</v>
      </c>
      <c r="Y1687" s="22" t="e">
        <f>DGET($H$12:$P$205,$P$12,S1686:V1687)</f>
        <v>#VALUE!</v>
      </c>
      <c r="Z1687" s="22" t="e">
        <f>DGET($H$12:$P$205,$I$12,S1686:V1687)</f>
        <v>#VALUE!</v>
      </c>
      <c r="AA1687" s="22" t="e">
        <f>DGET($H$12:$P$205,$H$12,S1686:V1687)</f>
        <v>#VALUE!</v>
      </c>
    </row>
    <row r="1688" spans="19:27" ht="18" customHeight="1" x14ac:dyDescent="0.45">
      <c r="S1688" s="6" t="s">
        <v>101</v>
      </c>
      <c r="T1688" s="6" t="s">
        <v>113</v>
      </c>
      <c r="U1688" s="6" t="s">
        <v>102</v>
      </c>
      <c r="V1688" s="6" t="s">
        <v>104</v>
      </c>
      <c r="W1688" s="6"/>
      <c r="X1688" s="25"/>
      <c r="Y1688" s="6" t="s">
        <v>130</v>
      </c>
      <c r="Z1688" s="6" t="s">
        <v>128</v>
      </c>
      <c r="AA1688" s="6" t="s">
        <v>127</v>
      </c>
    </row>
    <row r="1689" spans="19:27" ht="18" customHeight="1" x14ac:dyDescent="0.45">
      <c r="S1689" s="21" t="s">
        <v>143</v>
      </c>
      <c r="T1689" s="21" t="s">
        <v>118</v>
      </c>
      <c r="U1689" s="21" t="s">
        <v>136</v>
      </c>
      <c r="V1689" s="21" t="s">
        <v>124</v>
      </c>
      <c r="W1689" s="21" t="s">
        <v>134</v>
      </c>
      <c r="X1689" s="26" t="str">
        <f>_xlfn.CONCAT(S1689,T1689,U1689,V1689,W1689)</f>
        <v>4前期金7 8b</v>
      </c>
      <c r="Y1689" s="22" t="e">
        <f>DGET($H$12:$P$205,$P$12,S1688:V1689)</f>
        <v>#VALUE!</v>
      </c>
      <c r="Z1689" s="22" t="e">
        <f>DGET($H$12:$P$205,$I$12,S1688:V1689)</f>
        <v>#VALUE!</v>
      </c>
      <c r="AA1689" s="22" t="e">
        <f>DGET($H$12:$P$205,$H$12,S1688:V1689)</f>
        <v>#VALUE!</v>
      </c>
    </row>
    <row r="1690" spans="19:27" ht="18" customHeight="1" x14ac:dyDescent="0.45">
      <c r="S1690" s="6" t="s">
        <v>101</v>
      </c>
      <c r="T1690" s="6" t="s">
        <v>113</v>
      </c>
      <c r="U1690" s="6" t="s">
        <v>102</v>
      </c>
      <c r="V1690" s="6" t="s">
        <v>105</v>
      </c>
      <c r="W1690" s="6"/>
      <c r="X1690" s="25"/>
      <c r="Y1690" s="6" t="s">
        <v>130</v>
      </c>
      <c r="Z1690" s="6" t="s">
        <v>128</v>
      </c>
      <c r="AA1690" s="6" t="s">
        <v>127</v>
      </c>
    </row>
    <row r="1691" spans="19:27" ht="18" customHeight="1" x14ac:dyDescent="0.45">
      <c r="S1691" s="21" t="s">
        <v>143</v>
      </c>
      <c r="T1691" s="21" t="s">
        <v>118</v>
      </c>
      <c r="U1691" s="21" t="s">
        <v>136</v>
      </c>
      <c r="V1691" s="21" t="s">
        <v>124</v>
      </c>
      <c r="W1691" s="21" t="s">
        <v>135</v>
      </c>
      <c r="X1691" s="26" t="str">
        <f>_xlfn.CONCAT(S1691,T1691,U1691,V1691,W1691)</f>
        <v>4前期金7 8c</v>
      </c>
      <c r="Y1691" s="22" t="e">
        <f>DGET($H$12:$P$205,$P$12,S1690:V1691)</f>
        <v>#VALUE!</v>
      </c>
      <c r="Z1691" s="22" t="e">
        <f>DGET($H$12:$P$205,$I$12,S1690:V1691)</f>
        <v>#VALUE!</v>
      </c>
      <c r="AA1691" s="22" t="e">
        <f>DGET($H$12:$P$205,$H$12,S1690:V1691)</f>
        <v>#VALUE!</v>
      </c>
    </row>
    <row r="1692" spans="19:27" ht="18" customHeight="1" x14ac:dyDescent="0.45">
      <c r="S1692" s="6" t="s">
        <v>101</v>
      </c>
      <c r="T1692" s="6" t="s">
        <v>113</v>
      </c>
      <c r="U1692" s="6" t="s">
        <v>102</v>
      </c>
      <c r="V1692" s="6" t="s">
        <v>103</v>
      </c>
      <c r="W1692" s="6"/>
      <c r="X1692" s="25"/>
      <c r="Y1692" s="6" t="s">
        <v>130</v>
      </c>
      <c r="Z1692" s="6" t="s">
        <v>128</v>
      </c>
      <c r="AA1692" s="6" t="s">
        <v>127</v>
      </c>
    </row>
    <row r="1693" spans="19:27" ht="18" customHeight="1" x14ac:dyDescent="0.45">
      <c r="S1693" s="21" t="s">
        <v>143</v>
      </c>
      <c r="T1693" s="21" t="s">
        <v>118</v>
      </c>
      <c r="U1693" s="21" t="s">
        <v>136</v>
      </c>
      <c r="V1693" s="21" t="s">
        <v>125</v>
      </c>
      <c r="W1693" s="21" t="s">
        <v>133</v>
      </c>
      <c r="X1693" s="26" t="str">
        <f>_xlfn.CONCAT(S1693,T1693,U1693,V1693,W1693)</f>
        <v>4前期金9 10a</v>
      </c>
      <c r="Y1693" s="22" t="e">
        <f>DGET($H$12:$P$205,$P$12,S1692:V1693)</f>
        <v>#VALUE!</v>
      </c>
      <c r="Z1693" s="22" t="e">
        <f>DGET($H$12:$P$205,$I$12,S1692:V1693)</f>
        <v>#VALUE!</v>
      </c>
      <c r="AA1693" s="22" t="e">
        <f>DGET($H$12:$P$205,$H$12,S1692:V1693)</f>
        <v>#VALUE!</v>
      </c>
    </row>
    <row r="1694" spans="19:27" ht="18" customHeight="1" x14ac:dyDescent="0.45">
      <c r="S1694" s="6" t="s">
        <v>101</v>
      </c>
      <c r="T1694" s="6" t="s">
        <v>113</v>
      </c>
      <c r="U1694" s="6" t="s">
        <v>102</v>
      </c>
      <c r="V1694" s="6" t="s">
        <v>104</v>
      </c>
      <c r="W1694" s="6"/>
      <c r="X1694" s="25"/>
      <c r="Y1694" s="6" t="s">
        <v>130</v>
      </c>
      <c r="Z1694" s="6" t="s">
        <v>128</v>
      </c>
      <c r="AA1694" s="6" t="s">
        <v>127</v>
      </c>
    </row>
    <row r="1695" spans="19:27" ht="18" customHeight="1" x14ac:dyDescent="0.45">
      <c r="S1695" s="21" t="s">
        <v>143</v>
      </c>
      <c r="T1695" s="21" t="s">
        <v>118</v>
      </c>
      <c r="U1695" s="21" t="s">
        <v>136</v>
      </c>
      <c r="V1695" s="21" t="s">
        <v>125</v>
      </c>
      <c r="W1695" s="21" t="s">
        <v>134</v>
      </c>
      <c r="X1695" s="26" t="str">
        <f>_xlfn.CONCAT(S1695,T1695,U1695,V1695,W1695)</f>
        <v>4前期金9 10b</v>
      </c>
      <c r="Y1695" s="22" t="e">
        <f>DGET($H$12:$P$205,$P$12,S1694:V1695)</f>
        <v>#VALUE!</v>
      </c>
      <c r="Z1695" s="22" t="e">
        <f>DGET($H$12:$P$205,$I$12,S1694:V1695)</f>
        <v>#VALUE!</v>
      </c>
      <c r="AA1695" s="22" t="e">
        <f>DGET($H$12:$P$205,$H$12,S1694:V1695)</f>
        <v>#VALUE!</v>
      </c>
    </row>
    <row r="1696" spans="19:27" ht="18" customHeight="1" x14ac:dyDescent="0.45">
      <c r="S1696" s="6" t="s">
        <v>101</v>
      </c>
      <c r="T1696" s="6" t="s">
        <v>113</v>
      </c>
      <c r="U1696" s="6" t="s">
        <v>102</v>
      </c>
      <c r="V1696" s="6" t="s">
        <v>105</v>
      </c>
      <c r="W1696" s="6"/>
      <c r="X1696" s="25"/>
      <c r="Y1696" s="6" t="s">
        <v>130</v>
      </c>
      <c r="Z1696" s="6" t="s">
        <v>128</v>
      </c>
      <c r="AA1696" s="6" t="s">
        <v>127</v>
      </c>
    </row>
    <row r="1697" spans="19:27" ht="18" customHeight="1" x14ac:dyDescent="0.45">
      <c r="S1697" s="21" t="s">
        <v>143</v>
      </c>
      <c r="T1697" s="21" t="s">
        <v>118</v>
      </c>
      <c r="U1697" s="21" t="s">
        <v>136</v>
      </c>
      <c r="V1697" s="21" t="s">
        <v>125</v>
      </c>
      <c r="W1697" s="21" t="s">
        <v>135</v>
      </c>
      <c r="X1697" s="26" t="str">
        <f>_xlfn.CONCAT(S1697,T1697,U1697,V1697,W1697)</f>
        <v>4前期金9 10c</v>
      </c>
      <c r="Y1697" s="22" t="e">
        <f>DGET($H$12:$P$205,$P$12,S1696:V1697)</f>
        <v>#VALUE!</v>
      </c>
      <c r="Z1697" s="22" t="e">
        <f>DGET($H$12:$P$205,$I$12,S1696:V1697)</f>
        <v>#VALUE!</v>
      </c>
      <c r="AA1697" s="22" t="e">
        <f>DGET($H$12:$P$205,$H$12,S1696:V1697)</f>
        <v>#VALUE!</v>
      </c>
    </row>
    <row r="1698" spans="19:27" ht="18" customHeight="1" x14ac:dyDescent="0.45">
      <c r="S1698" s="6" t="s">
        <v>101</v>
      </c>
      <c r="T1698" s="6" t="s">
        <v>113</v>
      </c>
      <c r="U1698" s="6" t="s">
        <v>102</v>
      </c>
      <c r="V1698" s="6" t="s">
        <v>103</v>
      </c>
      <c r="W1698" s="6"/>
      <c r="X1698" s="25"/>
      <c r="Y1698" s="6" t="s">
        <v>130</v>
      </c>
      <c r="Z1698" s="6" t="s">
        <v>128</v>
      </c>
      <c r="AA1698" s="6" t="s">
        <v>127</v>
      </c>
    </row>
    <row r="1699" spans="19:27" ht="18" customHeight="1" x14ac:dyDescent="0.45">
      <c r="S1699" s="21" t="s">
        <v>143</v>
      </c>
      <c r="T1699" s="21" t="s">
        <v>118</v>
      </c>
      <c r="U1699" s="21" t="s">
        <v>136</v>
      </c>
      <c r="V1699" s="21" t="s">
        <v>126</v>
      </c>
      <c r="W1699" s="21" t="s">
        <v>133</v>
      </c>
      <c r="X1699" s="26" t="str">
        <f>_xlfn.CONCAT(S1699,T1699,U1699,V1699,W1699)</f>
        <v>4前期金他a</v>
      </c>
      <c r="Y1699" s="22" t="e">
        <f>DGET($H$12:$P$205,$P$12,S1698:V1699)</f>
        <v>#VALUE!</v>
      </c>
      <c r="Z1699" s="22" t="e">
        <f>DGET($H$12:$P$205,$I$12,S1698:V1699)</f>
        <v>#VALUE!</v>
      </c>
      <c r="AA1699" s="22" t="e">
        <f>DGET($H$12:$P$205,$H$12,S1698:V1699)</f>
        <v>#VALUE!</v>
      </c>
    </row>
    <row r="1700" spans="19:27" ht="18" customHeight="1" x14ac:dyDescent="0.45">
      <c r="S1700" s="6" t="s">
        <v>101</v>
      </c>
      <c r="T1700" s="6" t="s">
        <v>113</v>
      </c>
      <c r="U1700" s="6" t="s">
        <v>102</v>
      </c>
      <c r="V1700" s="6" t="s">
        <v>104</v>
      </c>
      <c r="W1700" s="6"/>
      <c r="X1700" s="25"/>
      <c r="Y1700" s="6" t="s">
        <v>130</v>
      </c>
      <c r="Z1700" s="6" t="s">
        <v>128</v>
      </c>
      <c r="AA1700" s="6" t="s">
        <v>127</v>
      </c>
    </row>
    <row r="1701" spans="19:27" ht="18" customHeight="1" x14ac:dyDescent="0.45">
      <c r="S1701" s="21" t="s">
        <v>143</v>
      </c>
      <c r="T1701" s="21" t="s">
        <v>118</v>
      </c>
      <c r="U1701" s="21" t="s">
        <v>136</v>
      </c>
      <c r="V1701" s="21" t="s">
        <v>126</v>
      </c>
      <c r="W1701" s="21" t="s">
        <v>134</v>
      </c>
      <c r="X1701" s="26" t="str">
        <f>_xlfn.CONCAT(S1701,T1701,U1701,V1701,W1701)</f>
        <v>4前期金他b</v>
      </c>
      <c r="Y1701" s="22" t="e">
        <f>DGET($H$12:$P$205,$P$12,S1700:V1701)</f>
        <v>#VALUE!</v>
      </c>
      <c r="Z1701" s="22" t="e">
        <f>DGET($H$12:$P$205,$I$12,S1700:V1701)</f>
        <v>#VALUE!</v>
      </c>
      <c r="AA1701" s="22" t="e">
        <f>DGET($H$12:$P$205,$H$12,S1700:V1701)</f>
        <v>#VALUE!</v>
      </c>
    </row>
    <row r="1702" spans="19:27" ht="18" customHeight="1" x14ac:dyDescent="0.45">
      <c r="S1702" s="6" t="s">
        <v>101</v>
      </c>
      <c r="T1702" s="6" t="s">
        <v>113</v>
      </c>
      <c r="U1702" s="6" t="s">
        <v>102</v>
      </c>
      <c r="V1702" s="6" t="s">
        <v>105</v>
      </c>
      <c r="W1702" s="6"/>
      <c r="X1702" s="25"/>
      <c r="Y1702" s="6" t="s">
        <v>130</v>
      </c>
      <c r="Z1702" s="6" t="s">
        <v>128</v>
      </c>
      <c r="AA1702" s="6" t="s">
        <v>127</v>
      </c>
    </row>
    <row r="1703" spans="19:27" ht="18" customHeight="1" x14ac:dyDescent="0.45">
      <c r="S1703" s="21" t="s">
        <v>143</v>
      </c>
      <c r="T1703" s="21" t="s">
        <v>118</v>
      </c>
      <c r="U1703" s="21" t="s">
        <v>136</v>
      </c>
      <c r="V1703" s="21" t="s">
        <v>126</v>
      </c>
      <c r="W1703" s="21" t="s">
        <v>135</v>
      </c>
      <c r="X1703" s="26" t="str">
        <f>_xlfn.CONCAT(S1703,T1703,U1703,V1703,W1703)</f>
        <v>4前期金他c</v>
      </c>
      <c r="Y1703" s="22" t="e">
        <f>DGET($H$12:$P$205,$P$12,S1702:V1703)</f>
        <v>#VALUE!</v>
      </c>
      <c r="Z1703" s="22" t="e">
        <f>DGET($H$12:$P$205,$I$12,S1702:V1703)</f>
        <v>#VALUE!</v>
      </c>
      <c r="AA1703" s="22" t="e">
        <f>DGET($H$12:$P$205,$H$12,S1702:V1703)</f>
        <v>#VALUE!</v>
      </c>
    </row>
    <row r="1704" spans="19:27" ht="18" customHeight="1" x14ac:dyDescent="0.45">
      <c r="S1704" s="6" t="s">
        <v>101</v>
      </c>
      <c r="T1704" s="6" t="s">
        <v>113</v>
      </c>
      <c r="U1704" s="6" t="s">
        <v>102</v>
      </c>
      <c r="V1704" s="6" t="s">
        <v>103</v>
      </c>
      <c r="W1704" s="6"/>
      <c r="X1704" s="25"/>
      <c r="Y1704" s="6" t="s">
        <v>130</v>
      </c>
      <c r="Z1704" s="6" t="s">
        <v>128</v>
      </c>
      <c r="AA1704" s="6" t="s">
        <v>127</v>
      </c>
    </row>
    <row r="1705" spans="19:27" ht="18" customHeight="1" x14ac:dyDescent="0.45">
      <c r="S1705" s="21" t="s">
        <v>143</v>
      </c>
      <c r="T1705" s="21" t="s">
        <v>118</v>
      </c>
      <c r="U1705" s="21" t="s">
        <v>137</v>
      </c>
      <c r="V1705" s="21" t="s">
        <v>120</v>
      </c>
      <c r="W1705" s="21" t="s">
        <v>133</v>
      </c>
      <c r="X1705" s="26" t="str">
        <f>_xlfn.CONCAT(S1705,T1705,U1705,V1705,W1705)</f>
        <v>4前期土1 2a</v>
      </c>
      <c r="Y1705" s="22" t="e">
        <f>DGET($H$12:$P$205,$P$12,S1704:V1705)</f>
        <v>#VALUE!</v>
      </c>
      <c r="Z1705" s="22" t="e">
        <f>DGET($H$12:$P$205,$I$12,S1704:V1705)</f>
        <v>#VALUE!</v>
      </c>
      <c r="AA1705" s="22" t="e">
        <f>DGET($H$12:$P$205,$H$12,S1704:V1705)</f>
        <v>#VALUE!</v>
      </c>
    </row>
    <row r="1706" spans="19:27" ht="18" customHeight="1" x14ac:dyDescent="0.45">
      <c r="S1706" s="6" t="s">
        <v>101</v>
      </c>
      <c r="T1706" s="6" t="s">
        <v>113</v>
      </c>
      <c r="U1706" s="6" t="s">
        <v>102</v>
      </c>
      <c r="V1706" s="6" t="s">
        <v>104</v>
      </c>
      <c r="W1706" s="6"/>
      <c r="X1706" s="25"/>
      <c r="Y1706" s="6" t="s">
        <v>130</v>
      </c>
      <c r="Z1706" s="6" t="s">
        <v>128</v>
      </c>
      <c r="AA1706" s="6" t="s">
        <v>127</v>
      </c>
    </row>
    <row r="1707" spans="19:27" ht="18" customHeight="1" x14ac:dyDescent="0.45">
      <c r="S1707" s="21" t="s">
        <v>143</v>
      </c>
      <c r="T1707" s="21" t="s">
        <v>118</v>
      </c>
      <c r="U1707" s="21" t="s">
        <v>137</v>
      </c>
      <c r="V1707" s="21" t="s">
        <v>120</v>
      </c>
      <c r="W1707" s="21" t="s">
        <v>134</v>
      </c>
      <c r="X1707" s="26" t="str">
        <f>_xlfn.CONCAT(S1707,T1707,U1707,V1707,W1707)</f>
        <v>4前期土1 2b</v>
      </c>
      <c r="Y1707" s="22" t="e">
        <f>DGET($H$12:$P$205,$P$12,S1706:V1707)</f>
        <v>#VALUE!</v>
      </c>
      <c r="Z1707" s="22" t="e">
        <f>DGET($H$12:$P$205,$I$12,S1706:V1707)</f>
        <v>#VALUE!</v>
      </c>
      <c r="AA1707" s="22" t="e">
        <f>DGET($H$12:$P$205,$H$12,S1706:V1707)</f>
        <v>#VALUE!</v>
      </c>
    </row>
    <row r="1708" spans="19:27" ht="18" customHeight="1" x14ac:dyDescent="0.45">
      <c r="S1708" s="6" t="s">
        <v>101</v>
      </c>
      <c r="T1708" s="6" t="s">
        <v>113</v>
      </c>
      <c r="U1708" s="6" t="s">
        <v>102</v>
      </c>
      <c r="V1708" s="6" t="s">
        <v>105</v>
      </c>
      <c r="W1708" s="6"/>
      <c r="X1708" s="25"/>
      <c r="Y1708" s="6" t="s">
        <v>130</v>
      </c>
      <c r="Z1708" s="6" t="s">
        <v>128</v>
      </c>
      <c r="AA1708" s="6" t="s">
        <v>127</v>
      </c>
    </row>
    <row r="1709" spans="19:27" ht="18" customHeight="1" x14ac:dyDescent="0.45">
      <c r="S1709" s="21" t="s">
        <v>143</v>
      </c>
      <c r="T1709" s="21" t="s">
        <v>118</v>
      </c>
      <c r="U1709" s="21" t="s">
        <v>137</v>
      </c>
      <c r="V1709" s="21" t="s">
        <v>120</v>
      </c>
      <c r="W1709" s="21" t="s">
        <v>135</v>
      </c>
      <c r="X1709" s="26" t="str">
        <f>_xlfn.CONCAT(S1709,T1709,U1709,V1709,W1709)</f>
        <v>4前期土1 2c</v>
      </c>
      <c r="Y1709" s="22" t="e">
        <f>DGET($H$12:$P$205,$P$12,S1708:V1709)</f>
        <v>#VALUE!</v>
      </c>
      <c r="Z1709" s="22" t="e">
        <f>DGET($H$12:$P$205,$I$12,S1708:V1709)</f>
        <v>#VALUE!</v>
      </c>
      <c r="AA1709" s="22" t="e">
        <f>DGET($H$12:$P$205,$H$12,S1708:V1709)</f>
        <v>#VALUE!</v>
      </c>
    </row>
    <row r="1710" spans="19:27" ht="18" customHeight="1" x14ac:dyDescent="0.45">
      <c r="S1710" s="6" t="s">
        <v>101</v>
      </c>
      <c r="T1710" s="6" t="s">
        <v>113</v>
      </c>
      <c r="U1710" s="6" t="s">
        <v>138</v>
      </c>
      <c r="V1710" s="6" t="s">
        <v>103</v>
      </c>
      <c r="W1710" s="6"/>
      <c r="X1710" s="25"/>
      <c r="Y1710" s="6" t="s">
        <v>130</v>
      </c>
      <c r="Z1710" s="6" t="s">
        <v>128</v>
      </c>
      <c r="AA1710" s="6" t="s">
        <v>127</v>
      </c>
    </row>
    <row r="1711" spans="19:27" ht="18" customHeight="1" x14ac:dyDescent="0.45">
      <c r="S1711" s="21" t="s">
        <v>143</v>
      </c>
      <c r="T1711" s="21" t="s">
        <v>118</v>
      </c>
      <c r="U1711" s="21" t="s">
        <v>137</v>
      </c>
      <c r="V1711" s="21" t="s">
        <v>121</v>
      </c>
      <c r="W1711" s="21" t="s">
        <v>133</v>
      </c>
      <c r="X1711" s="26" t="str">
        <f>_xlfn.CONCAT(S1711,T1711,U1711,V1711,W1711)</f>
        <v>4前期土3 4a</v>
      </c>
      <c r="Y1711" s="22" t="e">
        <f>DGET($H$12:$P$205,$P$12,S1710:V1711)</f>
        <v>#VALUE!</v>
      </c>
      <c r="Z1711" s="22" t="e">
        <f>DGET($H$12:$P$205,$I$12,S1710:V1711)</f>
        <v>#VALUE!</v>
      </c>
      <c r="AA1711" s="22" t="e">
        <f>DGET($H$12:$P$205,$H$12,S1710:V1711)</f>
        <v>#VALUE!</v>
      </c>
    </row>
    <row r="1712" spans="19:27" ht="18" customHeight="1" x14ac:dyDescent="0.45">
      <c r="S1712" s="6" t="s">
        <v>101</v>
      </c>
      <c r="T1712" s="6" t="s">
        <v>113</v>
      </c>
      <c r="U1712" s="6" t="s">
        <v>102</v>
      </c>
      <c r="V1712" s="6" t="s">
        <v>104</v>
      </c>
      <c r="W1712" s="6"/>
      <c r="X1712" s="25"/>
      <c r="Y1712" s="6" t="s">
        <v>130</v>
      </c>
      <c r="Z1712" s="6" t="s">
        <v>128</v>
      </c>
      <c r="AA1712" s="6" t="s">
        <v>127</v>
      </c>
    </row>
    <row r="1713" spans="19:27" ht="18" customHeight="1" x14ac:dyDescent="0.45">
      <c r="S1713" s="21" t="s">
        <v>143</v>
      </c>
      <c r="T1713" s="21" t="s">
        <v>118</v>
      </c>
      <c r="U1713" s="21" t="s">
        <v>137</v>
      </c>
      <c r="V1713" s="21" t="s">
        <v>121</v>
      </c>
      <c r="W1713" s="21" t="s">
        <v>134</v>
      </c>
      <c r="X1713" s="26" t="str">
        <f>_xlfn.CONCAT(S1713,T1713,U1713,V1713,W1713)</f>
        <v>4前期土3 4b</v>
      </c>
      <c r="Y1713" s="22" t="e">
        <f>DGET($H$12:$P$205,$P$12,S1712:V1713)</f>
        <v>#VALUE!</v>
      </c>
      <c r="Z1713" s="22" t="e">
        <f>DGET($H$12:$P$205,$I$12,S1712:V1713)</f>
        <v>#VALUE!</v>
      </c>
      <c r="AA1713" s="22" t="e">
        <f>DGET($H$12:$P$205,$H$12,S1712:V1713)</f>
        <v>#VALUE!</v>
      </c>
    </row>
    <row r="1714" spans="19:27" ht="18" customHeight="1" x14ac:dyDescent="0.45">
      <c r="S1714" s="6" t="s">
        <v>101</v>
      </c>
      <c r="T1714" s="6" t="s">
        <v>113</v>
      </c>
      <c r="U1714" s="6" t="s">
        <v>102</v>
      </c>
      <c r="V1714" s="6" t="s">
        <v>105</v>
      </c>
      <c r="W1714" s="6"/>
      <c r="X1714" s="25"/>
      <c r="Y1714" s="6" t="s">
        <v>130</v>
      </c>
      <c r="Z1714" s="6" t="s">
        <v>128</v>
      </c>
      <c r="AA1714" s="6" t="s">
        <v>127</v>
      </c>
    </row>
    <row r="1715" spans="19:27" ht="18" customHeight="1" x14ac:dyDescent="0.45">
      <c r="S1715" s="21" t="s">
        <v>143</v>
      </c>
      <c r="T1715" s="21" t="s">
        <v>118</v>
      </c>
      <c r="U1715" s="21" t="s">
        <v>137</v>
      </c>
      <c r="V1715" s="21" t="s">
        <v>121</v>
      </c>
      <c r="W1715" s="21" t="s">
        <v>135</v>
      </c>
      <c r="X1715" s="26" t="str">
        <f>_xlfn.CONCAT(S1715,T1715,U1715,V1715,W1715)</f>
        <v>4前期土3 4c</v>
      </c>
      <c r="Y1715" s="22" t="e">
        <f>DGET($H$12:$P$205,$P$12,S1714:V1715)</f>
        <v>#VALUE!</v>
      </c>
      <c r="Z1715" s="22" t="e">
        <f>DGET($H$12:$P$205,$I$12,S1714:V1715)</f>
        <v>#VALUE!</v>
      </c>
      <c r="AA1715" s="22" t="e">
        <f>DGET($H$12:$P$205,$H$12,S1714:V1715)</f>
        <v>#VALUE!</v>
      </c>
    </row>
    <row r="1716" spans="19:27" ht="18" customHeight="1" x14ac:dyDescent="0.45">
      <c r="S1716" s="6" t="s">
        <v>101</v>
      </c>
      <c r="T1716" s="6" t="s">
        <v>113</v>
      </c>
      <c r="U1716" s="6" t="s">
        <v>102</v>
      </c>
      <c r="V1716" s="6" t="s">
        <v>103</v>
      </c>
      <c r="W1716" s="6"/>
      <c r="X1716" s="25"/>
      <c r="Y1716" s="6" t="s">
        <v>130</v>
      </c>
      <c r="Z1716" s="6" t="s">
        <v>128</v>
      </c>
      <c r="AA1716" s="6" t="s">
        <v>127</v>
      </c>
    </row>
    <row r="1717" spans="19:27" ht="18" customHeight="1" x14ac:dyDescent="0.45">
      <c r="S1717" s="21" t="s">
        <v>143</v>
      </c>
      <c r="T1717" s="21" t="s">
        <v>118</v>
      </c>
      <c r="U1717" s="21" t="s">
        <v>137</v>
      </c>
      <c r="V1717" s="21" t="s">
        <v>123</v>
      </c>
      <c r="W1717" s="21" t="s">
        <v>133</v>
      </c>
      <c r="X1717" s="26" t="str">
        <f>_xlfn.CONCAT(S1717,T1717,U1717,V1717,W1717)</f>
        <v>4前期土5 6a</v>
      </c>
      <c r="Y1717" s="22" t="e">
        <f>DGET($H$12:$P$205,$P$12,S1716:V1717)</f>
        <v>#VALUE!</v>
      </c>
      <c r="Z1717" s="22" t="e">
        <f>DGET($H$12:$P$205,$I$12,S1716:V1717)</f>
        <v>#VALUE!</v>
      </c>
      <c r="AA1717" s="22" t="e">
        <f>DGET($H$12:$P$205,$H$12,S1716:V1717)</f>
        <v>#VALUE!</v>
      </c>
    </row>
    <row r="1718" spans="19:27" ht="18" customHeight="1" x14ac:dyDescent="0.45">
      <c r="S1718" s="6" t="s">
        <v>101</v>
      </c>
      <c r="T1718" s="6" t="s">
        <v>113</v>
      </c>
      <c r="U1718" s="6" t="s">
        <v>138</v>
      </c>
      <c r="V1718" s="6" t="s">
        <v>104</v>
      </c>
      <c r="W1718" s="6"/>
      <c r="X1718" s="25"/>
      <c r="Y1718" s="6" t="s">
        <v>130</v>
      </c>
      <c r="Z1718" s="6" t="s">
        <v>128</v>
      </c>
      <c r="AA1718" s="6" t="s">
        <v>127</v>
      </c>
    </row>
    <row r="1719" spans="19:27" ht="18" customHeight="1" x14ac:dyDescent="0.45">
      <c r="S1719" s="21" t="s">
        <v>143</v>
      </c>
      <c r="T1719" s="21" t="s">
        <v>118</v>
      </c>
      <c r="U1719" s="21" t="s">
        <v>137</v>
      </c>
      <c r="V1719" s="21" t="s">
        <v>123</v>
      </c>
      <c r="W1719" s="21" t="s">
        <v>134</v>
      </c>
      <c r="X1719" s="26" t="str">
        <f>_xlfn.CONCAT(S1719,T1719,U1719,V1719,W1719)</f>
        <v>4前期土5 6b</v>
      </c>
      <c r="Y1719" s="22" t="e">
        <f>DGET($H$12:$P$205,$P$12,S1718:V1719)</f>
        <v>#VALUE!</v>
      </c>
      <c r="Z1719" s="22" t="e">
        <f>DGET($H$12:$P$205,$I$12,S1718:V1719)</f>
        <v>#VALUE!</v>
      </c>
      <c r="AA1719" s="22" t="e">
        <f>DGET($H$12:$P$205,$H$12,S1718:V1719)</f>
        <v>#VALUE!</v>
      </c>
    </row>
    <row r="1720" spans="19:27" ht="18" customHeight="1" x14ac:dyDescent="0.45">
      <c r="S1720" s="6" t="s">
        <v>101</v>
      </c>
      <c r="T1720" s="6" t="s">
        <v>113</v>
      </c>
      <c r="U1720" s="6" t="s">
        <v>102</v>
      </c>
      <c r="V1720" s="6" t="s">
        <v>105</v>
      </c>
      <c r="W1720" s="6"/>
      <c r="X1720" s="25"/>
      <c r="Y1720" s="6" t="s">
        <v>130</v>
      </c>
      <c r="Z1720" s="6" t="s">
        <v>128</v>
      </c>
      <c r="AA1720" s="6" t="s">
        <v>127</v>
      </c>
    </row>
    <row r="1721" spans="19:27" ht="18" customHeight="1" x14ac:dyDescent="0.45">
      <c r="S1721" s="21" t="s">
        <v>143</v>
      </c>
      <c r="T1721" s="21" t="s">
        <v>118</v>
      </c>
      <c r="U1721" s="21" t="s">
        <v>137</v>
      </c>
      <c r="V1721" s="21" t="s">
        <v>123</v>
      </c>
      <c r="W1721" s="21" t="s">
        <v>135</v>
      </c>
      <c r="X1721" s="26" t="str">
        <f>_xlfn.CONCAT(S1721,T1721,U1721,V1721,W1721)</f>
        <v>4前期土5 6c</v>
      </c>
      <c r="Y1721" s="22" t="e">
        <f>DGET($H$12:$P$205,$P$12,S1720:V1721)</f>
        <v>#VALUE!</v>
      </c>
      <c r="Z1721" s="22" t="e">
        <f>DGET($H$12:$P$205,$I$12,S1720:V1721)</f>
        <v>#VALUE!</v>
      </c>
      <c r="AA1721" s="22" t="e">
        <f>DGET($H$12:$P$205,$H$12,S1720:V1721)</f>
        <v>#VALUE!</v>
      </c>
    </row>
    <row r="1722" spans="19:27" ht="18" customHeight="1" x14ac:dyDescent="0.45">
      <c r="S1722" s="6" t="s">
        <v>101</v>
      </c>
      <c r="T1722" s="6" t="s">
        <v>113</v>
      </c>
      <c r="U1722" s="6" t="s">
        <v>102</v>
      </c>
      <c r="V1722" s="6" t="s">
        <v>103</v>
      </c>
      <c r="W1722" s="6"/>
      <c r="X1722" s="25"/>
      <c r="Y1722" s="6" t="s">
        <v>130</v>
      </c>
      <c r="Z1722" s="6" t="s">
        <v>128</v>
      </c>
      <c r="AA1722" s="6" t="s">
        <v>127</v>
      </c>
    </row>
    <row r="1723" spans="19:27" ht="18" customHeight="1" x14ac:dyDescent="0.45">
      <c r="S1723" s="21" t="s">
        <v>143</v>
      </c>
      <c r="T1723" s="21" t="s">
        <v>118</v>
      </c>
      <c r="U1723" s="21" t="s">
        <v>137</v>
      </c>
      <c r="V1723" s="21" t="s">
        <v>124</v>
      </c>
      <c r="W1723" s="21" t="s">
        <v>133</v>
      </c>
      <c r="X1723" s="26" t="str">
        <f>_xlfn.CONCAT(S1723,T1723,U1723,V1723,W1723)</f>
        <v>4前期土7 8a</v>
      </c>
      <c r="Y1723" s="22" t="e">
        <f>DGET($H$12:$P$205,$P$12,S1722:V1723)</f>
        <v>#VALUE!</v>
      </c>
      <c r="Z1723" s="22" t="e">
        <f>DGET($H$12:$P$205,$I$12,S1722:V1723)</f>
        <v>#VALUE!</v>
      </c>
      <c r="AA1723" s="22" t="e">
        <f>DGET($H$12:$P$205,$H$12,S1722:V1723)</f>
        <v>#VALUE!</v>
      </c>
    </row>
    <row r="1724" spans="19:27" ht="18" customHeight="1" x14ac:dyDescent="0.45">
      <c r="S1724" s="6" t="s">
        <v>101</v>
      </c>
      <c r="T1724" s="6" t="s">
        <v>113</v>
      </c>
      <c r="U1724" s="6" t="s">
        <v>102</v>
      </c>
      <c r="V1724" s="6" t="s">
        <v>104</v>
      </c>
      <c r="W1724" s="6"/>
      <c r="X1724" s="25"/>
      <c r="Y1724" s="6" t="s">
        <v>130</v>
      </c>
      <c r="Z1724" s="6" t="s">
        <v>128</v>
      </c>
      <c r="AA1724" s="6" t="s">
        <v>127</v>
      </c>
    </row>
    <row r="1725" spans="19:27" ht="18" customHeight="1" x14ac:dyDescent="0.45">
      <c r="S1725" s="21" t="s">
        <v>143</v>
      </c>
      <c r="T1725" s="21" t="s">
        <v>118</v>
      </c>
      <c r="U1725" s="21" t="s">
        <v>137</v>
      </c>
      <c r="V1725" s="21" t="s">
        <v>124</v>
      </c>
      <c r="W1725" s="21" t="s">
        <v>134</v>
      </c>
      <c r="X1725" s="26" t="str">
        <f>_xlfn.CONCAT(S1725,T1725,U1725,V1725,W1725)</f>
        <v>4前期土7 8b</v>
      </c>
      <c r="Y1725" s="22" t="e">
        <f>DGET($H$12:$P$205,$P$12,S1724:V1725)</f>
        <v>#VALUE!</v>
      </c>
      <c r="Z1725" s="22" t="e">
        <f>DGET($H$12:$P$205,$I$12,S1724:V1725)</f>
        <v>#VALUE!</v>
      </c>
      <c r="AA1725" s="22" t="e">
        <f>DGET($H$12:$P$205,$H$12,S1724:V1725)</f>
        <v>#VALUE!</v>
      </c>
    </row>
    <row r="1726" spans="19:27" ht="18" customHeight="1" x14ac:dyDescent="0.45">
      <c r="S1726" s="6" t="s">
        <v>101</v>
      </c>
      <c r="T1726" s="6" t="s">
        <v>113</v>
      </c>
      <c r="U1726" s="6" t="s">
        <v>138</v>
      </c>
      <c r="V1726" s="6" t="s">
        <v>105</v>
      </c>
      <c r="W1726" s="6"/>
      <c r="X1726" s="25"/>
      <c r="Y1726" s="6" t="s">
        <v>130</v>
      </c>
      <c r="Z1726" s="6" t="s">
        <v>128</v>
      </c>
      <c r="AA1726" s="6" t="s">
        <v>127</v>
      </c>
    </row>
    <row r="1727" spans="19:27" ht="18" customHeight="1" x14ac:dyDescent="0.45">
      <c r="S1727" s="21" t="s">
        <v>143</v>
      </c>
      <c r="T1727" s="21" t="s">
        <v>118</v>
      </c>
      <c r="U1727" s="21" t="s">
        <v>137</v>
      </c>
      <c r="V1727" s="21" t="s">
        <v>124</v>
      </c>
      <c r="W1727" s="21" t="s">
        <v>135</v>
      </c>
      <c r="X1727" s="26" t="str">
        <f>_xlfn.CONCAT(S1727,T1727,U1727,V1727,W1727)</f>
        <v>4前期土7 8c</v>
      </c>
      <c r="Y1727" s="22" t="e">
        <f>DGET($H$12:$P$205,$P$12,S1726:V1727)</f>
        <v>#VALUE!</v>
      </c>
      <c r="Z1727" s="22" t="e">
        <f>DGET($H$12:$P$205,$I$12,S1726:V1727)</f>
        <v>#VALUE!</v>
      </c>
      <c r="AA1727" s="22" t="e">
        <f>DGET($H$12:$P$205,$H$12,S1726:V1727)</f>
        <v>#VALUE!</v>
      </c>
    </row>
    <row r="1728" spans="19:27" ht="18" customHeight="1" x14ac:dyDescent="0.45">
      <c r="S1728" s="6" t="s">
        <v>101</v>
      </c>
      <c r="T1728" s="6" t="s">
        <v>113</v>
      </c>
      <c r="U1728" s="6" t="s">
        <v>102</v>
      </c>
      <c r="V1728" s="6" t="s">
        <v>103</v>
      </c>
      <c r="W1728" s="6"/>
      <c r="X1728" s="25"/>
      <c r="Y1728" s="6" t="s">
        <v>130</v>
      </c>
      <c r="Z1728" s="6" t="s">
        <v>128</v>
      </c>
      <c r="AA1728" s="6" t="s">
        <v>127</v>
      </c>
    </row>
    <row r="1729" spans="19:27" ht="18" customHeight="1" x14ac:dyDescent="0.45">
      <c r="S1729" s="21" t="s">
        <v>143</v>
      </c>
      <c r="T1729" s="21" t="s">
        <v>118</v>
      </c>
      <c r="U1729" s="21" t="s">
        <v>137</v>
      </c>
      <c r="V1729" s="21" t="s">
        <v>125</v>
      </c>
      <c r="W1729" s="21" t="s">
        <v>133</v>
      </c>
      <c r="X1729" s="26" t="str">
        <f>_xlfn.CONCAT(S1729,T1729,U1729,V1729,W1729)</f>
        <v>4前期土9 10a</v>
      </c>
      <c r="Y1729" s="22" t="e">
        <f>DGET($H$12:$P$205,$P$12,S1728:V1729)</f>
        <v>#VALUE!</v>
      </c>
      <c r="Z1729" s="22" t="e">
        <f>DGET($H$12:$P$205,$I$12,S1728:V1729)</f>
        <v>#VALUE!</v>
      </c>
      <c r="AA1729" s="22" t="e">
        <f>DGET($H$12:$P$205,$H$12,S1728:V1729)</f>
        <v>#VALUE!</v>
      </c>
    </row>
    <row r="1730" spans="19:27" ht="18" customHeight="1" x14ac:dyDescent="0.45">
      <c r="S1730" s="6" t="s">
        <v>101</v>
      </c>
      <c r="T1730" s="6" t="s">
        <v>113</v>
      </c>
      <c r="U1730" s="6" t="s">
        <v>102</v>
      </c>
      <c r="V1730" s="6" t="s">
        <v>104</v>
      </c>
      <c r="W1730" s="6"/>
      <c r="X1730" s="25"/>
      <c r="Y1730" s="6" t="s">
        <v>130</v>
      </c>
      <c r="Z1730" s="6" t="s">
        <v>128</v>
      </c>
      <c r="AA1730" s="6" t="s">
        <v>127</v>
      </c>
    </row>
    <row r="1731" spans="19:27" ht="18" customHeight="1" x14ac:dyDescent="0.45">
      <c r="S1731" s="21" t="s">
        <v>143</v>
      </c>
      <c r="T1731" s="21" t="s">
        <v>118</v>
      </c>
      <c r="U1731" s="21" t="s">
        <v>137</v>
      </c>
      <c r="V1731" s="21" t="s">
        <v>125</v>
      </c>
      <c r="W1731" s="21" t="s">
        <v>134</v>
      </c>
      <c r="X1731" s="26" t="str">
        <f>_xlfn.CONCAT(S1731,T1731,U1731,V1731,W1731)</f>
        <v>4前期土9 10b</v>
      </c>
      <c r="Y1731" s="22" t="e">
        <f>DGET($H$12:$P$205,$P$12,S1730:V1731)</f>
        <v>#VALUE!</v>
      </c>
      <c r="Z1731" s="22" t="e">
        <f>DGET($H$12:$P$205,$I$12,S1730:V1731)</f>
        <v>#VALUE!</v>
      </c>
      <c r="AA1731" s="22" t="e">
        <f>DGET($H$12:$P$205,$H$12,S1730:V1731)</f>
        <v>#VALUE!</v>
      </c>
    </row>
    <row r="1732" spans="19:27" ht="18" customHeight="1" x14ac:dyDescent="0.45">
      <c r="S1732" s="6" t="s">
        <v>101</v>
      </c>
      <c r="T1732" s="6" t="s">
        <v>113</v>
      </c>
      <c r="U1732" s="6" t="s">
        <v>102</v>
      </c>
      <c r="V1732" s="6" t="s">
        <v>105</v>
      </c>
      <c r="W1732" s="6"/>
      <c r="X1732" s="25"/>
      <c r="Y1732" s="6" t="s">
        <v>130</v>
      </c>
      <c r="Z1732" s="6" t="s">
        <v>128</v>
      </c>
      <c r="AA1732" s="6" t="s">
        <v>127</v>
      </c>
    </row>
    <row r="1733" spans="19:27" ht="18" customHeight="1" x14ac:dyDescent="0.45">
      <c r="S1733" s="21" t="s">
        <v>143</v>
      </c>
      <c r="T1733" s="21" t="s">
        <v>118</v>
      </c>
      <c r="U1733" s="21" t="s">
        <v>137</v>
      </c>
      <c r="V1733" s="21" t="s">
        <v>125</v>
      </c>
      <c r="W1733" s="21" t="s">
        <v>135</v>
      </c>
      <c r="X1733" s="26" t="str">
        <f>_xlfn.CONCAT(S1733,T1733,U1733,V1733,W1733)</f>
        <v>4前期土9 10c</v>
      </c>
      <c r="Y1733" s="22" t="e">
        <f>DGET($H$12:$P$205,$P$12,S1732:V1733)</f>
        <v>#VALUE!</v>
      </c>
      <c r="Z1733" s="22" t="e">
        <f>DGET($H$12:$P$205,$I$12,S1732:V1733)</f>
        <v>#VALUE!</v>
      </c>
      <c r="AA1733" s="22" t="e">
        <f>DGET($H$12:$P$205,$H$12,S1732:V1733)</f>
        <v>#VALUE!</v>
      </c>
    </row>
    <row r="1734" spans="19:27" ht="18" customHeight="1" x14ac:dyDescent="0.45">
      <c r="S1734" s="6" t="s">
        <v>101</v>
      </c>
      <c r="T1734" s="6" t="s">
        <v>113</v>
      </c>
      <c r="U1734" s="6" t="s">
        <v>102</v>
      </c>
      <c r="V1734" s="6" t="s">
        <v>103</v>
      </c>
      <c r="W1734" s="6"/>
      <c r="X1734" s="25"/>
      <c r="Y1734" s="6" t="s">
        <v>130</v>
      </c>
      <c r="Z1734" s="6" t="s">
        <v>128</v>
      </c>
      <c r="AA1734" s="6" t="s">
        <v>127</v>
      </c>
    </row>
    <row r="1735" spans="19:27" ht="18" customHeight="1" x14ac:dyDescent="0.45">
      <c r="S1735" s="21" t="s">
        <v>143</v>
      </c>
      <c r="T1735" s="21" t="s">
        <v>118</v>
      </c>
      <c r="U1735" s="21" t="s">
        <v>137</v>
      </c>
      <c r="V1735" s="21" t="s">
        <v>126</v>
      </c>
      <c r="W1735" s="21" t="s">
        <v>133</v>
      </c>
      <c r="X1735" s="26" t="str">
        <f>_xlfn.CONCAT(S1735,T1735,U1735,V1735,W1735)</f>
        <v>4前期土他a</v>
      </c>
      <c r="Y1735" s="22" t="e">
        <f>DGET($H$12:$P$205,$P$12,S1734:V1735)</f>
        <v>#VALUE!</v>
      </c>
      <c r="Z1735" s="22" t="e">
        <f>DGET($H$12:$P$205,$I$12,S1734:V1735)</f>
        <v>#VALUE!</v>
      </c>
      <c r="AA1735" s="22" t="e">
        <f>DGET($H$12:$P$205,$H$12,S1734:V1735)</f>
        <v>#VALUE!</v>
      </c>
    </row>
    <row r="1736" spans="19:27" ht="18" customHeight="1" x14ac:dyDescent="0.45">
      <c r="S1736" s="6" t="s">
        <v>101</v>
      </c>
      <c r="T1736" s="6" t="s">
        <v>113</v>
      </c>
      <c r="U1736" s="6" t="s">
        <v>102</v>
      </c>
      <c r="V1736" s="6" t="s">
        <v>104</v>
      </c>
      <c r="W1736" s="6"/>
      <c r="X1736" s="25"/>
      <c r="Y1736" s="6" t="s">
        <v>130</v>
      </c>
      <c r="Z1736" s="6" t="s">
        <v>128</v>
      </c>
      <c r="AA1736" s="6" t="s">
        <v>127</v>
      </c>
    </row>
    <row r="1737" spans="19:27" ht="18" customHeight="1" x14ac:dyDescent="0.45">
      <c r="S1737" s="21" t="s">
        <v>143</v>
      </c>
      <c r="T1737" s="21" t="s">
        <v>118</v>
      </c>
      <c r="U1737" s="21" t="s">
        <v>137</v>
      </c>
      <c r="V1737" s="21" t="s">
        <v>126</v>
      </c>
      <c r="W1737" s="21" t="s">
        <v>134</v>
      </c>
      <c r="X1737" s="26" t="str">
        <f>_xlfn.CONCAT(S1737,T1737,U1737,V1737,W1737)</f>
        <v>4前期土他b</v>
      </c>
      <c r="Y1737" s="22" t="e">
        <f>DGET($H$12:$P$205,$P$12,S1736:V1737)</f>
        <v>#VALUE!</v>
      </c>
      <c r="Z1737" s="22" t="e">
        <f>DGET($H$12:$P$205,$I$12,S1736:V1737)</f>
        <v>#VALUE!</v>
      </c>
      <c r="AA1737" s="22" t="e">
        <f>DGET($H$12:$P$205,$H$12,S1736:V1737)</f>
        <v>#VALUE!</v>
      </c>
    </row>
    <row r="1738" spans="19:27" ht="18" customHeight="1" x14ac:dyDescent="0.45">
      <c r="S1738" s="6" t="s">
        <v>101</v>
      </c>
      <c r="T1738" s="6" t="s">
        <v>113</v>
      </c>
      <c r="U1738" s="6" t="s">
        <v>138</v>
      </c>
      <c r="V1738" s="6" t="s">
        <v>105</v>
      </c>
      <c r="W1738" s="6"/>
      <c r="X1738" s="25"/>
      <c r="Y1738" s="6" t="s">
        <v>130</v>
      </c>
      <c r="Z1738" s="6" t="s">
        <v>128</v>
      </c>
      <c r="AA1738" s="6" t="s">
        <v>127</v>
      </c>
    </row>
    <row r="1739" spans="19:27" ht="18" customHeight="1" x14ac:dyDescent="0.45">
      <c r="S1739" s="21" t="s">
        <v>143</v>
      </c>
      <c r="T1739" s="21" t="s">
        <v>118</v>
      </c>
      <c r="U1739" s="21" t="s">
        <v>137</v>
      </c>
      <c r="V1739" s="21" t="s">
        <v>126</v>
      </c>
      <c r="W1739" s="21" t="s">
        <v>135</v>
      </c>
      <c r="X1739" s="26" t="str">
        <f>_xlfn.CONCAT(S1739,T1739,U1739,V1739,W1739)</f>
        <v>4前期土他c</v>
      </c>
      <c r="Y1739" s="22" t="e">
        <f>DGET($H$12:$P$205,$P$12,S1738:V1739)</f>
        <v>#VALUE!</v>
      </c>
      <c r="Z1739" s="22" t="e">
        <f>DGET($H$12:$P$205,$I$12,S1738:V1739)</f>
        <v>#VALUE!</v>
      </c>
      <c r="AA1739" s="22" t="e">
        <f>DGET($H$12:$P$205,$H$12,S1738:V1739)</f>
        <v>#VALUE!</v>
      </c>
    </row>
    <row r="1740" spans="19:27" ht="18" customHeight="1" x14ac:dyDescent="0.45">
      <c r="S1740" s="6" t="s">
        <v>101</v>
      </c>
      <c r="T1740" s="6" t="s">
        <v>113</v>
      </c>
      <c r="U1740" s="6" t="s">
        <v>102</v>
      </c>
      <c r="V1740" s="6" t="s">
        <v>103</v>
      </c>
      <c r="W1740" s="6"/>
      <c r="X1740" s="25"/>
      <c r="Y1740" s="6" t="s">
        <v>130</v>
      </c>
      <c r="Z1740" s="6" t="s">
        <v>128</v>
      </c>
      <c r="AA1740" s="6" t="s">
        <v>127</v>
      </c>
    </row>
    <row r="1741" spans="19:27" ht="18" customHeight="1" x14ac:dyDescent="0.45">
      <c r="S1741" s="21" t="s">
        <v>143</v>
      </c>
      <c r="T1741" s="21" t="s">
        <v>118</v>
      </c>
      <c r="U1741" s="21" t="s">
        <v>139</v>
      </c>
      <c r="V1741" s="21" t="s">
        <v>120</v>
      </c>
      <c r="W1741" s="21" t="s">
        <v>133</v>
      </c>
      <c r="X1741" s="26" t="str">
        <f>_xlfn.CONCAT(S1741,T1741,U1741,V1741,W1741)</f>
        <v>4前期日1 2a</v>
      </c>
      <c r="Y1741" s="22" t="e">
        <f>DGET($H$12:$P$205,$P$12,S1740:V1741)</f>
        <v>#VALUE!</v>
      </c>
      <c r="Z1741" s="22" t="e">
        <f>DGET($H$12:$P$205,$I$12,S1740:V1741)</f>
        <v>#VALUE!</v>
      </c>
      <c r="AA1741" s="22" t="e">
        <f>DGET($H$12:$P$205,$H$12,S1740:V1741)</f>
        <v>#VALUE!</v>
      </c>
    </row>
    <row r="1742" spans="19:27" ht="18" customHeight="1" x14ac:dyDescent="0.45">
      <c r="S1742" s="6" t="s">
        <v>101</v>
      </c>
      <c r="T1742" s="6" t="s">
        <v>113</v>
      </c>
      <c r="U1742" s="6" t="s">
        <v>102</v>
      </c>
      <c r="V1742" s="6" t="s">
        <v>104</v>
      </c>
      <c r="W1742" s="6"/>
      <c r="X1742" s="25"/>
      <c r="Y1742" s="6" t="s">
        <v>130</v>
      </c>
      <c r="Z1742" s="6" t="s">
        <v>128</v>
      </c>
      <c r="AA1742" s="6" t="s">
        <v>127</v>
      </c>
    </row>
    <row r="1743" spans="19:27" ht="18" customHeight="1" x14ac:dyDescent="0.45">
      <c r="S1743" s="21" t="s">
        <v>143</v>
      </c>
      <c r="T1743" s="21" t="s">
        <v>118</v>
      </c>
      <c r="U1743" s="21" t="s">
        <v>139</v>
      </c>
      <c r="V1743" s="21" t="s">
        <v>120</v>
      </c>
      <c r="W1743" s="21" t="s">
        <v>134</v>
      </c>
      <c r="X1743" s="26" t="str">
        <f>_xlfn.CONCAT(S1743,T1743,U1743,V1743,W1743)</f>
        <v>4前期日1 2b</v>
      </c>
      <c r="Y1743" s="22" t="e">
        <f>DGET($H$12:$P$205,$P$12,S1742:V1743)</f>
        <v>#VALUE!</v>
      </c>
      <c r="Z1743" s="22" t="e">
        <f>DGET($H$12:$P$205,$I$12,S1742:V1743)</f>
        <v>#VALUE!</v>
      </c>
      <c r="AA1743" s="22" t="e">
        <f>DGET($H$12:$P$205,$H$12,S1742:V1743)</f>
        <v>#VALUE!</v>
      </c>
    </row>
    <row r="1744" spans="19:27" ht="18" customHeight="1" x14ac:dyDescent="0.45">
      <c r="S1744" s="6" t="s">
        <v>101</v>
      </c>
      <c r="T1744" s="6" t="s">
        <v>113</v>
      </c>
      <c r="U1744" s="6" t="s">
        <v>102</v>
      </c>
      <c r="V1744" s="6" t="s">
        <v>105</v>
      </c>
      <c r="W1744" s="6"/>
      <c r="X1744" s="25"/>
      <c r="Y1744" s="6" t="s">
        <v>130</v>
      </c>
      <c r="Z1744" s="6" t="s">
        <v>128</v>
      </c>
      <c r="AA1744" s="6" t="s">
        <v>127</v>
      </c>
    </row>
    <row r="1745" spans="19:27" ht="18" customHeight="1" x14ac:dyDescent="0.45">
      <c r="S1745" s="21" t="s">
        <v>143</v>
      </c>
      <c r="T1745" s="21" t="s">
        <v>118</v>
      </c>
      <c r="U1745" s="21" t="s">
        <v>139</v>
      </c>
      <c r="V1745" s="21" t="s">
        <v>120</v>
      </c>
      <c r="W1745" s="21" t="s">
        <v>135</v>
      </c>
      <c r="X1745" s="26" t="str">
        <f>_xlfn.CONCAT(S1745,T1745,U1745,V1745,W1745)</f>
        <v>4前期日1 2c</v>
      </c>
      <c r="Y1745" s="22" t="e">
        <f>DGET($H$12:$P$205,$P$12,S1744:V1745)</f>
        <v>#VALUE!</v>
      </c>
      <c r="Z1745" s="22" t="e">
        <f>DGET($H$12:$P$205,$I$12,S1744:V1745)</f>
        <v>#VALUE!</v>
      </c>
      <c r="AA1745" s="22" t="e">
        <f>DGET($H$12:$P$205,$H$12,S1744:V1745)</f>
        <v>#VALUE!</v>
      </c>
    </row>
    <row r="1746" spans="19:27" ht="18" customHeight="1" x14ac:dyDescent="0.45">
      <c r="S1746" s="6" t="s">
        <v>101</v>
      </c>
      <c r="T1746" s="6" t="s">
        <v>113</v>
      </c>
      <c r="U1746" s="6" t="s">
        <v>102</v>
      </c>
      <c r="V1746" s="6" t="s">
        <v>103</v>
      </c>
      <c r="W1746" s="6"/>
      <c r="X1746" s="25"/>
      <c r="Y1746" s="6" t="s">
        <v>130</v>
      </c>
      <c r="Z1746" s="6" t="s">
        <v>128</v>
      </c>
      <c r="AA1746" s="6" t="s">
        <v>127</v>
      </c>
    </row>
    <row r="1747" spans="19:27" ht="18" customHeight="1" x14ac:dyDescent="0.45">
      <c r="S1747" s="21" t="s">
        <v>143</v>
      </c>
      <c r="T1747" s="21" t="s">
        <v>118</v>
      </c>
      <c r="U1747" s="21" t="s">
        <v>139</v>
      </c>
      <c r="V1747" s="21" t="s">
        <v>121</v>
      </c>
      <c r="W1747" s="21" t="s">
        <v>133</v>
      </c>
      <c r="X1747" s="26" t="str">
        <f>_xlfn.CONCAT(S1747,T1747,U1747,V1747,W1747)</f>
        <v>4前期日3 4a</v>
      </c>
      <c r="Y1747" s="22" t="e">
        <f>DGET($H$12:$P$205,$P$12,S1746:V1747)</f>
        <v>#VALUE!</v>
      </c>
      <c r="Z1747" s="22" t="e">
        <f>DGET($H$12:$P$205,$I$12,S1746:V1747)</f>
        <v>#VALUE!</v>
      </c>
      <c r="AA1747" s="22" t="e">
        <f>DGET($H$12:$P$205,$H$12,S1746:V1747)</f>
        <v>#VALUE!</v>
      </c>
    </row>
    <row r="1748" spans="19:27" ht="18" customHeight="1" x14ac:dyDescent="0.45">
      <c r="S1748" s="6" t="s">
        <v>101</v>
      </c>
      <c r="T1748" s="6" t="s">
        <v>113</v>
      </c>
      <c r="U1748" s="6" t="s">
        <v>102</v>
      </c>
      <c r="V1748" s="6" t="s">
        <v>104</v>
      </c>
      <c r="W1748" s="6"/>
      <c r="X1748" s="25"/>
      <c r="Y1748" s="6" t="s">
        <v>130</v>
      </c>
      <c r="Z1748" s="6" t="s">
        <v>128</v>
      </c>
      <c r="AA1748" s="6" t="s">
        <v>127</v>
      </c>
    </row>
    <row r="1749" spans="19:27" ht="18" customHeight="1" x14ac:dyDescent="0.45">
      <c r="S1749" s="21" t="s">
        <v>143</v>
      </c>
      <c r="T1749" s="21" t="s">
        <v>118</v>
      </c>
      <c r="U1749" s="21" t="s">
        <v>139</v>
      </c>
      <c r="V1749" s="21" t="s">
        <v>121</v>
      </c>
      <c r="W1749" s="21" t="s">
        <v>134</v>
      </c>
      <c r="X1749" s="26" t="str">
        <f>_xlfn.CONCAT(S1749,T1749,U1749,V1749,W1749)</f>
        <v>4前期日3 4b</v>
      </c>
      <c r="Y1749" s="22" t="e">
        <f>DGET($H$12:$P$205,$P$12,S1748:V1749)</f>
        <v>#VALUE!</v>
      </c>
      <c r="Z1749" s="22" t="e">
        <f>DGET($H$12:$P$205,$I$12,S1748:V1749)</f>
        <v>#VALUE!</v>
      </c>
      <c r="AA1749" s="22" t="e">
        <f>DGET($H$12:$P$205,$H$12,S1748:V1749)</f>
        <v>#VALUE!</v>
      </c>
    </row>
    <row r="1750" spans="19:27" ht="18" customHeight="1" x14ac:dyDescent="0.45">
      <c r="S1750" s="6" t="s">
        <v>101</v>
      </c>
      <c r="T1750" s="6" t="s">
        <v>113</v>
      </c>
      <c r="U1750" s="6" t="s">
        <v>102</v>
      </c>
      <c r="V1750" s="6" t="s">
        <v>105</v>
      </c>
      <c r="W1750" s="6"/>
      <c r="X1750" s="25"/>
      <c r="Y1750" s="6" t="s">
        <v>130</v>
      </c>
      <c r="Z1750" s="6" t="s">
        <v>128</v>
      </c>
      <c r="AA1750" s="6" t="s">
        <v>127</v>
      </c>
    </row>
    <row r="1751" spans="19:27" ht="18" customHeight="1" x14ac:dyDescent="0.45">
      <c r="S1751" s="21" t="s">
        <v>143</v>
      </c>
      <c r="T1751" s="21" t="s">
        <v>118</v>
      </c>
      <c r="U1751" s="21" t="s">
        <v>139</v>
      </c>
      <c r="V1751" s="21" t="s">
        <v>121</v>
      </c>
      <c r="W1751" s="21" t="s">
        <v>135</v>
      </c>
      <c r="X1751" s="26" t="str">
        <f>_xlfn.CONCAT(S1751,T1751,U1751,V1751,W1751)</f>
        <v>4前期日3 4c</v>
      </c>
      <c r="Y1751" s="22" t="e">
        <f>DGET($H$12:$P$205,$P$12,S1750:V1751)</f>
        <v>#VALUE!</v>
      </c>
      <c r="Z1751" s="22" t="e">
        <f>DGET($H$12:$P$205,$I$12,S1750:V1751)</f>
        <v>#VALUE!</v>
      </c>
      <c r="AA1751" s="22" t="e">
        <f>DGET($H$12:$P$205,$H$12,S1750:V1751)</f>
        <v>#VALUE!</v>
      </c>
    </row>
    <row r="1752" spans="19:27" ht="18" customHeight="1" x14ac:dyDescent="0.45">
      <c r="S1752" s="6" t="s">
        <v>101</v>
      </c>
      <c r="T1752" s="6" t="s">
        <v>113</v>
      </c>
      <c r="U1752" s="6" t="s">
        <v>102</v>
      </c>
      <c r="V1752" s="6" t="s">
        <v>103</v>
      </c>
      <c r="W1752" s="6"/>
      <c r="X1752" s="25"/>
      <c r="Y1752" s="6" t="s">
        <v>130</v>
      </c>
      <c r="Z1752" s="6" t="s">
        <v>128</v>
      </c>
      <c r="AA1752" s="6" t="s">
        <v>127</v>
      </c>
    </row>
    <row r="1753" spans="19:27" ht="18" customHeight="1" x14ac:dyDescent="0.45">
      <c r="S1753" s="21" t="s">
        <v>143</v>
      </c>
      <c r="T1753" s="21" t="s">
        <v>118</v>
      </c>
      <c r="U1753" s="21" t="s">
        <v>139</v>
      </c>
      <c r="V1753" s="21" t="s">
        <v>123</v>
      </c>
      <c r="W1753" s="21" t="s">
        <v>133</v>
      </c>
      <c r="X1753" s="26" t="str">
        <f>_xlfn.CONCAT(S1753,T1753,U1753,V1753,W1753)</f>
        <v>4前期日5 6a</v>
      </c>
      <c r="Y1753" s="22" t="e">
        <f>DGET($H$12:$P$205,$P$12,S1752:V1753)</f>
        <v>#VALUE!</v>
      </c>
      <c r="Z1753" s="22" t="e">
        <f>DGET($H$12:$P$205,$I$12,S1752:V1753)</f>
        <v>#VALUE!</v>
      </c>
      <c r="AA1753" s="22" t="e">
        <f>DGET($H$12:$P$205,$H$12,S1752:V1753)</f>
        <v>#VALUE!</v>
      </c>
    </row>
    <row r="1754" spans="19:27" ht="18" customHeight="1" x14ac:dyDescent="0.45">
      <c r="S1754" s="6" t="s">
        <v>101</v>
      </c>
      <c r="T1754" s="6" t="s">
        <v>113</v>
      </c>
      <c r="U1754" s="6" t="s">
        <v>102</v>
      </c>
      <c r="V1754" s="6" t="s">
        <v>104</v>
      </c>
      <c r="W1754" s="6"/>
      <c r="X1754" s="25"/>
      <c r="Y1754" s="6" t="s">
        <v>130</v>
      </c>
      <c r="Z1754" s="6" t="s">
        <v>128</v>
      </c>
      <c r="AA1754" s="6" t="s">
        <v>127</v>
      </c>
    </row>
    <row r="1755" spans="19:27" ht="18" customHeight="1" x14ac:dyDescent="0.45">
      <c r="S1755" s="21" t="s">
        <v>143</v>
      </c>
      <c r="T1755" s="21" t="s">
        <v>118</v>
      </c>
      <c r="U1755" s="21" t="s">
        <v>139</v>
      </c>
      <c r="V1755" s="21" t="s">
        <v>123</v>
      </c>
      <c r="W1755" s="21" t="s">
        <v>134</v>
      </c>
      <c r="X1755" s="26" t="str">
        <f>_xlfn.CONCAT(S1755,T1755,U1755,V1755,W1755)</f>
        <v>4前期日5 6b</v>
      </c>
      <c r="Y1755" s="22" t="e">
        <f>DGET($H$12:$P$205,$P$12,S1754:V1755)</f>
        <v>#VALUE!</v>
      </c>
      <c r="Z1755" s="22" t="e">
        <f>DGET($H$12:$P$205,$I$12,S1754:V1755)</f>
        <v>#VALUE!</v>
      </c>
      <c r="AA1755" s="22" t="e">
        <f>DGET($H$12:$P$205,$H$12,S1754:V1755)</f>
        <v>#VALUE!</v>
      </c>
    </row>
    <row r="1756" spans="19:27" ht="18" customHeight="1" x14ac:dyDescent="0.45">
      <c r="S1756" s="6" t="s">
        <v>101</v>
      </c>
      <c r="T1756" s="6" t="s">
        <v>113</v>
      </c>
      <c r="U1756" s="6" t="s">
        <v>102</v>
      </c>
      <c r="V1756" s="6" t="s">
        <v>105</v>
      </c>
      <c r="W1756" s="6"/>
      <c r="X1756" s="25"/>
      <c r="Y1756" s="6" t="s">
        <v>130</v>
      </c>
      <c r="Z1756" s="6" t="s">
        <v>128</v>
      </c>
      <c r="AA1756" s="6" t="s">
        <v>127</v>
      </c>
    </row>
    <row r="1757" spans="19:27" ht="18" customHeight="1" x14ac:dyDescent="0.45">
      <c r="S1757" s="21" t="s">
        <v>143</v>
      </c>
      <c r="T1757" s="21" t="s">
        <v>118</v>
      </c>
      <c r="U1757" s="21" t="s">
        <v>139</v>
      </c>
      <c r="V1757" s="21" t="s">
        <v>123</v>
      </c>
      <c r="W1757" s="21" t="s">
        <v>135</v>
      </c>
      <c r="X1757" s="26" t="str">
        <f>_xlfn.CONCAT(S1757,T1757,U1757,V1757,W1757)</f>
        <v>4前期日5 6c</v>
      </c>
      <c r="Y1757" s="22" t="e">
        <f>DGET($H$12:$P$205,$P$12,S1756:V1757)</f>
        <v>#VALUE!</v>
      </c>
      <c r="Z1757" s="22" t="e">
        <f>DGET($H$12:$P$205,$I$12,S1756:V1757)</f>
        <v>#VALUE!</v>
      </c>
      <c r="AA1757" s="22" t="e">
        <f>DGET($H$12:$P$205,$H$12,S1756:V1757)</f>
        <v>#VALUE!</v>
      </c>
    </row>
    <row r="1758" spans="19:27" ht="18" customHeight="1" x14ac:dyDescent="0.45">
      <c r="S1758" s="6" t="s">
        <v>101</v>
      </c>
      <c r="T1758" s="6" t="s">
        <v>113</v>
      </c>
      <c r="U1758" s="6" t="s">
        <v>102</v>
      </c>
      <c r="V1758" s="6" t="s">
        <v>103</v>
      </c>
      <c r="W1758" s="6"/>
      <c r="X1758" s="25"/>
      <c r="Y1758" s="6" t="s">
        <v>130</v>
      </c>
      <c r="Z1758" s="6" t="s">
        <v>128</v>
      </c>
      <c r="AA1758" s="6" t="s">
        <v>127</v>
      </c>
    </row>
    <row r="1759" spans="19:27" ht="18" customHeight="1" x14ac:dyDescent="0.45">
      <c r="S1759" s="21" t="s">
        <v>143</v>
      </c>
      <c r="T1759" s="21" t="s">
        <v>118</v>
      </c>
      <c r="U1759" s="21" t="s">
        <v>139</v>
      </c>
      <c r="V1759" s="21" t="s">
        <v>124</v>
      </c>
      <c r="W1759" s="21" t="s">
        <v>133</v>
      </c>
      <c r="X1759" s="26" t="str">
        <f>_xlfn.CONCAT(S1759,T1759,U1759,V1759,W1759)</f>
        <v>4前期日7 8a</v>
      </c>
      <c r="Y1759" s="22" t="e">
        <f>DGET($H$12:$P$205,$P$12,S1758:V1759)</f>
        <v>#VALUE!</v>
      </c>
      <c r="Z1759" s="22" t="e">
        <f>DGET($H$12:$P$205,$I$12,S1758:V1759)</f>
        <v>#VALUE!</v>
      </c>
      <c r="AA1759" s="22" t="e">
        <f>DGET($H$12:$P$205,$H$12,S1758:V1759)</f>
        <v>#VALUE!</v>
      </c>
    </row>
    <row r="1760" spans="19:27" ht="18" customHeight="1" x14ac:dyDescent="0.45">
      <c r="S1760" s="6" t="s">
        <v>101</v>
      </c>
      <c r="T1760" s="6" t="s">
        <v>113</v>
      </c>
      <c r="U1760" s="6" t="s">
        <v>102</v>
      </c>
      <c r="V1760" s="6" t="s">
        <v>104</v>
      </c>
      <c r="W1760" s="6"/>
      <c r="X1760" s="25"/>
      <c r="Y1760" s="6" t="s">
        <v>130</v>
      </c>
      <c r="Z1760" s="6" t="s">
        <v>128</v>
      </c>
      <c r="AA1760" s="6" t="s">
        <v>127</v>
      </c>
    </row>
    <row r="1761" spans="19:27" ht="18" customHeight="1" x14ac:dyDescent="0.45">
      <c r="S1761" s="21" t="s">
        <v>143</v>
      </c>
      <c r="T1761" s="21" t="s">
        <v>118</v>
      </c>
      <c r="U1761" s="21" t="s">
        <v>139</v>
      </c>
      <c r="V1761" s="21" t="s">
        <v>124</v>
      </c>
      <c r="W1761" s="21" t="s">
        <v>134</v>
      </c>
      <c r="X1761" s="26" t="str">
        <f>_xlfn.CONCAT(S1761,T1761,U1761,V1761,W1761)</f>
        <v>4前期日7 8b</v>
      </c>
      <c r="Y1761" s="22" t="e">
        <f>DGET($H$12:$P$205,$P$12,S1760:V1761)</f>
        <v>#VALUE!</v>
      </c>
      <c r="Z1761" s="22" t="e">
        <f>DGET($H$12:$P$205,$I$12,S1760:V1761)</f>
        <v>#VALUE!</v>
      </c>
      <c r="AA1761" s="22" t="e">
        <f>DGET($H$12:$P$205,$H$12,S1760:V1761)</f>
        <v>#VALUE!</v>
      </c>
    </row>
    <row r="1762" spans="19:27" ht="18" customHeight="1" x14ac:dyDescent="0.45">
      <c r="S1762" s="6" t="s">
        <v>101</v>
      </c>
      <c r="T1762" s="6" t="s">
        <v>113</v>
      </c>
      <c r="U1762" s="6" t="s">
        <v>102</v>
      </c>
      <c r="V1762" s="6" t="s">
        <v>105</v>
      </c>
      <c r="W1762" s="6"/>
      <c r="X1762" s="25"/>
      <c r="Y1762" s="6" t="s">
        <v>130</v>
      </c>
      <c r="Z1762" s="6" t="s">
        <v>128</v>
      </c>
      <c r="AA1762" s="6" t="s">
        <v>127</v>
      </c>
    </row>
    <row r="1763" spans="19:27" ht="18" customHeight="1" x14ac:dyDescent="0.45">
      <c r="S1763" s="21" t="s">
        <v>143</v>
      </c>
      <c r="T1763" s="21" t="s">
        <v>118</v>
      </c>
      <c r="U1763" s="21" t="s">
        <v>139</v>
      </c>
      <c r="V1763" s="21" t="s">
        <v>124</v>
      </c>
      <c r="W1763" s="21" t="s">
        <v>135</v>
      </c>
      <c r="X1763" s="26" t="str">
        <f>_xlfn.CONCAT(S1763,T1763,U1763,V1763,W1763)</f>
        <v>4前期日7 8c</v>
      </c>
      <c r="Y1763" s="22" t="e">
        <f>DGET($H$12:$P$205,$P$12,S1762:V1763)</f>
        <v>#VALUE!</v>
      </c>
      <c r="Z1763" s="22" t="e">
        <f>DGET($H$12:$P$205,$I$12,S1762:V1763)</f>
        <v>#VALUE!</v>
      </c>
      <c r="AA1763" s="22" t="e">
        <f>DGET($H$12:$P$205,$H$12,S1762:V1763)</f>
        <v>#VALUE!</v>
      </c>
    </row>
    <row r="1764" spans="19:27" ht="18" customHeight="1" x14ac:dyDescent="0.45">
      <c r="S1764" s="6" t="s">
        <v>101</v>
      </c>
      <c r="T1764" s="6" t="s">
        <v>113</v>
      </c>
      <c r="U1764" s="6" t="s">
        <v>102</v>
      </c>
      <c r="V1764" s="6" t="s">
        <v>103</v>
      </c>
      <c r="W1764" s="6"/>
      <c r="X1764" s="25"/>
      <c r="Y1764" s="6" t="s">
        <v>130</v>
      </c>
      <c r="Z1764" s="6" t="s">
        <v>128</v>
      </c>
      <c r="AA1764" s="6" t="s">
        <v>127</v>
      </c>
    </row>
    <row r="1765" spans="19:27" ht="18" customHeight="1" x14ac:dyDescent="0.45">
      <c r="S1765" s="21" t="s">
        <v>143</v>
      </c>
      <c r="T1765" s="21" t="s">
        <v>118</v>
      </c>
      <c r="U1765" s="21" t="s">
        <v>139</v>
      </c>
      <c r="V1765" s="21" t="s">
        <v>125</v>
      </c>
      <c r="W1765" s="21" t="s">
        <v>133</v>
      </c>
      <c r="X1765" s="26" t="str">
        <f>_xlfn.CONCAT(S1765,T1765,U1765,V1765,W1765)</f>
        <v>4前期日9 10a</v>
      </c>
      <c r="Y1765" s="22" t="e">
        <f>DGET($H$12:$P$205,$P$12,S1764:V1765)</f>
        <v>#VALUE!</v>
      </c>
      <c r="Z1765" s="22" t="e">
        <f>DGET($H$12:$P$205,$I$12,S1764:V1765)</f>
        <v>#VALUE!</v>
      </c>
      <c r="AA1765" s="22" t="e">
        <f>DGET($H$12:$P$205,$H$12,S1764:V1765)</f>
        <v>#VALUE!</v>
      </c>
    </row>
    <row r="1766" spans="19:27" ht="18" customHeight="1" x14ac:dyDescent="0.45">
      <c r="S1766" s="6" t="s">
        <v>101</v>
      </c>
      <c r="T1766" s="6" t="s">
        <v>113</v>
      </c>
      <c r="U1766" s="6" t="s">
        <v>102</v>
      </c>
      <c r="V1766" s="6" t="s">
        <v>104</v>
      </c>
      <c r="W1766" s="6"/>
      <c r="X1766" s="25"/>
      <c r="Y1766" s="6" t="s">
        <v>130</v>
      </c>
      <c r="Z1766" s="6" t="s">
        <v>128</v>
      </c>
      <c r="AA1766" s="6" t="s">
        <v>127</v>
      </c>
    </row>
    <row r="1767" spans="19:27" ht="18" customHeight="1" x14ac:dyDescent="0.45">
      <c r="S1767" s="21" t="s">
        <v>143</v>
      </c>
      <c r="T1767" s="21" t="s">
        <v>118</v>
      </c>
      <c r="U1767" s="21" t="s">
        <v>139</v>
      </c>
      <c r="V1767" s="21" t="s">
        <v>125</v>
      </c>
      <c r="W1767" s="21" t="s">
        <v>134</v>
      </c>
      <c r="X1767" s="26" t="str">
        <f>_xlfn.CONCAT(S1767,T1767,U1767,V1767,W1767)</f>
        <v>4前期日9 10b</v>
      </c>
      <c r="Y1767" s="22" t="e">
        <f>DGET($H$12:$P$205,$P$12,S1766:V1767)</f>
        <v>#VALUE!</v>
      </c>
      <c r="Z1767" s="22" t="e">
        <f>DGET($H$12:$P$205,$I$12,S1766:V1767)</f>
        <v>#VALUE!</v>
      </c>
      <c r="AA1767" s="22" t="e">
        <f>DGET($H$12:$P$205,$H$12,S1766:V1767)</f>
        <v>#VALUE!</v>
      </c>
    </row>
    <row r="1768" spans="19:27" ht="18" customHeight="1" x14ac:dyDescent="0.45">
      <c r="S1768" s="6" t="s">
        <v>101</v>
      </c>
      <c r="T1768" s="6" t="s">
        <v>113</v>
      </c>
      <c r="U1768" s="6" t="s">
        <v>102</v>
      </c>
      <c r="V1768" s="6" t="s">
        <v>105</v>
      </c>
      <c r="W1768" s="6"/>
      <c r="X1768" s="25"/>
      <c r="Y1768" s="6" t="s">
        <v>130</v>
      </c>
      <c r="Z1768" s="6" t="s">
        <v>128</v>
      </c>
      <c r="AA1768" s="6" t="s">
        <v>127</v>
      </c>
    </row>
    <row r="1769" spans="19:27" ht="18" customHeight="1" x14ac:dyDescent="0.45">
      <c r="S1769" s="21" t="s">
        <v>143</v>
      </c>
      <c r="T1769" s="21" t="s">
        <v>118</v>
      </c>
      <c r="U1769" s="21" t="s">
        <v>139</v>
      </c>
      <c r="V1769" s="21" t="s">
        <v>125</v>
      </c>
      <c r="W1769" s="21" t="s">
        <v>135</v>
      </c>
      <c r="X1769" s="26" t="str">
        <f>_xlfn.CONCAT(S1769,T1769,U1769,V1769,W1769)</f>
        <v>4前期日9 10c</v>
      </c>
      <c r="Y1769" s="22" t="e">
        <f>DGET($H$12:$P$205,$P$12,S1768:V1769)</f>
        <v>#VALUE!</v>
      </c>
      <c r="Z1769" s="22" t="e">
        <f>DGET($H$12:$P$205,$I$12,S1768:V1769)</f>
        <v>#VALUE!</v>
      </c>
      <c r="AA1769" s="22" t="e">
        <f>DGET($H$12:$P$205,$H$12,S1768:V1769)</f>
        <v>#VALUE!</v>
      </c>
    </row>
    <row r="1770" spans="19:27" ht="18" customHeight="1" x14ac:dyDescent="0.45">
      <c r="S1770" s="6" t="s">
        <v>101</v>
      </c>
      <c r="T1770" s="6" t="s">
        <v>113</v>
      </c>
      <c r="U1770" s="6" t="s">
        <v>102</v>
      </c>
      <c r="V1770" s="6" t="s">
        <v>103</v>
      </c>
      <c r="W1770" s="6"/>
      <c r="X1770" s="25"/>
      <c r="Y1770" s="6" t="s">
        <v>130</v>
      </c>
      <c r="Z1770" s="6" t="s">
        <v>128</v>
      </c>
      <c r="AA1770" s="6" t="s">
        <v>127</v>
      </c>
    </row>
    <row r="1771" spans="19:27" ht="18" customHeight="1" x14ac:dyDescent="0.45">
      <c r="S1771" s="21" t="s">
        <v>143</v>
      </c>
      <c r="T1771" s="21" t="s">
        <v>118</v>
      </c>
      <c r="U1771" s="21" t="s">
        <v>139</v>
      </c>
      <c r="V1771" s="21" t="s">
        <v>126</v>
      </c>
      <c r="W1771" s="21" t="s">
        <v>133</v>
      </c>
      <c r="X1771" s="26" t="str">
        <f>_xlfn.CONCAT(S1771,T1771,U1771,V1771,W1771)</f>
        <v>4前期日他a</v>
      </c>
      <c r="Y1771" s="22" t="e">
        <f>DGET($H$12:$P$205,$P$12,S1770:V1771)</f>
        <v>#VALUE!</v>
      </c>
      <c r="Z1771" s="22" t="e">
        <f>DGET($H$12:$P$205,$I$12,S1770:V1771)</f>
        <v>#VALUE!</v>
      </c>
      <c r="AA1771" s="22" t="e">
        <f>DGET($H$12:$P$205,$H$12,S1770:V1771)</f>
        <v>#VALUE!</v>
      </c>
    </row>
    <row r="1772" spans="19:27" ht="18" customHeight="1" x14ac:dyDescent="0.45">
      <c r="S1772" s="6" t="s">
        <v>101</v>
      </c>
      <c r="T1772" s="6" t="s">
        <v>113</v>
      </c>
      <c r="U1772" s="6" t="s">
        <v>102</v>
      </c>
      <c r="V1772" s="6" t="s">
        <v>104</v>
      </c>
      <c r="W1772" s="6"/>
      <c r="X1772" s="25"/>
      <c r="Y1772" s="6" t="s">
        <v>130</v>
      </c>
      <c r="Z1772" s="6" t="s">
        <v>128</v>
      </c>
      <c r="AA1772" s="6" t="s">
        <v>127</v>
      </c>
    </row>
    <row r="1773" spans="19:27" ht="18" customHeight="1" x14ac:dyDescent="0.45">
      <c r="S1773" s="21" t="s">
        <v>143</v>
      </c>
      <c r="T1773" s="21" t="s">
        <v>118</v>
      </c>
      <c r="U1773" s="21" t="s">
        <v>139</v>
      </c>
      <c r="V1773" s="21" t="s">
        <v>126</v>
      </c>
      <c r="W1773" s="21" t="s">
        <v>134</v>
      </c>
      <c r="X1773" s="26" t="str">
        <f>_xlfn.CONCAT(S1773,T1773,U1773,V1773,W1773)</f>
        <v>4前期日他b</v>
      </c>
      <c r="Y1773" s="22" t="e">
        <f>DGET($H$12:$P$205,$P$12,S1772:V1773)</f>
        <v>#VALUE!</v>
      </c>
      <c r="Z1773" s="22" t="e">
        <f>DGET($H$12:$P$205,$I$12,S1772:V1773)</f>
        <v>#VALUE!</v>
      </c>
      <c r="AA1773" s="22" t="e">
        <f>DGET($H$12:$P$205,$H$12,S1772:V1773)</f>
        <v>#VALUE!</v>
      </c>
    </row>
    <row r="1774" spans="19:27" ht="18" customHeight="1" x14ac:dyDescent="0.45">
      <c r="S1774" s="6" t="s">
        <v>101</v>
      </c>
      <c r="T1774" s="6" t="s">
        <v>113</v>
      </c>
      <c r="U1774" s="6" t="s">
        <v>102</v>
      </c>
      <c r="V1774" s="6" t="s">
        <v>105</v>
      </c>
      <c r="W1774" s="6"/>
      <c r="X1774" s="25"/>
      <c r="Y1774" s="6" t="s">
        <v>130</v>
      </c>
      <c r="Z1774" s="6" t="s">
        <v>128</v>
      </c>
      <c r="AA1774" s="6" t="s">
        <v>127</v>
      </c>
    </row>
    <row r="1775" spans="19:27" ht="18" customHeight="1" x14ac:dyDescent="0.45">
      <c r="S1775" s="21" t="s">
        <v>143</v>
      </c>
      <c r="T1775" s="21" t="s">
        <v>118</v>
      </c>
      <c r="U1775" s="21" t="s">
        <v>139</v>
      </c>
      <c r="V1775" s="21" t="s">
        <v>126</v>
      </c>
      <c r="W1775" s="21" t="s">
        <v>135</v>
      </c>
      <c r="X1775" s="26" t="str">
        <f>_xlfn.CONCAT(S1775,T1775,U1775,V1775,W1775)</f>
        <v>4前期日他c</v>
      </c>
      <c r="Y1775" s="22" t="e">
        <f>DGET($H$12:$P$205,$P$12,S1774:V1775)</f>
        <v>#VALUE!</v>
      </c>
      <c r="Z1775" s="22" t="e">
        <f>DGET($H$12:$P$205,$I$12,S1774:V1775)</f>
        <v>#VALUE!</v>
      </c>
      <c r="AA1775" s="22" t="e">
        <f>DGET($H$12:$P$205,$H$12,S1774:V1775)</f>
        <v>#VALUE!</v>
      </c>
    </row>
    <row r="1776" spans="19:27" ht="18" customHeight="1" x14ac:dyDescent="0.45">
      <c r="S1776" s="6" t="s">
        <v>101</v>
      </c>
      <c r="T1776" s="6" t="s">
        <v>113</v>
      </c>
      <c r="U1776" s="6" t="s">
        <v>102</v>
      </c>
      <c r="V1776" s="6" t="s">
        <v>103</v>
      </c>
      <c r="W1776" s="6"/>
      <c r="X1776" s="25"/>
      <c r="Y1776" s="6" t="s">
        <v>130</v>
      </c>
      <c r="Z1776" s="6" t="s">
        <v>128</v>
      </c>
      <c r="AA1776" s="6" t="s">
        <v>127</v>
      </c>
    </row>
    <row r="1777" spans="19:27" ht="18" customHeight="1" x14ac:dyDescent="0.45">
      <c r="S1777" s="21" t="s">
        <v>143</v>
      </c>
      <c r="T1777" s="21" t="s">
        <v>141</v>
      </c>
      <c r="U1777" s="21" t="s">
        <v>119</v>
      </c>
      <c r="V1777" s="21" t="s">
        <v>120</v>
      </c>
      <c r="W1777" s="21" t="s">
        <v>133</v>
      </c>
      <c r="X1777" s="26" t="str">
        <f>_xlfn.CONCAT(S1777,T1777,U1777,V1777,W1777)</f>
        <v>4後期月1 2a</v>
      </c>
      <c r="Y1777" s="22" t="e">
        <f>DGET($H$12:$P$205,$P$12,S1776:V1777)</f>
        <v>#VALUE!</v>
      </c>
      <c r="Z1777" s="22" t="e">
        <f>DGET($H$12:$P$205,$I$12,S1776:V1777)</f>
        <v>#VALUE!</v>
      </c>
      <c r="AA1777" s="22" t="e">
        <f>DGET($H$12:$P$205,$H$12,S1776:V1777)</f>
        <v>#VALUE!</v>
      </c>
    </row>
    <row r="1778" spans="19:27" ht="18" customHeight="1" x14ac:dyDescent="0.45">
      <c r="S1778" s="6" t="s">
        <v>101</v>
      </c>
      <c r="T1778" s="6" t="s">
        <v>113</v>
      </c>
      <c r="U1778" s="6" t="s">
        <v>102</v>
      </c>
      <c r="V1778" s="6" t="s">
        <v>104</v>
      </c>
      <c r="W1778" s="6"/>
      <c r="X1778" s="25"/>
      <c r="Y1778" s="6" t="s">
        <v>130</v>
      </c>
      <c r="Z1778" s="6" t="s">
        <v>128</v>
      </c>
      <c r="AA1778" s="6" t="s">
        <v>127</v>
      </c>
    </row>
    <row r="1779" spans="19:27" ht="18" customHeight="1" x14ac:dyDescent="0.45">
      <c r="S1779" s="21" t="s">
        <v>143</v>
      </c>
      <c r="T1779" s="21" t="s">
        <v>141</v>
      </c>
      <c r="U1779" s="21" t="s">
        <v>119</v>
      </c>
      <c r="V1779" s="21" t="s">
        <v>120</v>
      </c>
      <c r="W1779" s="21" t="s">
        <v>134</v>
      </c>
      <c r="X1779" s="26" t="str">
        <f>_xlfn.CONCAT(S1779,T1779,U1779,V1779,W1779)</f>
        <v>4後期月1 2b</v>
      </c>
      <c r="Y1779" s="22" t="e">
        <f>DGET($H$12:$P$205,$P$12,S1778:V1779)</f>
        <v>#VALUE!</v>
      </c>
      <c r="Z1779" s="22" t="e">
        <f>DGET($H$12:$P$205,$I$12,S1778:V1779)</f>
        <v>#VALUE!</v>
      </c>
      <c r="AA1779" s="22" t="e">
        <f>DGET($H$12:$P$205,$H$12,S1778:V1779)</f>
        <v>#VALUE!</v>
      </c>
    </row>
    <row r="1780" spans="19:27" ht="18" customHeight="1" x14ac:dyDescent="0.45">
      <c r="S1780" s="6" t="s">
        <v>101</v>
      </c>
      <c r="T1780" s="6" t="s">
        <v>113</v>
      </c>
      <c r="U1780" s="6" t="s">
        <v>102</v>
      </c>
      <c r="V1780" s="6" t="s">
        <v>105</v>
      </c>
      <c r="W1780" s="6"/>
      <c r="X1780" s="25"/>
      <c r="Y1780" s="6" t="s">
        <v>130</v>
      </c>
      <c r="Z1780" s="6" t="s">
        <v>128</v>
      </c>
      <c r="AA1780" s="6" t="s">
        <v>127</v>
      </c>
    </row>
    <row r="1781" spans="19:27" ht="18" customHeight="1" x14ac:dyDescent="0.45">
      <c r="S1781" s="21" t="s">
        <v>143</v>
      </c>
      <c r="T1781" s="21" t="s">
        <v>141</v>
      </c>
      <c r="U1781" s="21" t="s">
        <v>119</v>
      </c>
      <c r="V1781" s="21" t="s">
        <v>120</v>
      </c>
      <c r="W1781" s="21" t="s">
        <v>135</v>
      </c>
      <c r="X1781" s="26" t="str">
        <f>_xlfn.CONCAT(S1781,T1781,U1781,V1781,W1781)</f>
        <v>4後期月1 2c</v>
      </c>
      <c r="Y1781" s="22" t="e">
        <f>DGET($H$12:$P$205,$P$12,S1780:V1781)</f>
        <v>#VALUE!</v>
      </c>
      <c r="Z1781" s="22" t="e">
        <f>DGET($H$12:$P$205,$I$12,S1780:V1781)</f>
        <v>#VALUE!</v>
      </c>
      <c r="AA1781" s="22" t="e">
        <f>DGET($H$12:$P$205,$H$12,S1780:V1781)</f>
        <v>#VALUE!</v>
      </c>
    </row>
    <row r="1782" spans="19:27" ht="18" customHeight="1" x14ac:dyDescent="0.45">
      <c r="S1782" s="6" t="s">
        <v>101</v>
      </c>
      <c r="T1782" s="6" t="s">
        <v>113</v>
      </c>
      <c r="U1782" s="6" t="s">
        <v>102</v>
      </c>
      <c r="V1782" s="6" t="s">
        <v>103</v>
      </c>
      <c r="W1782" s="6"/>
      <c r="X1782" s="25"/>
      <c r="Y1782" s="6" t="s">
        <v>130</v>
      </c>
      <c r="Z1782" s="6" t="s">
        <v>128</v>
      </c>
      <c r="AA1782" s="6" t="s">
        <v>127</v>
      </c>
    </row>
    <row r="1783" spans="19:27" ht="18" customHeight="1" x14ac:dyDescent="0.45">
      <c r="S1783" s="21" t="s">
        <v>143</v>
      </c>
      <c r="T1783" s="21" t="s">
        <v>141</v>
      </c>
      <c r="U1783" s="21" t="s">
        <v>119</v>
      </c>
      <c r="V1783" s="21" t="s">
        <v>121</v>
      </c>
      <c r="W1783" s="21" t="s">
        <v>133</v>
      </c>
      <c r="X1783" s="26" t="str">
        <f>_xlfn.CONCAT(S1783,T1783,U1783,V1783,W1783)</f>
        <v>4後期月3 4a</v>
      </c>
      <c r="Y1783" s="22" t="e">
        <f>DGET($H$12:$P$205,$P$12,S1782:V1783)</f>
        <v>#VALUE!</v>
      </c>
      <c r="Z1783" s="22" t="e">
        <f>DGET($H$12:$P$205,$I$12,S1782:V1783)</f>
        <v>#VALUE!</v>
      </c>
      <c r="AA1783" s="22" t="e">
        <f>DGET($H$12:$P$205,$H$12,S1782:V1783)</f>
        <v>#VALUE!</v>
      </c>
    </row>
    <row r="1784" spans="19:27" ht="18" customHeight="1" x14ac:dyDescent="0.45">
      <c r="S1784" s="6" t="s">
        <v>101</v>
      </c>
      <c r="T1784" s="6" t="s">
        <v>113</v>
      </c>
      <c r="U1784" s="6" t="s">
        <v>102</v>
      </c>
      <c r="V1784" s="6" t="s">
        <v>104</v>
      </c>
      <c r="W1784" s="6"/>
      <c r="X1784" s="25"/>
      <c r="Y1784" s="6" t="s">
        <v>130</v>
      </c>
      <c r="Z1784" s="6" t="s">
        <v>128</v>
      </c>
      <c r="AA1784" s="6" t="s">
        <v>127</v>
      </c>
    </row>
    <row r="1785" spans="19:27" ht="18" customHeight="1" x14ac:dyDescent="0.45">
      <c r="S1785" s="21" t="s">
        <v>143</v>
      </c>
      <c r="T1785" s="21" t="s">
        <v>141</v>
      </c>
      <c r="U1785" s="21" t="s">
        <v>119</v>
      </c>
      <c r="V1785" s="21" t="s">
        <v>121</v>
      </c>
      <c r="W1785" s="21" t="s">
        <v>134</v>
      </c>
      <c r="X1785" s="26" t="str">
        <f>_xlfn.CONCAT(S1785,T1785,U1785,V1785,W1785)</f>
        <v>4後期月3 4b</v>
      </c>
      <c r="Y1785" s="22" t="e">
        <f>DGET($H$12:$P$205,$P$12,S1784:V1785)</f>
        <v>#VALUE!</v>
      </c>
      <c r="Z1785" s="22" t="e">
        <f>DGET($H$12:$P$205,$I$12,S1784:V1785)</f>
        <v>#VALUE!</v>
      </c>
      <c r="AA1785" s="22" t="e">
        <f>DGET($H$12:$P$205,$H$12,S1784:V1785)</f>
        <v>#VALUE!</v>
      </c>
    </row>
    <row r="1786" spans="19:27" ht="18" customHeight="1" x14ac:dyDescent="0.45">
      <c r="S1786" s="6" t="s">
        <v>101</v>
      </c>
      <c r="T1786" s="6" t="s">
        <v>113</v>
      </c>
      <c r="U1786" s="6" t="s">
        <v>102</v>
      </c>
      <c r="V1786" s="6" t="s">
        <v>105</v>
      </c>
      <c r="W1786" s="6"/>
      <c r="X1786" s="25"/>
      <c r="Y1786" s="6" t="s">
        <v>130</v>
      </c>
      <c r="Z1786" s="6" t="s">
        <v>128</v>
      </c>
      <c r="AA1786" s="6" t="s">
        <v>127</v>
      </c>
    </row>
    <row r="1787" spans="19:27" ht="18" customHeight="1" x14ac:dyDescent="0.45">
      <c r="S1787" s="21" t="s">
        <v>143</v>
      </c>
      <c r="T1787" s="21" t="s">
        <v>141</v>
      </c>
      <c r="U1787" s="21" t="s">
        <v>119</v>
      </c>
      <c r="V1787" s="21" t="s">
        <v>121</v>
      </c>
      <c r="W1787" s="21" t="s">
        <v>135</v>
      </c>
      <c r="X1787" s="26" t="str">
        <f>_xlfn.CONCAT(S1787,T1787,U1787,V1787,W1787)</f>
        <v>4後期月3 4c</v>
      </c>
      <c r="Y1787" s="22" t="e">
        <f>DGET($H$12:$P$205,$P$12,S1786:V1787)</f>
        <v>#VALUE!</v>
      </c>
      <c r="Z1787" s="22" t="e">
        <f>DGET($H$12:$P$205,$I$12,S1786:V1787)</f>
        <v>#VALUE!</v>
      </c>
      <c r="AA1787" s="22" t="e">
        <f>DGET($H$12:$P$205,$H$12,S1786:V1787)</f>
        <v>#VALUE!</v>
      </c>
    </row>
    <row r="1788" spans="19:27" ht="18" customHeight="1" x14ac:dyDescent="0.45">
      <c r="S1788" s="6" t="s">
        <v>101</v>
      </c>
      <c r="T1788" s="6" t="s">
        <v>113</v>
      </c>
      <c r="U1788" s="6" t="s">
        <v>102</v>
      </c>
      <c r="V1788" s="6" t="s">
        <v>103</v>
      </c>
      <c r="W1788" s="6"/>
      <c r="X1788" s="25"/>
      <c r="Y1788" s="6" t="s">
        <v>130</v>
      </c>
      <c r="Z1788" s="6" t="s">
        <v>128</v>
      </c>
      <c r="AA1788" s="6" t="s">
        <v>127</v>
      </c>
    </row>
    <row r="1789" spans="19:27" ht="18" customHeight="1" x14ac:dyDescent="0.45">
      <c r="S1789" s="21" t="s">
        <v>143</v>
      </c>
      <c r="T1789" s="21" t="s">
        <v>141</v>
      </c>
      <c r="U1789" s="21" t="s">
        <v>119</v>
      </c>
      <c r="V1789" s="21" t="s">
        <v>123</v>
      </c>
      <c r="W1789" s="21" t="s">
        <v>133</v>
      </c>
      <c r="X1789" s="26" t="str">
        <f>_xlfn.CONCAT(S1789,T1789,U1789,V1789,W1789)</f>
        <v>4後期月5 6a</v>
      </c>
      <c r="Y1789" s="22" t="e">
        <f>DGET($H$12:$P$205,$P$12,S1788:V1789)</f>
        <v>#VALUE!</v>
      </c>
      <c r="Z1789" s="22" t="e">
        <f>DGET($H$12:$P$205,$I$12,S1788:V1789)</f>
        <v>#VALUE!</v>
      </c>
      <c r="AA1789" s="22" t="e">
        <f>DGET($H$12:$P$205,$H$12,S1788:V1789)</f>
        <v>#VALUE!</v>
      </c>
    </row>
    <row r="1790" spans="19:27" ht="18" customHeight="1" x14ac:dyDescent="0.45">
      <c r="S1790" s="6" t="s">
        <v>101</v>
      </c>
      <c r="T1790" s="6" t="s">
        <v>113</v>
      </c>
      <c r="U1790" s="6" t="s">
        <v>102</v>
      </c>
      <c r="V1790" s="6" t="s">
        <v>104</v>
      </c>
      <c r="W1790" s="6"/>
      <c r="X1790" s="25"/>
      <c r="Y1790" s="6" t="s">
        <v>130</v>
      </c>
      <c r="Z1790" s="6" t="s">
        <v>128</v>
      </c>
      <c r="AA1790" s="6" t="s">
        <v>127</v>
      </c>
    </row>
    <row r="1791" spans="19:27" ht="18" customHeight="1" x14ac:dyDescent="0.45">
      <c r="S1791" s="21" t="s">
        <v>143</v>
      </c>
      <c r="T1791" s="21" t="s">
        <v>141</v>
      </c>
      <c r="U1791" s="21" t="s">
        <v>119</v>
      </c>
      <c r="V1791" s="21" t="s">
        <v>123</v>
      </c>
      <c r="W1791" s="21" t="s">
        <v>134</v>
      </c>
      <c r="X1791" s="26" t="str">
        <f>_xlfn.CONCAT(S1791,T1791,U1791,V1791,W1791)</f>
        <v>4後期月5 6b</v>
      </c>
      <c r="Y1791" s="22" t="e">
        <f>DGET($H$12:$P$205,$P$12,S1790:V1791)</f>
        <v>#VALUE!</v>
      </c>
      <c r="Z1791" s="22" t="e">
        <f>DGET($H$12:$P$205,$I$12,S1790:V1791)</f>
        <v>#VALUE!</v>
      </c>
      <c r="AA1791" s="22" t="e">
        <f>DGET($H$12:$P$205,$H$12,S1790:V1791)</f>
        <v>#VALUE!</v>
      </c>
    </row>
    <row r="1792" spans="19:27" ht="18" customHeight="1" x14ac:dyDescent="0.45">
      <c r="S1792" s="6" t="s">
        <v>101</v>
      </c>
      <c r="T1792" s="6" t="s">
        <v>113</v>
      </c>
      <c r="U1792" s="6" t="s">
        <v>102</v>
      </c>
      <c r="V1792" s="6" t="s">
        <v>105</v>
      </c>
      <c r="W1792" s="6"/>
      <c r="X1792" s="25"/>
      <c r="Y1792" s="6" t="s">
        <v>130</v>
      </c>
      <c r="Z1792" s="6" t="s">
        <v>128</v>
      </c>
      <c r="AA1792" s="6" t="s">
        <v>127</v>
      </c>
    </row>
    <row r="1793" spans="19:27" ht="18" customHeight="1" x14ac:dyDescent="0.45">
      <c r="S1793" s="21" t="s">
        <v>143</v>
      </c>
      <c r="T1793" s="21" t="s">
        <v>141</v>
      </c>
      <c r="U1793" s="21" t="s">
        <v>119</v>
      </c>
      <c r="V1793" s="21" t="s">
        <v>123</v>
      </c>
      <c r="W1793" s="21" t="s">
        <v>135</v>
      </c>
      <c r="X1793" s="26" t="str">
        <f>_xlfn.CONCAT(S1793,T1793,U1793,V1793,W1793)</f>
        <v>4後期月5 6c</v>
      </c>
      <c r="Y1793" s="22" t="e">
        <f>DGET($H$12:$P$205,$P$12,S1792:V1793)</f>
        <v>#VALUE!</v>
      </c>
      <c r="Z1793" s="22" t="e">
        <f>DGET($H$12:$P$205,$I$12,S1792:V1793)</f>
        <v>#VALUE!</v>
      </c>
      <c r="AA1793" s="22" t="e">
        <f>DGET($H$12:$P$205,$H$12,S1792:V1793)</f>
        <v>#VALUE!</v>
      </c>
    </row>
    <row r="1794" spans="19:27" ht="18" customHeight="1" x14ac:dyDescent="0.45">
      <c r="S1794" s="6" t="s">
        <v>101</v>
      </c>
      <c r="T1794" s="6" t="s">
        <v>113</v>
      </c>
      <c r="U1794" s="6" t="s">
        <v>102</v>
      </c>
      <c r="V1794" s="6" t="s">
        <v>103</v>
      </c>
      <c r="W1794" s="6"/>
      <c r="X1794" s="25"/>
      <c r="Y1794" s="6" t="s">
        <v>130</v>
      </c>
      <c r="Z1794" s="6" t="s">
        <v>128</v>
      </c>
      <c r="AA1794" s="6" t="s">
        <v>127</v>
      </c>
    </row>
    <row r="1795" spans="19:27" ht="18" customHeight="1" x14ac:dyDescent="0.45">
      <c r="S1795" s="21" t="s">
        <v>143</v>
      </c>
      <c r="T1795" s="21" t="s">
        <v>141</v>
      </c>
      <c r="U1795" s="21" t="s">
        <v>119</v>
      </c>
      <c r="V1795" s="21" t="s">
        <v>124</v>
      </c>
      <c r="W1795" s="21" t="s">
        <v>133</v>
      </c>
      <c r="X1795" s="26" t="str">
        <f>_xlfn.CONCAT(S1795,T1795,U1795,V1795,W1795)</f>
        <v>4後期月7 8a</v>
      </c>
      <c r="Y1795" s="22" t="e">
        <f>DGET($H$12:$P$205,$P$12,S1794:V1795)</f>
        <v>#VALUE!</v>
      </c>
      <c r="Z1795" s="22" t="e">
        <f>DGET($H$12:$P$205,$I$12,S1794:V1795)</f>
        <v>#VALUE!</v>
      </c>
      <c r="AA1795" s="22" t="e">
        <f>DGET($H$12:$P$205,$H$12,S1794:V1795)</f>
        <v>#VALUE!</v>
      </c>
    </row>
    <row r="1796" spans="19:27" ht="18" customHeight="1" x14ac:dyDescent="0.45">
      <c r="S1796" s="6" t="s">
        <v>101</v>
      </c>
      <c r="T1796" s="6" t="s">
        <v>113</v>
      </c>
      <c r="U1796" s="6" t="s">
        <v>102</v>
      </c>
      <c r="V1796" s="6" t="s">
        <v>104</v>
      </c>
      <c r="W1796" s="6"/>
      <c r="X1796" s="25"/>
      <c r="Y1796" s="6" t="s">
        <v>130</v>
      </c>
      <c r="Z1796" s="6" t="s">
        <v>128</v>
      </c>
      <c r="AA1796" s="6" t="s">
        <v>127</v>
      </c>
    </row>
    <row r="1797" spans="19:27" ht="18" customHeight="1" x14ac:dyDescent="0.45">
      <c r="S1797" s="21" t="s">
        <v>143</v>
      </c>
      <c r="T1797" s="21" t="s">
        <v>141</v>
      </c>
      <c r="U1797" s="21" t="s">
        <v>119</v>
      </c>
      <c r="V1797" s="21" t="s">
        <v>124</v>
      </c>
      <c r="W1797" s="21" t="s">
        <v>134</v>
      </c>
      <c r="X1797" s="26" t="str">
        <f>_xlfn.CONCAT(S1797,T1797,U1797,V1797,W1797)</f>
        <v>4後期月7 8b</v>
      </c>
      <c r="Y1797" s="22" t="e">
        <f>DGET($H$12:$P$205,$P$12,S1796:V1797)</f>
        <v>#VALUE!</v>
      </c>
      <c r="Z1797" s="22" t="e">
        <f>DGET($H$12:$P$205,$I$12,S1796:V1797)</f>
        <v>#VALUE!</v>
      </c>
      <c r="AA1797" s="22" t="e">
        <f>DGET($H$12:$P$205,$H$12,S1796:V1797)</f>
        <v>#VALUE!</v>
      </c>
    </row>
    <row r="1798" spans="19:27" ht="18" customHeight="1" x14ac:dyDescent="0.45">
      <c r="S1798" s="6" t="s">
        <v>101</v>
      </c>
      <c r="T1798" s="6" t="s">
        <v>113</v>
      </c>
      <c r="U1798" s="6" t="s">
        <v>102</v>
      </c>
      <c r="V1798" s="6" t="s">
        <v>105</v>
      </c>
      <c r="W1798" s="6"/>
      <c r="X1798" s="25"/>
      <c r="Y1798" s="6" t="s">
        <v>130</v>
      </c>
      <c r="Z1798" s="6" t="s">
        <v>128</v>
      </c>
      <c r="AA1798" s="6" t="s">
        <v>127</v>
      </c>
    </row>
    <row r="1799" spans="19:27" ht="18" customHeight="1" x14ac:dyDescent="0.45">
      <c r="S1799" s="21" t="s">
        <v>143</v>
      </c>
      <c r="T1799" s="21" t="s">
        <v>141</v>
      </c>
      <c r="U1799" s="21" t="s">
        <v>119</v>
      </c>
      <c r="V1799" s="21" t="s">
        <v>124</v>
      </c>
      <c r="W1799" s="21" t="s">
        <v>135</v>
      </c>
      <c r="X1799" s="26" t="str">
        <f>_xlfn.CONCAT(S1799,T1799,U1799,V1799,W1799)</f>
        <v>4後期月7 8c</v>
      </c>
      <c r="Y1799" s="22" t="e">
        <f>DGET($H$12:$P$205,$P$12,S1798:V1799)</f>
        <v>#VALUE!</v>
      </c>
      <c r="Z1799" s="22" t="e">
        <f>DGET($H$12:$P$205,$I$12,S1798:V1799)</f>
        <v>#VALUE!</v>
      </c>
      <c r="AA1799" s="22" t="e">
        <f>DGET($H$12:$P$205,$H$12,S1798:V1799)</f>
        <v>#VALUE!</v>
      </c>
    </row>
    <row r="1800" spans="19:27" ht="18" customHeight="1" x14ac:dyDescent="0.45">
      <c r="S1800" s="6" t="s">
        <v>101</v>
      </c>
      <c r="T1800" s="6" t="s">
        <v>113</v>
      </c>
      <c r="U1800" s="6" t="s">
        <v>102</v>
      </c>
      <c r="V1800" s="6" t="s">
        <v>103</v>
      </c>
      <c r="W1800" s="6"/>
      <c r="X1800" s="25"/>
      <c r="Y1800" s="6" t="s">
        <v>130</v>
      </c>
      <c r="Z1800" s="6" t="s">
        <v>128</v>
      </c>
      <c r="AA1800" s="6" t="s">
        <v>127</v>
      </c>
    </row>
    <row r="1801" spans="19:27" ht="18" customHeight="1" x14ac:dyDescent="0.45">
      <c r="S1801" s="21" t="s">
        <v>143</v>
      </c>
      <c r="T1801" s="21" t="s">
        <v>141</v>
      </c>
      <c r="U1801" s="21" t="s">
        <v>119</v>
      </c>
      <c r="V1801" s="21" t="s">
        <v>125</v>
      </c>
      <c r="W1801" s="21" t="s">
        <v>133</v>
      </c>
      <c r="X1801" s="26" t="str">
        <f>_xlfn.CONCAT(S1801,T1801,U1801,V1801,W1801)</f>
        <v>4後期月9 10a</v>
      </c>
      <c r="Y1801" s="22" t="e">
        <f>DGET($H$12:$P$205,$P$12,S1800:V1801)</f>
        <v>#VALUE!</v>
      </c>
      <c r="Z1801" s="22" t="e">
        <f>DGET($H$12:$P$205,$I$12,S1800:V1801)</f>
        <v>#VALUE!</v>
      </c>
      <c r="AA1801" s="22" t="e">
        <f>DGET($H$12:$P$205,$H$12,S1800:V1801)</f>
        <v>#VALUE!</v>
      </c>
    </row>
    <row r="1802" spans="19:27" ht="18" customHeight="1" x14ac:dyDescent="0.45">
      <c r="S1802" s="6" t="s">
        <v>101</v>
      </c>
      <c r="T1802" s="6" t="s">
        <v>113</v>
      </c>
      <c r="U1802" s="6" t="s">
        <v>102</v>
      </c>
      <c r="V1802" s="6" t="s">
        <v>104</v>
      </c>
      <c r="W1802" s="6"/>
      <c r="X1802" s="25"/>
      <c r="Y1802" s="6" t="s">
        <v>130</v>
      </c>
      <c r="Z1802" s="6" t="s">
        <v>128</v>
      </c>
      <c r="AA1802" s="6" t="s">
        <v>127</v>
      </c>
    </row>
    <row r="1803" spans="19:27" ht="18" customHeight="1" x14ac:dyDescent="0.45">
      <c r="S1803" s="21" t="s">
        <v>143</v>
      </c>
      <c r="T1803" s="21" t="s">
        <v>141</v>
      </c>
      <c r="U1803" s="21" t="s">
        <v>119</v>
      </c>
      <c r="V1803" s="21" t="s">
        <v>125</v>
      </c>
      <c r="W1803" s="21" t="s">
        <v>134</v>
      </c>
      <c r="X1803" s="26" t="str">
        <f>_xlfn.CONCAT(S1803,T1803,U1803,V1803,W1803)</f>
        <v>4後期月9 10b</v>
      </c>
      <c r="Y1803" s="22" t="e">
        <f>DGET($H$12:$P$205,$P$12,S1802:V1803)</f>
        <v>#VALUE!</v>
      </c>
      <c r="Z1803" s="22" t="e">
        <f>DGET($H$12:$P$205,$I$12,S1802:V1803)</f>
        <v>#VALUE!</v>
      </c>
      <c r="AA1803" s="22" t="e">
        <f>DGET($H$12:$P$205,$H$12,S1802:V1803)</f>
        <v>#VALUE!</v>
      </c>
    </row>
    <row r="1804" spans="19:27" ht="18" customHeight="1" x14ac:dyDescent="0.45">
      <c r="S1804" s="6" t="s">
        <v>101</v>
      </c>
      <c r="T1804" s="6" t="s">
        <v>113</v>
      </c>
      <c r="U1804" s="6" t="s">
        <v>102</v>
      </c>
      <c r="V1804" s="6" t="s">
        <v>105</v>
      </c>
      <c r="W1804" s="6"/>
      <c r="X1804" s="25"/>
      <c r="Y1804" s="6" t="s">
        <v>130</v>
      </c>
      <c r="Z1804" s="6" t="s">
        <v>128</v>
      </c>
      <c r="AA1804" s="6" t="s">
        <v>127</v>
      </c>
    </row>
    <row r="1805" spans="19:27" ht="18" customHeight="1" x14ac:dyDescent="0.45">
      <c r="S1805" s="21" t="s">
        <v>143</v>
      </c>
      <c r="T1805" s="21" t="s">
        <v>141</v>
      </c>
      <c r="U1805" s="21" t="s">
        <v>119</v>
      </c>
      <c r="V1805" s="21" t="s">
        <v>125</v>
      </c>
      <c r="W1805" s="21" t="s">
        <v>135</v>
      </c>
      <c r="X1805" s="26" t="str">
        <f>_xlfn.CONCAT(S1805,T1805,U1805,V1805,W1805)</f>
        <v>4後期月9 10c</v>
      </c>
      <c r="Y1805" s="22" t="e">
        <f>DGET($H$12:$P$205,$P$12,S1804:V1805)</f>
        <v>#VALUE!</v>
      </c>
      <c r="Z1805" s="22" t="e">
        <f>DGET($H$12:$P$205,$I$12,S1804:V1805)</f>
        <v>#VALUE!</v>
      </c>
      <c r="AA1805" s="22" t="e">
        <f>DGET($H$12:$P$205,$H$12,S1804:V1805)</f>
        <v>#VALUE!</v>
      </c>
    </row>
    <row r="1806" spans="19:27" ht="18" customHeight="1" x14ac:dyDescent="0.45">
      <c r="S1806" s="6" t="s">
        <v>101</v>
      </c>
      <c r="T1806" s="6" t="s">
        <v>113</v>
      </c>
      <c r="U1806" s="6" t="s">
        <v>102</v>
      </c>
      <c r="V1806" s="6" t="s">
        <v>103</v>
      </c>
      <c r="W1806" s="6"/>
      <c r="X1806" s="25"/>
      <c r="Y1806" s="6" t="s">
        <v>130</v>
      </c>
      <c r="Z1806" s="6" t="s">
        <v>128</v>
      </c>
      <c r="AA1806" s="6" t="s">
        <v>127</v>
      </c>
    </row>
    <row r="1807" spans="19:27" ht="18" customHeight="1" x14ac:dyDescent="0.45">
      <c r="S1807" s="21" t="s">
        <v>143</v>
      </c>
      <c r="T1807" s="21" t="s">
        <v>141</v>
      </c>
      <c r="U1807" s="21" t="s">
        <v>119</v>
      </c>
      <c r="V1807" s="21" t="s">
        <v>126</v>
      </c>
      <c r="W1807" s="21" t="s">
        <v>133</v>
      </c>
      <c r="X1807" s="26" t="str">
        <f>_xlfn.CONCAT(S1807,T1807,U1807,V1807,W1807)</f>
        <v>4後期月他a</v>
      </c>
      <c r="Y1807" s="22" t="e">
        <f>DGET($H$12:$P$205,$P$12,S1806:V1807)</f>
        <v>#VALUE!</v>
      </c>
      <c r="Z1807" s="22" t="e">
        <f>DGET($H$12:$P$205,$I$12,S1806:V1807)</f>
        <v>#VALUE!</v>
      </c>
      <c r="AA1807" s="22" t="e">
        <f>DGET($H$12:$P$205,$H$12,S1806:V1807)</f>
        <v>#VALUE!</v>
      </c>
    </row>
    <row r="1808" spans="19:27" ht="18" customHeight="1" x14ac:dyDescent="0.45">
      <c r="S1808" s="6" t="s">
        <v>101</v>
      </c>
      <c r="T1808" s="6" t="s">
        <v>113</v>
      </c>
      <c r="U1808" s="6" t="s">
        <v>102</v>
      </c>
      <c r="V1808" s="6" t="s">
        <v>104</v>
      </c>
      <c r="W1808" s="6"/>
      <c r="X1808" s="25"/>
      <c r="Y1808" s="6" t="s">
        <v>130</v>
      </c>
      <c r="Z1808" s="6" t="s">
        <v>128</v>
      </c>
      <c r="AA1808" s="6" t="s">
        <v>127</v>
      </c>
    </row>
    <row r="1809" spans="19:27" ht="18" customHeight="1" x14ac:dyDescent="0.45">
      <c r="S1809" s="21" t="s">
        <v>143</v>
      </c>
      <c r="T1809" s="21" t="s">
        <v>141</v>
      </c>
      <c r="U1809" s="21" t="s">
        <v>119</v>
      </c>
      <c r="V1809" s="21" t="s">
        <v>126</v>
      </c>
      <c r="W1809" s="21" t="s">
        <v>134</v>
      </c>
      <c r="X1809" s="26" t="str">
        <f>_xlfn.CONCAT(S1809,T1809,U1809,V1809,W1809)</f>
        <v>4後期月他b</v>
      </c>
      <c r="Y1809" s="22" t="e">
        <f>DGET($H$12:$P$205,$P$12,S1808:V1809)</f>
        <v>#VALUE!</v>
      </c>
      <c r="Z1809" s="22" t="e">
        <f>DGET($H$12:$P$205,$I$12,S1808:V1809)</f>
        <v>#VALUE!</v>
      </c>
      <c r="AA1809" s="22" t="e">
        <f>DGET($H$12:$P$205,$H$12,S1808:V1809)</f>
        <v>#VALUE!</v>
      </c>
    </row>
    <row r="1810" spans="19:27" ht="18" customHeight="1" x14ac:dyDescent="0.45">
      <c r="S1810" s="6" t="s">
        <v>101</v>
      </c>
      <c r="T1810" s="6" t="s">
        <v>113</v>
      </c>
      <c r="U1810" s="6" t="s">
        <v>102</v>
      </c>
      <c r="V1810" s="6" t="s">
        <v>105</v>
      </c>
      <c r="W1810" s="6"/>
      <c r="X1810" s="25"/>
      <c r="Y1810" s="6" t="s">
        <v>130</v>
      </c>
      <c r="Z1810" s="6" t="s">
        <v>128</v>
      </c>
      <c r="AA1810" s="6" t="s">
        <v>127</v>
      </c>
    </row>
    <row r="1811" spans="19:27" ht="18" customHeight="1" x14ac:dyDescent="0.45">
      <c r="S1811" s="21" t="s">
        <v>143</v>
      </c>
      <c r="T1811" s="21" t="s">
        <v>141</v>
      </c>
      <c r="U1811" s="21" t="s">
        <v>119</v>
      </c>
      <c r="V1811" s="21" t="s">
        <v>126</v>
      </c>
      <c r="W1811" s="21" t="s">
        <v>135</v>
      </c>
      <c r="X1811" s="26" t="str">
        <f>_xlfn.CONCAT(S1811,T1811,U1811,V1811,W1811)</f>
        <v>4後期月他c</v>
      </c>
      <c r="Y1811" s="22" t="e">
        <f>DGET($H$12:$P$205,$P$12,S1810:V1811)</f>
        <v>#VALUE!</v>
      </c>
      <c r="Z1811" s="22" t="e">
        <f>DGET($H$12:$P$205,$I$12,S1810:V1811)</f>
        <v>#VALUE!</v>
      </c>
      <c r="AA1811" s="22" t="e">
        <f>DGET($H$12:$P$205,$H$12,S1810:V1811)</f>
        <v>#VALUE!</v>
      </c>
    </row>
    <row r="1812" spans="19:27" ht="18" customHeight="1" x14ac:dyDescent="0.45">
      <c r="S1812" s="6" t="s">
        <v>101</v>
      </c>
      <c r="T1812" s="6" t="s">
        <v>113</v>
      </c>
      <c r="U1812" s="6" t="s">
        <v>102</v>
      </c>
      <c r="V1812" s="6" t="s">
        <v>103</v>
      </c>
      <c r="W1812" s="6"/>
      <c r="X1812" s="25"/>
      <c r="Y1812" s="6" t="s">
        <v>130</v>
      </c>
      <c r="Z1812" s="6" t="s">
        <v>128</v>
      </c>
      <c r="AA1812" s="6" t="s">
        <v>127</v>
      </c>
    </row>
    <row r="1813" spans="19:27" ht="18" customHeight="1" x14ac:dyDescent="0.45">
      <c r="S1813" s="21" t="s">
        <v>143</v>
      </c>
      <c r="T1813" s="21" t="s">
        <v>141</v>
      </c>
      <c r="U1813" s="21" t="s">
        <v>129</v>
      </c>
      <c r="V1813" s="21" t="s">
        <v>120</v>
      </c>
      <c r="W1813" s="21" t="s">
        <v>133</v>
      </c>
      <c r="X1813" s="26" t="str">
        <f>_xlfn.CONCAT(S1813,T1813,U1813,V1813,W1813)</f>
        <v>4後期火1 2a</v>
      </c>
      <c r="Y1813" s="22" t="e">
        <f>DGET($H$12:$P$205,$P$12,S1812:V1813)</f>
        <v>#VALUE!</v>
      </c>
      <c r="Z1813" s="22" t="e">
        <f>DGET($H$12:$P$205,$I$12,S1812:V1813)</f>
        <v>#VALUE!</v>
      </c>
      <c r="AA1813" s="22" t="e">
        <f>DGET($H$12:$P$205,$H$12,S1812:V1813)</f>
        <v>#VALUE!</v>
      </c>
    </row>
    <row r="1814" spans="19:27" ht="18" customHeight="1" x14ac:dyDescent="0.45">
      <c r="S1814" s="6" t="s">
        <v>101</v>
      </c>
      <c r="T1814" s="6" t="s">
        <v>113</v>
      </c>
      <c r="U1814" s="6" t="s">
        <v>102</v>
      </c>
      <c r="V1814" s="6" t="s">
        <v>104</v>
      </c>
      <c r="W1814" s="6"/>
      <c r="X1814" s="25"/>
      <c r="Y1814" s="6" t="s">
        <v>130</v>
      </c>
      <c r="Z1814" s="6" t="s">
        <v>128</v>
      </c>
      <c r="AA1814" s="6" t="s">
        <v>127</v>
      </c>
    </row>
    <row r="1815" spans="19:27" ht="18" customHeight="1" x14ac:dyDescent="0.45">
      <c r="S1815" s="21" t="s">
        <v>143</v>
      </c>
      <c r="T1815" s="21" t="s">
        <v>141</v>
      </c>
      <c r="U1815" s="21" t="s">
        <v>129</v>
      </c>
      <c r="V1815" s="21" t="s">
        <v>120</v>
      </c>
      <c r="W1815" s="21" t="s">
        <v>134</v>
      </c>
      <c r="X1815" s="26" t="str">
        <f>_xlfn.CONCAT(S1815,T1815,U1815,V1815,W1815)</f>
        <v>4後期火1 2b</v>
      </c>
      <c r="Y1815" s="22" t="e">
        <f>DGET($H$12:$P$205,$P$12,S1814:V1815)</f>
        <v>#VALUE!</v>
      </c>
      <c r="Z1815" s="22" t="e">
        <f>DGET($H$12:$P$205,$I$12,S1814:V1815)</f>
        <v>#VALUE!</v>
      </c>
      <c r="AA1815" s="22" t="e">
        <f>DGET($H$12:$P$205,$H$12,S1814:V1815)</f>
        <v>#VALUE!</v>
      </c>
    </row>
    <row r="1816" spans="19:27" ht="18" customHeight="1" x14ac:dyDescent="0.45">
      <c r="S1816" s="6" t="s">
        <v>101</v>
      </c>
      <c r="T1816" s="6" t="s">
        <v>113</v>
      </c>
      <c r="U1816" s="6" t="s">
        <v>102</v>
      </c>
      <c r="V1816" s="6" t="s">
        <v>105</v>
      </c>
      <c r="W1816" s="6"/>
      <c r="X1816" s="25"/>
      <c r="Y1816" s="6" t="s">
        <v>130</v>
      </c>
      <c r="Z1816" s="6" t="s">
        <v>128</v>
      </c>
      <c r="AA1816" s="6" t="s">
        <v>127</v>
      </c>
    </row>
    <row r="1817" spans="19:27" ht="18" customHeight="1" x14ac:dyDescent="0.45">
      <c r="S1817" s="21" t="s">
        <v>143</v>
      </c>
      <c r="T1817" s="21" t="s">
        <v>141</v>
      </c>
      <c r="U1817" s="21" t="s">
        <v>129</v>
      </c>
      <c r="V1817" s="21" t="s">
        <v>120</v>
      </c>
      <c r="W1817" s="21" t="s">
        <v>135</v>
      </c>
      <c r="X1817" s="26" t="str">
        <f>_xlfn.CONCAT(S1817,T1817,U1817,V1817,W1817)</f>
        <v>4後期火1 2c</v>
      </c>
      <c r="Y1817" s="22" t="e">
        <f>DGET($H$12:$P$205,$P$12,S1816:V1817)</f>
        <v>#VALUE!</v>
      </c>
      <c r="Z1817" s="22" t="e">
        <f>DGET($H$12:$P$205,$I$12,S1816:V1817)</f>
        <v>#VALUE!</v>
      </c>
      <c r="AA1817" s="22" t="e">
        <f>DGET($H$12:$P$205,$H$12,S1816:V1817)</f>
        <v>#VALUE!</v>
      </c>
    </row>
    <row r="1818" spans="19:27" ht="18" customHeight="1" x14ac:dyDescent="0.45">
      <c r="S1818" s="6" t="s">
        <v>101</v>
      </c>
      <c r="T1818" s="6" t="s">
        <v>113</v>
      </c>
      <c r="U1818" s="6" t="s">
        <v>102</v>
      </c>
      <c r="V1818" s="6" t="s">
        <v>103</v>
      </c>
      <c r="W1818" s="6"/>
      <c r="X1818" s="25"/>
      <c r="Y1818" s="6" t="s">
        <v>130</v>
      </c>
      <c r="Z1818" s="6" t="s">
        <v>128</v>
      </c>
      <c r="AA1818" s="6" t="s">
        <v>127</v>
      </c>
    </row>
    <row r="1819" spans="19:27" ht="18" customHeight="1" x14ac:dyDescent="0.45">
      <c r="S1819" s="21" t="s">
        <v>143</v>
      </c>
      <c r="T1819" s="21" t="s">
        <v>141</v>
      </c>
      <c r="U1819" s="21" t="s">
        <v>129</v>
      </c>
      <c r="V1819" s="21" t="s">
        <v>121</v>
      </c>
      <c r="W1819" s="21" t="s">
        <v>133</v>
      </c>
      <c r="X1819" s="26" t="str">
        <f>_xlfn.CONCAT(S1819,T1819,U1819,V1819,W1819)</f>
        <v>4後期火3 4a</v>
      </c>
      <c r="Y1819" s="22" t="e">
        <f>DGET($H$12:$P$205,$P$12,S1818:V1819)</f>
        <v>#VALUE!</v>
      </c>
      <c r="Z1819" s="22" t="e">
        <f>DGET($H$12:$P$205,$I$12,S1818:V1819)</f>
        <v>#VALUE!</v>
      </c>
      <c r="AA1819" s="22" t="e">
        <f>DGET($H$12:$P$205,$H$12,S1818:V1819)</f>
        <v>#VALUE!</v>
      </c>
    </row>
    <row r="1820" spans="19:27" ht="18" customHeight="1" x14ac:dyDescent="0.45">
      <c r="S1820" s="6" t="s">
        <v>101</v>
      </c>
      <c r="T1820" s="6" t="s">
        <v>113</v>
      </c>
      <c r="U1820" s="6" t="s">
        <v>102</v>
      </c>
      <c r="V1820" s="6" t="s">
        <v>104</v>
      </c>
      <c r="W1820" s="6"/>
      <c r="X1820" s="25"/>
      <c r="Y1820" s="6" t="s">
        <v>130</v>
      </c>
      <c r="Z1820" s="6" t="s">
        <v>128</v>
      </c>
      <c r="AA1820" s="6" t="s">
        <v>127</v>
      </c>
    </row>
    <row r="1821" spans="19:27" ht="18" customHeight="1" x14ac:dyDescent="0.45">
      <c r="S1821" s="21" t="s">
        <v>143</v>
      </c>
      <c r="T1821" s="21" t="s">
        <v>141</v>
      </c>
      <c r="U1821" s="21" t="s">
        <v>129</v>
      </c>
      <c r="V1821" s="21" t="s">
        <v>121</v>
      </c>
      <c r="W1821" s="21" t="s">
        <v>134</v>
      </c>
      <c r="X1821" s="26" t="str">
        <f>_xlfn.CONCAT(S1821,T1821,U1821,V1821,W1821)</f>
        <v>4後期火3 4b</v>
      </c>
      <c r="Y1821" s="22" t="e">
        <f>DGET($H$12:$P$205,$P$12,S1820:V1821)</f>
        <v>#VALUE!</v>
      </c>
      <c r="Z1821" s="22" t="e">
        <f>DGET($H$12:$P$205,$I$12,S1820:V1821)</f>
        <v>#VALUE!</v>
      </c>
      <c r="AA1821" s="22" t="e">
        <f>DGET($H$12:$P$205,$H$12,S1820:V1821)</f>
        <v>#VALUE!</v>
      </c>
    </row>
    <row r="1822" spans="19:27" ht="18" customHeight="1" x14ac:dyDescent="0.45">
      <c r="S1822" s="6" t="s">
        <v>101</v>
      </c>
      <c r="T1822" s="6" t="s">
        <v>113</v>
      </c>
      <c r="U1822" s="6" t="s">
        <v>102</v>
      </c>
      <c r="V1822" s="6" t="s">
        <v>105</v>
      </c>
      <c r="W1822" s="6"/>
      <c r="X1822" s="25"/>
      <c r="Y1822" s="6" t="s">
        <v>130</v>
      </c>
      <c r="Z1822" s="6" t="s">
        <v>128</v>
      </c>
      <c r="AA1822" s="6" t="s">
        <v>127</v>
      </c>
    </row>
    <row r="1823" spans="19:27" ht="18" customHeight="1" x14ac:dyDescent="0.45">
      <c r="S1823" s="21" t="s">
        <v>143</v>
      </c>
      <c r="T1823" s="21" t="s">
        <v>141</v>
      </c>
      <c r="U1823" s="21" t="s">
        <v>129</v>
      </c>
      <c r="V1823" s="21" t="s">
        <v>121</v>
      </c>
      <c r="W1823" s="21" t="s">
        <v>135</v>
      </c>
      <c r="X1823" s="26" t="str">
        <f>_xlfn.CONCAT(S1823,T1823,U1823,V1823,W1823)</f>
        <v>4後期火3 4c</v>
      </c>
      <c r="Y1823" s="22" t="e">
        <f>DGET($H$12:$P$205,$P$12,S1822:V1823)</f>
        <v>#VALUE!</v>
      </c>
      <c r="Z1823" s="22" t="e">
        <f>DGET($H$12:$P$205,$I$12,S1822:V1823)</f>
        <v>#VALUE!</v>
      </c>
      <c r="AA1823" s="22" t="e">
        <f>DGET($H$12:$P$205,$H$12,S1822:V1823)</f>
        <v>#VALUE!</v>
      </c>
    </row>
    <row r="1824" spans="19:27" ht="18" customHeight="1" x14ac:dyDescent="0.45">
      <c r="S1824" s="6" t="s">
        <v>101</v>
      </c>
      <c r="T1824" s="6" t="s">
        <v>113</v>
      </c>
      <c r="U1824" s="6" t="s">
        <v>102</v>
      </c>
      <c r="V1824" s="6" t="s">
        <v>103</v>
      </c>
      <c r="W1824" s="6"/>
      <c r="X1824" s="25"/>
      <c r="Y1824" s="6" t="s">
        <v>130</v>
      </c>
      <c r="Z1824" s="6" t="s">
        <v>128</v>
      </c>
      <c r="AA1824" s="6" t="s">
        <v>127</v>
      </c>
    </row>
    <row r="1825" spans="19:27" ht="18" customHeight="1" x14ac:dyDescent="0.45">
      <c r="S1825" s="21" t="s">
        <v>143</v>
      </c>
      <c r="T1825" s="21" t="s">
        <v>141</v>
      </c>
      <c r="U1825" s="21" t="s">
        <v>129</v>
      </c>
      <c r="V1825" s="21" t="s">
        <v>123</v>
      </c>
      <c r="W1825" s="21" t="s">
        <v>133</v>
      </c>
      <c r="X1825" s="26" t="str">
        <f>_xlfn.CONCAT(S1825,T1825,U1825,V1825,W1825)</f>
        <v>4後期火5 6a</v>
      </c>
      <c r="Y1825" s="22" t="e">
        <f>DGET($H$12:$P$205,$P$12,S1824:V1825)</f>
        <v>#VALUE!</v>
      </c>
      <c r="Z1825" s="22" t="e">
        <f>DGET($H$12:$P$205,$I$12,S1824:V1825)</f>
        <v>#VALUE!</v>
      </c>
      <c r="AA1825" s="22" t="e">
        <f>DGET($H$12:$P$205,$H$12,S1824:V1825)</f>
        <v>#VALUE!</v>
      </c>
    </row>
    <row r="1826" spans="19:27" ht="18" customHeight="1" x14ac:dyDescent="0.45">
      <c r="S1826" s="6" t="s">
        <v>101</v>
      </c>
      <c r="T1826" s="6" t="s">
        <v>113</v>
      </c>
      <c r="U1826" s="6" t="s">
        <v>102</v>
      </c>
      <c r="V1826" s="6" t="s">
        <v>104</v>
      </c>
      <c r="W1826" s="6"/>
      <c r="X1826" s="25"/>
      <c r="Y1826" s="6" t="s">
        <v>130</v>
      </c>
      <c r="Z1826" s="6" t="s">
        <v>128</v>
      </c>
      <c r="AA1826" s="6" t="s">
        <v>127</v>
      </c>
    </row>
    <row r="1827" spans="19:27" ht="18" customHeight="1" x14ac:dyDescent="0.45">
      <c r="S1827" s="21" t="s">
        <v>143</v>
      </c>
      <c r="T1827" s="21" t="s">
        <v>141</v>
      </c>
      <c r="U1827" s="21" t="s">
        <v>129</v>
      </c>
      <c r="V1827" s="21" t="s">
        <v>123</v>
      </c>
      <c r="W1827" s="21" t="s">
        <v>134</v>
      </c>
      <c r="X1827" s="26" t="str">
        <f>_xlfn.CONCAT(S1827,T1827,U1827,V1827,W1827)</f>
        <v>4後期火5 6b</v>
      </c>
      <c r="Y1827" s="22" t="e">
        <f>DGET($H$12:$P$205,$P$12,S1826:V1827)</f>
        <v>#VALUE!</v>
      </c>
      <c r="Z1827" s="22" t="e">
        <f>DGET($H$12:$P$205,$I$12,S1826:V1827)</f>
        <v>#VALUE!</v>
      </c>
      <c r="AA1827" s="22" t="e">
        <f>DGET($H$12:$P$205,$H$12,S1826:V1827)</f>
        <v>#VALUE!</v>
      </c>
    </row>
    <row r="1828" spans="19:27" ht="18" customHeight="1" x14ac:dyDescent="0.45">
      <c r="S1828" s="6" t="s">
        <v>101</v>
      </c>
      <c r="T1828" s="6" t="s">
        <v>113</v>
      </c>
      <c r="U1828" s="6" t="s">
        <v>102</v>
      </c>
      <c r="V1828" s="6" t="s">
        <v>105</v>
      </c>
      <c r="W1828" s="6"/>
      <c r="X1828" s="25"/>
      <c r="Y1828" s="6" t="s">
        <v>130</v>
      </c>
      <c r="Z1828" s="6" t="s">
        <v>128</v>
      </c>
      <c r="AA1828" s="6" t="s">
        <v>127</v>
      </c>
    </row>
    <row r="1829" spans="19:27" ht="18" customHeight="1" x14ac:dyDescent="0.45">
      <c r="S1829" s="21" t="s">
        <v>143</v>
      </c>
      <c r="T1829" s="21" t="s">
        <v>141</v>
      </c>
      <c r="U1829" s="21" t="s">
        <v>129</v>
      </c>
      <c r="V1829" s="21" t="s">
        <v>123</v>
      </c>
      <c r="W1829" s="21" t="s">
        <v>135</v>
      </c>
      <c r="X1829" s="26" t="str">
        <f>_xlfn.CONCAT(S1829,T1829,U1829,V1829,W1829)</f>
        <v>4後期火5 6c</v>
      </c>
      <c r="Y1829" s="22" t="e">
        <f>DGET($H$12:$P$205,$P$12,S1828:V1829)</f>
        <v>#VALUE!</v>
      </c>
      <c r="Z1829" s="22" t="e">
        <f>DGET($H$12:$P$205,$I$12,S1828:V1829)</f>
        <v>#VALUE!</v>
      </c>
      <c r="AA1829" s="22" t="e">
        <f>DGET($H$12:$P$205,$H$12,S1828:V1829)</f>
        <v>#VALUE!</v>
      </c>
    </row>
    <row r="1830" spans="19:27" ht="18" customHeight="1" x14ac:dyDescent="0.45">
      <c r="S1830" s="6" t="s">
        <v>101</v>
      </c>
      <c r="T1830" s="6" t="s">
        <v>113</v>
      </c>
      <c r="U1830" s="6" t="s">
        <v>102</v>
      </c>
      <c r="V1830" s="6" t="s">
        <v>103</v>
      </c>
      <c r="W1830" s="6"/>
      <c r="X1830" s="25"/>
      <c r="Y1830" s="6" t="s">
        <v>130</v>
      </c>
      <c r="Z1830" s="6" t="s">
        <v>128</v>
      </c>
      <c r="AA1830" s="6" t="s">
        <v>127</v>
      </c>
    </row>
    <row r="1831" spans="19:27" ht="18" customHeight="1" x14ac:dyDescent="0.45">
      <c r="S1831" s="21" t="s">
        <v>143</v>
      </c>
      <c r="T1831" s="21" t="s">
        <v>141</v>
      </c>
      <c r="U1831" s="21" t="s">
        <v>129</v>
      </c>
      <c r="V1831" s="21" t="s">
        <v>124</v>
      </c>
      <c r="W1831" s="21" t="s">
        <v>133</v>
      </c>
      <c r="X1831" s="26" t="str">
        <f>_xlfn.CONCAT(S1831,T1831,U1831,V1831,W1831)</f>
        <v>4後期火7 8a</v>
      </c>
      <c r="Y1831" s="22" t="e">
        <f>DGET($H$12:$P$205,$P$12,S1830:V1831)</f>
        <v>#VALUE!</v>
      </c>
      <c r="Z1831" s="22" t="e">
        <f>DGET($H$12:$P$205,$I$12,S1830:V1831)</f>
        <v>#VALUE!</v>
      </c>
      <c r="AA1831" s="22" t="e">
        <f>DGET($H$12:$P$205,$H$12,S1830:V1831)</f>
        <v>#VALUE!</v>
      </c>
    </row>
    <row r="1832" spans="19:27" ht="18" customHeight="1" x14ac:dyDescent="0.45">
      <c r="S1832" s="6" t="s">
        <v>101</v>
      </c>
      <c r="T1832" s="6" t="s">
        <v>113</v>
      </c>
      <c r="U1832" s="6" t="s">
        <v>102</v>
      </c>
      <c r="V1832" s="6" t="s">
        <v>104</v>
      </c>
      <c r="W1832" s="6"/>
      <c r="X1832" s="25"/>
      <c r="Y1832" s="6" t="s">
        <v>130</v>
      </c>
      <c r="Z1832" s="6" t="s">
        <v>128</v>
      </c>
      <c r="AA1832" s="6" t="s">
        <v>127</v>
      </c>
    </row>
    <row r="1833" spans="19:27" ht="18" customHeight="1" x14ac:dyDescent="0.45">
      <c r="S1833" s="21" t="s">
        <v>143</v>
      </c>
      <c r="T1833" s="21" t="s">
        <v>141</v>
      </c>
      <c r="U1833" s="21" t="s">
        <v>129</v>
      </c>
      <c r="V1833" s="21" t="s">
        <v>124</v>
      </c>
      <c r="W1833" s="21" t="s">
        <v>134</v>
      </c>
      <c r="X1833" s="26" t="str">
        <f>_xlfn.CONCAT(S1833,T1833,U1833,V1833,W1833)</f>
        <v>4後期火7 8b</v>
      </c>
      <c r="Y1833" s="22" t="e">
        <f>DGET($H$12:$P$205,$P$12,S1832:V1833)</f>
        <v>#VALUE!</v>
      </c>
      <c r="Z1833" s="22" t="e">
        <f>DGET($H$12:$P$205,$I$12,S1832:V1833)</f>
        <v>#VALUE!</v>
      </c>
      <c r="AA1833" s="22" t="e">
        <f>DGET($H$12:$P$205,$H$12,S1832:V1833)</f>
        <v>#VALUE!</v>
      </c>
    </row>
    <row r="1834" spans="19:27" ht="18" customHeight="1" x14ac:dyDescent="0.45">
      <c r="S1834" s="6" t="s">
        <v>101</v>
      </c>
      <c r="T1834" s="6" t="s">
        <v>113</v>
      </c>
      <c r="U1834" s="6" t="s">
        <v>102</v>
      </c>
      <c r="V1834" s="6" t="s">
        <v>105</v>
      </c>
      <c r="W1834" s="6"/>
      <c r="X1834" s="25"/>
      <c r="Y1834" s="6" t="s">
        <v>130</v>
      </c>
      <c r="Z1834" s="6" t="s">
        <v>128</v>
      </c>
      <c r="AA1834" s="6" t="s">
        <v>127</v>
      </c>
    </row>
    <row r="1835" spans="19:27" ht="18" customHeight="1" x14ac:dyDescent="0.45">
      <c r="S1835" s="21" t="s">
        <v>143</v>
      </c>
      <c r="T1835" s="21" t="s">
        <v>141</v>
      </c>
      <c r="U1835" s="21" t="s">
        <v>129</v>
      </c>
      <c r="V1835" s="21" t="s">
        <v>124</v>
      </c>
      <c r="W1835" s="21" t="s">
        <v>135</v>
      </c>
      <c r="X1835" s="26" t="str">
        <f>_xlfn.CONCAT(S1835,T1835,U1835,V1835,W1835)</f>
        <v>4後期火7 8c</v>
      </c>
      <c r="Y1835" s="22" t="e">
        <f>DGET($H$12:$P$205,$P$12,S1834:V1835)</f>
        <v>#VALUE!</v>
      </c>
      <c r="Z1835" s="22" t="e">
        <f>DGET($H$12:$P$205,$I$12,S1834:V1835)</f>
        <v>#VALUE!</v>
      </c>
      <c r="AA1835" s="22" t="e">
        <f>DGET($H$12:$P$205,$H$12,S1834:V1835)</f>
        <v>#VALUE!</v>
      </c>
    </row>
    <row r="1836" spans="19:27" ht="18" customHeight="1" x14ac:dyDescent="0.45">
      <c r="S1836" s="6" t="s">
        <v>101</v>
      </c>
      <c r="T1836" s="6" t="s">
        <v>113</v>
      </c>
      <c r="U1836" s="6" t="s">
        <v>102</v>
      </c>
      <c r="V1836" s="6" t="s">
        <v>103</v>
      </c>
      <c r="W1836" s="6"/>
      <c r="X1836" s="25"/>
      <c r="Y1836" s="6" t="s">
        <v>130</v>
      </c>
      <c r="Z1836" s="6" t="s">
        <v>128</v>
      </c>
      <c r="AA1836" s="6" t="s">
        <v>127</v>
      </c>
    </row>
    <row r="1837" spans="19:27" ht="18" customHeight="1" x14ac:dyDescent="0.45">
      <c r="S1837" s="21" t="s">
        <v>143</v>
      </c>
      <c r="T1837" s="21" t="s">
        <v>141</v>
      </c>
      <c r="U1837" s="21" t="s">
        <v>129</v>
      </c>
      <c r="V1837" s="21" t="s">
        <v>125</v>
      </c>
      <c r="W1837" s="21" t="s">
        <v>133</v>
      </c>
      <c r="X1837" s="26" t="str">
        <f>_xlfn.CONCAT(S1837,T1837,U1837,V1837,W1837)</f>
        <v>4後期火9 10a</v>
      </c>
      <c r="Y1837" s="22" t="e">
        <f>DGET($H$12:$P$205,$P$12,S1836:V1837)</f>
        <v>#VALUE!</v>
      </c>
      <c r="Z1837" s="22" t="e">
        <f>DGET($H$12:$P$205,$I$12,S1836:V1837)</f>
        <v>#VALUE!</v>
      </c>
      <c r="AA1837" s="22" t="e">
        <f>DGET($H$12:$P$205,$H$12,S1836:V1837)</f>
        <v>#VALUE!</v>
      </c>
    </row>
    <row r="1838" spans="19:27" ht="18" customHeight="1" x14ac:dyDescent="0.45">
      <c r="S1838" s="6" t="s">
        <v>101</v>
      </c>
      <c r="T1838" s="6" t="s">
        <v>113</v>
      </c>
      <c r="U1838" s="6" t="s">
        <v>102</v>
      </c>
      <c r="V1838" s="6" t="s">
        <v>104</v>
      </c>
      <c r="W1838" s="6"/>
      <c r="X1838" s="25"/>
      <c r="Y1838" s="6" t="s">
        <v>130</v>
      </c>
      <c r="Z1838" s="6" t="s">
        <v>128</v>
      </c>
      <c r="AA1838" s="6" t="s">
        <v>127</v>
      </c>
    </row>
    <row r="1839" spans="19:27" ht="18" customHeight="1" x14ac:dyDescent="0.45">
      <c r="S1839" s="21" t="s">
        <v>143</v>
      </c>
      <c r="T1839" s="21" t="s">
        <v>141</v>
      </c>
      <c r="U1839" s="21" t="s">
        <v>129</v>
      </c>
      <c r="V1839" s="21" t="s">
        <v>125</v>
      </c>
      <c r="W1839" s="21" t="s">
        <v>134</v>
      </c>
      <c r="X1839" s="26" t="str">
        <f>_xlfn.CONCAT(S1839,T1839,U1839,V1839,W1839)</f>
        <v>4後期火9 10b</v>
      </c>
      <c r="Y1839" s="22" t="e">
        <f>DGET($H$12:$P$205,$P$12,S1838:V1839)</f>
        <v>#VALUE!</v>
      </c>
      <c r="Z1839" s="22" t="e">
        <f>DGET($H$12:$P$205,$I$12,S1838:V1839)</f>
        <v>#VALUE!</v>
      </c>
      <c r="AA1839" s="22" t="e">
        <f>DGET($H$12:$P$205,$H$12,S1838:V1839)</f>
        <v>#VALUE!</v>
      </c>
    </row>
    <row r="1840" spans="19:27" ht="18" customHeight="1" x14ac:dyDescent="0.45">
      <c r="S1840" s="6" t="s">
        <v>101</v>
      </c>
      <c r="T1840" s="6" t="s">
        <v>113</v>
      </c>
      <c r="U1840" s="6" t="s">
        <v>102</v>
      </c>
      <c r="V1840" s="6" t="s">
        <v>105</v>
      </c>
      <c r="W1840" s="6"/>
      <c r="X1840" s="25"/>
      <c r="Y1840" s="6" t="s">
        <v>130</v>
      </c>
      <c r="Z1840" s="6" t="s">
        <v>128</v>
      </c>
      <c r="AA1840" s="6" t="s">
        <v>127</v>
      </c>
    </row>
    <row r="1841" spans="19:27" ht="18" customHeight="1" x14ac:dyDescent="0.45">
      <c r="S1841" s="21" t="s">
        <v>143</v>
      </c>
      <c r="T1841" s="21" t="s">
        <v>141</v>
      </c>
      <c r="U1841" s="21" t="s">
        <v>129</v>
      </c>
      <c r="V1841" s="21" t="s">
        <v>125</v>
      </c>
      <c r="W1841" s="21" t="s">
        <v>135</v>
      </c>
      <c r="X1841" s="26" t="str">
        <f>_xlfn.CONCAT(S1841,T1841,U1841,V1841,W1841)</f>
        <v>4後期火9 10c</v>
      </c>
      <c r="Y1841" s="22" t="e">
        <f>DGET($H$12:$P$205,$P$12,S1840:V1841)</f>
        <v>#VALUE!</v>
      </c>
      <c r="Z1841" s="22" t="e">
        <f>DGET($H$12:$P$205,$I$12,S1840:V1841)</f>
        <v>#VALUE!</v>
      </c>
      <c r="AA1841" s="22" t="e">
        <f>DGET($H$12:$P$205,$H$12,S1840:V1841)</f>
        <v>#VALUE!</v>
      </c>
    </row>
    <row r="1842" spans="19:27" ht="18" customHeight="1" x14ac:dyDescent="0.45">
      <c r="S1842" s="6" t="s">
        <v>101</v>
      </c>
      <c r="T1842" s="6" t="s">
        <v>113</v>
      </c>
      <c r="U1842" s="6" t="s">
        <v>102</v>
      </c>
      <c r="V1842" s="6" t="s">
        <v>103</v>
      </c>
      <c r="W1842" s="6"/>
      <c r="X1842" s="25"/>
      <c r="Y1842" s="6" t="s">
        <v>130</v>
      </c>
      <c r="Z1842" s="6" t="s">
        <v>128</v>
      </c>
      <c r="AA1842" s="6" t="s">
        <v>127</v>
      </c>
    </row>
    <row r="1843" spans="19:27" ht="18" customHeight="1" x14ac:dyDescent="0.45">
      <c r="S1843" s="21" t="s">
        <v>143</v>
      </c>
      <c r="T1843" s="21" t="s">
        <v>141</v>
      </c>
      <c r="U1843" s="21" t="s">
        <v>129</v>
      </c>
      <c r="V1843" s="21" t="s">
        <v>126</v>
      </c>
      <c r="W1843" s="21" t="s">
        <v>133</v>
      </c>
      <c r="X1843" s="26" t="str">
        <f>_xlfn.CONCAT(S1843,T1843,U1843,V1843,W1843)</f>
        <v>4後期火他a</v>
      </c>
      <c r="Y1843" s="22" t="e">
        <f>DGET($H$12:$P$205,$P$12,S1842:V1843)</f>
        <v>#VALUE!</v>
      </c>
      <c r="Z1843" s="22" t="e">
        <f>DGET($H$12:$P$205,$I$12,S1842:V1843)</f>
        <v>#VALUE!</v>
      </c>
      <c r="AA1843" s="22" t="e">
        <f>DGET($H$12:$P$205,$H$12,S1842:V1843)</f>
        <v>#VALUE!</v>
      </c>
    </row>
    <row r="1844" spans="19:27" ht="18" customHeight="1" x14ac:dyDescent="0.45">
      <c r="S1844" s="6" t="s">
        <v>101</v>
      </c>
      <c r="T1844" s="6" t="s">
        <v>113</v>
      </c>
      <c r="U1844" s="6" t="s">
        <v>102</v>
      </c>
      <c r="V1844" s="6" t="s">
        <v>104</v>
      </c>
      <c r="W1844" s="6"/>
      <c r="X1844" s="25"/>
      <c r="Y1844" s="6" t="s">
        <v>130</v>
      </c>
      <c r="Z1844" s="6" t="s">
        <v>128</v>
      </c>
      <c r="AA1844" s="6" t="s">
        <v>127</v>
      </c>
    </row>
    <row r="1845" spans="19:27" ht="18" customHeight="1" x14ac:dyDescent="0.45">
      <c r="S1845" s="21" t="s">
        <v>143</v>
      </c>
      <c r="T1845" s="21" t="s">
        <v>141</v>
      </c>
      <c r="U1845" s="21" t="s">
        <v>129</v>
      </c>
      <c r="V1845" s="21" t="s">
        <v>126</v>
      </c>
      <c r="W1845" s="21" t="s">
        <v>134</v>
      </c>
      <c r="X1845" s="26" t="str">
        <f>_xlfn.CONCAT(S1845,T1845,U1845,V1845,W1845)</f>
        <v>4後期火他b</v>
      </c>
      <c r="Y1845" s="22" t="e">
        <f>DGET($H$12:$P$205,$P$12,S1844:V1845)</f>
        <v>#VALUE!</v>
      </c>
      <c r="Z1845" s="22" t="e">
        <f>DGET($H$12:$P$205,$I$12,S1844:V1845)</f>
        <v>#VALUE!</v>
      </c>
      <c r="AA1845" s="22" t="e">
        <f>DGET($H$12:$P$205,$H$12,S1844:V1845)</f>
        <v>#VALUE!</v>
      </c>
    </row>
    <row r="1846" spans="19:27" ht="18" customHeight="1" x14ac:dyDescent="0.45">
      <c r="S1846" s="6" t="s">
        <v>101</v>
      </c>
      <c r="T1846" s="6" t="s">
        <v>113</v>
      </c>
      <c r="U1846" s="6" t="s">
        <v>102</v>
      </c>
      <c r="V1846" s="6" t="s">
        <v>105</v>
      </c>
      <c r="W1846" s="6"/>
      <c r="X1846" s="25"/>
      <c r="Y1846" s="6" t="s">
        <v>130</v>
      </c>
      <c r="Z1846" s="6" t="s">
        <v>128</v>
      </c>
      <c r="AA1846" s="6" t="s">
        <v>127</v>
      </c>
    </row>
    <row r="1847" spans="19:27" ht="18" customHeight="1" x14ac:dyDescent="0.45">
      <c r="S1847" s="21" t="s">
        <v>143</v>
      </c>
      <c r="T1847" s="21" t="s">
        <v>141</v>
      </c>
      <c r="U1847" s="21" t="s">
        <v>129</v>
      </c>
      <c r="V1847" s="21" t="s">
        <v>126</v>
      </c>
      <c r="W1847" s="21" t="s">
        <v>135</v>
      </c>
      <c r="X1847" s="26" t="str">
        <f>_xlfn.CONCAT(S1847,T1847,U1847,V1847,W1847)</f>
        <v>4後期火他c</v>
      </c>
      <c r="Y1847" s="22" t="e">
        <f>DGET($H$12:$P$205,$P$12,S1846:V1847)</f>
        <v>#VALUE!</v>
      </c>
      <c r="Z1847" s="22" t="e">
        <f>DGET($H$12:$P$205,$I$12,S1846:V1847)</f>
        <v>#VALUE!</v>
      </c>
      <c r="AA1847" s="22" t="e">
        <f>DGET($H$12:$P$205,$H$12,S1846:V1847)</f>
        <v>#VALUE!</v>
      </c>
    </row>
    <row r="1848" spans="19:27" ht="18" customHeight="1" x14ac:dyDescent="0.45">
      <c r="S1848" s="6" t="s">
        <v>101</v>
      </c>
      <c r="T1848" s="6" t="s">
        <v>113</v>
      </c>
      <c r="U1848" s="6" t="s">
        <v>102</v>
      </c>
      <c r="V1848" s="6" t="s">
        <v>103</v>
      </c>
      <c r="W1848" s="6"/>
      <c r="X1848" s="25"/>
      <c r="Y1848" s="6" t="s">
        <v>130</v>
      </c>
      <c r="Z1848" s="6" t="s">
        <v>128</v>
      </c>
      <c r="AA1848" s="6" t="s">
        <v>127</v>
      </c>
    </row>
    <row r="1849" spans="19:27" ht="18" customHeight="1" x14ac:dyDescent="0.45">
      <c r="S1849" s="21" t="s">
        <v>143</v>
      </c>
      <c r="T1849" s="21" t="s">
        <v>141</v>
      </c>
      <c r="U1849" s="21" t="s">
        <v>131</v>
      </c>
      <c r="V1849" s="21" t="s">
        <v>120</v>
      </c>
      <c r="W1849" s="21" t="s">
        <v>133</v>
      </c>
      <c r="X1849" s="26" t="str">
        <f>_xlfn.CONCAT(S1849,T1849,U1849,V1849,W1849)</f>
        <v>4後期水1 2a</v>
      </c>
      <c r="Y1849" s="22" t="e">
        <f>DGET($H$12:$P$205,$P$12,S1848:V1849)</f>
        <v>#VALUE!</v>
      </c>
      <c r="Z1849" s="22" t="e">
        <f>DGET($H$12:$P$205,$I$12,S1848:V1849)</f>
        <v>#VALUE!</v>
      </c>
      <c r="AA1849" s="22" t="e">
        <f>DGET($H$12:$P$205,$H$12,S1848:V1849)</f>
        <v>#VALUE!</v>
      </c>
    </row>
    <row r="1850" spans="19:27" ht="18" customHeight="1" x14ac:dyDescent="0.45">
      <c r="S1850" s="6" t="s">
        <v>101</v>
      </c>
      <c r="T1850" s="6" t="s">
        <v>113</v>
      </c>
      <c r="U1850" s="6" t="s">
        <v>102</v>
      </c>
      <c r="V1850" s="6" t="s">
        <v>104</v>
      </c>
      <c r="W1850" s="6"/>
      <c r="X1850" s="25"/>
      <c r="Y1850" s="6" t="s">
        <v>130</v>
      </c>
      <c r="Z1850" s="6" t="s">
        <v>128</v>
      </c>
      <c r="AA1850" s="6" t="s">
        <v>127</v>
      </c>
    </row>
    <row r="1851" spans="19:27" ht="18" customHeight="1" x14ac:dyDescent="0.45">
      <c r="S1851" s="21" t="s">
        <v>143</v>
      </c>
      <c r="T1851" s="21" t="s">
        <v>141</v>
      </c>
      <c r="U1851" s="21" t="s">
        <v>131</v>
      </c>
      <c r="V1851" s="21" t="s">
        <v>120</v>
      </c>
      <c r="W1851" s="21" t="s">
        <v>134</v>
      </c>
      <c r="X1851" s="26" t="str">
        <f>_xlfn.CONCAT(S1851,T1851,U1851,V1851,W1851)</f>
        <v>4後期水1 2b</v>
      </c>
      <c r="Y1851" s="22" t="e">
        <f>DGET($H$12:$P$205,$P$12,S1850:V1851)</f>
        <v>#VALUE!</v>
      </c>
      <c r="Z1851" s="22" t="e">
        <f>DGET($H$12:$P$205,$I$12,S1850:V1851)</f>
        <v>#VALUE!</v>
      </c>
      <c r="AA1851" s="22" t="e">
        <f>DGET($H$12:$P$205,$H$12,S1850:V1851)</f>
        <v>#VALUE!</v>
      </c>
    </row>
    <row r="1852" spans="19:27" ht="18" customHeight="1" x14ac:dyDescent="0.45">
      <c r="S1852" s="6" t="s">
        <v>101</v>
      </c>
      <c r="T1852" s="6" t="s">
        <v>113</v>
      </c>
      <c r="U1852" s="6" t="s">
        <v>102</v>
      </c>
      <c r="V1852" s="6" t="s">
        <v>105</v>
      </c>
      <c r="W1852" s="6"/>
      <c r="X1852" s="25"/>
      <c r="Y1852" s="6" t="s">
        <v>130</v>
      </c>
      <c r="Z1852" s="6" t="s">
        <v>128</v>
      </c>
      <c r="AA1852" s="6" t="s">
        <v>127</v>
      </c>
    </row>
    <row r="1853" spans="19:27" ht="18" customHeight="1" x14ac:dyDescent="0.45">
      <c r="S1853" s="21" t="s">
        <v>143</v>
      </c>
      <c r="T1853" s="21" t="s">
        <v>141</v>
      </c>
      <c r="U1853" s="21" t="s">
        <v>131</v>
      </c>
      <c r="V1853" s="21" t="s">
        <v>120</v>
      </c>
      <c r="W1853" s="21" t="s">
        <v>135</v>
      </c>
      <c r="X1853" s="26" t="str">
        <f>_xlfn.CONCAT(S1853,T1853,U1853,V1853,W1853)</f>
        <v>4後期水1 2c</v>
      </c>
      <c r="Y1853" s="22" t="e">
        <f>DGET($H$12:$P$205,$P$12,S1852:V1853)</f>
        <v>#VALUE!</v>
      </c>
      <c r="Z1853" s="22" t="e">
        <f>DGET($H$12:$P$205,$I$12,S1852:V1853)</f>
        <v>#VALUE!</v>
      </c>
      <c r="AA1853" s="22" t="e">
        <f>DGET($H$12:$P$205,$H$12,S1852:V1853)</f>
        <v>#VALUE!</v>
      </c>
    </row>
    <row r="1854" spans="19:27" ht="18" customHeight="1" x14ac:dyDescent="0.45">
      <c r="S1854" s="6" t="s">
        <v>101</v>
      </c>
      <c r="T1854" s="6" t="s">
        <v>113</v>
      </c>
      <c r="U1854" s="6" t="s">
        <v>102</v>
      </c>
      <c r="V1854" s="6" t="s">
        <v>103</v>
      </c>
      <c r="W1854" s="6"/>
      <c r="X1854" s="25"/>
      <c r="Y1854" s="6" t="s">
        <v>130</v>
      </c>
      <c r="Z1854" s="6" t="s">
        <v>128</v>
      </c>
      <c r="AA1854" s="6" t="s">
        <v>127</v>
      </c>
    </row>
    <row r="1855" spans="19:27" ht="18" customHeight="1" x14ac:dyDescent="0.45">
      <c r="S1855" s="21" t="s">
        <v>143</v>
      </c>
      <c r="T1855" s="21" t="s">
        <v>141</v>
      </c>
      <c r="U1855" s="21" t="s">
        <v>131</v>
      </c>
      <c r="V1855" s="21" t="s">
        <v>121</v>
      </c>
      <c r="W1855" s="21" t="s">
        <v>133</v>
      </c>
      <c r="X1855" s="26" t="str">
        <f>_xlfn.CONCAT(S1855,T1855,U1855,V1855,W1855)</f>
        <v>4後期水3 4a</v>
      </c>
      <c r="Y1855" s="22" t="e">
        <f>DGET($H$12:$P$205,$P$12,S1854:V1855)</f>
        <v>#VALUE!</v>
      </c>
      <c r="Z1855" s="22" t="e">
        <f>DGET($H$12:$P$205,$I$12,S1854:V1855)</f>
        <v>#VALUE!</v>
      </c>
      <c r="AA1855" s="22" t="e">
        <f>DGET($H$12:$P$205,$H$12,S1854:V1855)</f>
        <v>#VALUE!</v>
      </c>
    </row>
    <row r="1856" spans="19:27" ht="18" customHeight="1" x14ac:dyDescent="0.45">
      <c r="S1856" s="6" t="s">
        <v>101</v>
      </c>
      <c r="T1856" s="6" t="s">
        <v>113</v>
      </c>
      <c r="U1856" s="6" t="s">
        <v>102</v>
      </c>
      <c r="V1856" s="6" t="s">
        <v>104</v>
      </c>
      <c r="W1856" s="6"/>
      <c r="X1856" s="25"/>
      <c r="Y1856" s="6" t="s">
        <v>130</v>
      </c>
      <c r="Z1856" s="6" t="s">
        <v>128</v>
      </c>
      <c r="AA1856" s="6" t="s">
        <v>127</v>
      </c>
    </row>
    <row r="1857" spans="19:27" ht="18" customHeight="1" x14ac:dyDescent="0.45">
      <c r="S1857" s="21" t="s">
        <v>143</v>
      </c>
      <c r="T1857" s="21" t="s">
        <v>141</v>
      </c>
      <c r="U1857" s="21" t="s">
        <v>131</v>
      </c>
      <c r="V1857" s="21" t="s">
        <v>121</v>
      </c>
      <c r="W1857" s="21" t="s">
        <v>134</v>
      </c>
      <c r="X1857" s="26" t="str">
        <f>_xlfn.CONCAT(S1857,T1857,U1857,V1857,W1857)</f>
        <v>4後期水3 4b</v>
      </c>
      <c r="Y1857" s="22" t="e">
        <f>DGET($H$12:$P$205,$P$12,S1856:V1857)</f>
        <v>#VALUE!</v>
      </c>
      <c r="Z1857" s="22" t="e">
        <f>DGET($H$12:$P$205,$I$12,S1856:V1857)</f>
        <v>#VALUE!</v>
      </c>
      <c r="AA1857" s="22" t="e">
        <f>DGET($H$12:$P$205,$H$12,S1856:V1857)</f>
        <v>#VALUE!</v>
      </c>
    </row>
    <row r="1858" spans="19:27" ht="18" customHeight="1" x14ac:dyDescent="0.45">
      <c r="S1858" s="6" t="s">
        <v>101</v>
      </c>
      <c r="T1858" s="6" t="s">
        <v>113</v>
      </c>
      <c r="U1858" s="6" t="s">
        <v>102</v>
      </c>
      <c r="V1858" s="6" t="s">
        <v>105</v>
      </c>
      <c r="W1858" s="6"/>
      <c r="X1858" s="25"/>
      <c r="Y1858" s="6" t="s">
        <v>130</v>
      </c>
      <c r="Z1858" s="6" t="s">
        <v>128</v>
      </c>
      <c r="AA1858" s="6" t="s">
        <v>127</v>
      </c>
    </row>
    <row r="1859" spans="19:27" ht="18" customHeight="1" x14ac:dyDescent="0.45">
      <c r="S1859" s="21" t="s">
        <v>143</v>
      </c>
      <c r="T1859" s="21" t="s">
        <v>141</v>
      </c>
      <c r="U1859" s="21" t="s">
        <v>131</v>
      </c>
      <c r="V1859" s="21" t="s">
        <v>121</v>
      </c>
      <c r="W1859" s="21" t="s">
        <v>135</v>
      </c>
      <c r="X1859" s="26" t="str">
        <f>_xlfn.CONCAT(S1859,T1859,U1859,V1859,W1859)</f>
        <v>4後期水3 4c</v>
      </c>
      <c r="Y1859" s="22" t="e">
        <f>DGET($H$12:$P$205,$P$12,S1858:V1859)</f>
        <v>#VALUE!</v>
      </c>
      <c r="Z1859" s="22" t="e">
        <f>DGET($H$12:$P$205,$I$12,S1858:V1859)</f>
        <v>#VALUE!</v>
      </c>
      <c r="AA1859" s="22" t="e">
        <f>DGET($H$12:$P$205,$H$12,S1858:V1859)</f>
        <v>#VALUE!</v>
      </c>
    </row>
    <row r="1860" spans="19:27" ht="18" customHeight="1" x14ac:dyDescent="0.45">
      <c r="S1860" s="6" t="s">
        <v>101</v>
      </c>
      <c r="T1860" s="6" t="s">
        <v>113</v>
      </c>
      <c r="U1860" s="6" t="s">
        <v>102</v>
      </c>
      <c r="V1860" s="6" t="s">
        <v>103</v>
      </c>
      <c r="W1860" s="6"/>
      <c r="X1860" s="25"/>
      <c r="Y1860" s="6" t="s">
        <v>130</v>
      </c>
      <c r="Z1860" s="6" t="s">
        <v>128</v>
      </c>
      <c r="AA1860" s="6" t="s">
        <v>127</v>
      </c>
    </row>
    <row r="1861" spans="19:27" ht="18" customHeight="1" x14ac:dyDescent="0.45">
      <c r="S1861" s="21" t="s">
        <v>143</v>
      </c>
      <c r="T1861" s="21" t="s">
        <v>141</v>
      </c>
      <c r="U1861" s="21" t="s">
        <v>131</v>
      </c>
      <c r="V1861" s="21" t="s">
        <v>123</v>
      </c>
      <c r="W1861" s="21" t="s">
        <v>133</v>
      </c>
      <c r="X1861" s="26" t="str">
        <f>_xlfn.CONCAT(S1861,T1861,U1861,V1861,W1861)</f>
        <v>4後期水5 6a</v>
      </c>
      <c r="Y1861" s="22" t="e">
        <f>DGET($H$12:$P$205,$P$12,S1860:V1861)</f>
        <v>#VALUE!</v>
      </c>
      <c r="Z1861" s="22" t="e">
        <f>DGET($H$12:$P$205,$I$12,S1860:V1861)</f>
        <v>#VALUE!</v>
      </c>
      <c r="AA1861" s="22" t="e">
        <f>DGET($H$12:$P$205,$H$12,S1860:V1861)</f>
        <v>#VALUE!</v>
      </c>
    </row>
    <row r="1862" spans="19:27" ht="18" customHeight="1" x14ac:dyDescent="0.45">
      <c r="S1862" s="6" t="s">
        <v>101</v>
      </c>
      <c r="T1862" s="6" t="s">
        <v>113</v>
      </c>
      <c r="U1862" s="6" t="s">
        <v>102</v>
      </c>
      <c r="V1862" s="6" t="s">
        <v>104</v>
      </c>
      <c r="W1862" s="6"/>
      <c r="X1862" s="25"/>
      <c r="Y1862" s="6" t="s">
        <v>130</v>
      </c>
      <c r="Z1862" s="6" t="s">
        <v>128</v>
      </c>
      <c r="AA1862" s="6" t="s">
        <v>127</v>
      </c>
    </row>
    <row r="1863" spans="19:27" ht="18" customHeight="1" x14ac:dyDescent="0.45">
      <c r="S1863" s="21" t="s">
        <v>143</v>
      </c>
      <c r="T1863" s="21" t="s">
        <v>141</v>
      </c>
      <c r="U1863" s="21" t="s">
        <v>131</v>
      </c>
      <c r="V1863" s="21" t="s">
        <v>123</v>
      </c>
      <c r="W1863" s="21" t="s">
        <v>134</v>
      </c>
      <c r="X1863" s="26" t="str">
        <f>_xlfn.CONCAT(S1863,T1863,U1863,V1863,W1863)</f>
        <v>4後期水5 6b</v>
      </c>
      <c r="Y1863" s="22" t="e">
        <f>DGET($H$12:$P$205,$P$12,S1862:V1863)</f>
        <v>#VALUE!</v>
      </c>
      <c r="Z1863" s="22" t="e">
        <f>DGET($H$12:$P$205,$I$12,S1862:V1863)</f>
        <v>#VALUE!</v>
      </c>
      <c r="AA1863" s="22" t="e">
        <f>DGET($H$12:$P$205,$H$12,S1862:V1863)</f>
        <v>#VALUE!</v>
      </c>
    </row>
    <row r="1864" spans="19:27" ht="18" customHeight="1" x14ac:dyDescent="0.45">
      <c r="S1864" s="6" t="s">
        <v>101</v>
      </c>
      <c r="T1864" s="6" t="s">
        <v>113</v>
      </c>
      <c r="U1864" s="6" t="s">
        <v>102</v>
      </c>
      <c r="V1864" s="6" t="s">
        <v>105</v>
      </c>
      <c r="W1864" s="6"/>
      <c r="X1864" s="25"/>
      <c r="Y1864" s="6" t="s">
        <v>130</v>
      </c>
      <c r="Z1864" s="6" t="s">
        <v>128</v>
      </c>
      <c r="AA1864" s="6" t="s">
        <v>127</v>
      </c>
    </row>
    <row r="1865" spans="19:27" ht="18" customHeight="1" x14ac:dyDescent="0.45">
      <c r="S1865" s="21" t="s">
        <v>143</v>
      </c>
      <c r="T1865" s="21" t="s">
        <v>141</v>
      </c>
      <c r="U1865" s="21" t="s">
        <v>131</v>
      </c>
      <c r="V1865" s="21" t="s">
        <v>123</v>
      </c>
      <c r="W1865" s="21" t="s">
        <v>135</v>
      </c>
      <c r="X1865" s="26" t="str">
        <f>_xlfn.CONCAT(S1865,T1865,U1865,V1865,W1865)</f>
        <v>4後期水5 6c</v>
      </c>
      <c r="Y1865" s="22" t="e">
        <f>DGET($H$12:$P$205,$P$12,S1864:V1865)</f>
        <v>#VALUE!</v>
      </c>
      <c r="Z1865" s="22" t="e">
        <f>DGET($H$12:$P$205,$I$12,S1864:V1865)</f>
        <v>#VALUE!</v>
      </c>
      <c r="AA1865" s="22" t="e">
        <f>DGET($H$12:$P$205,$H$12,S1864:V1865)</f>
        <v>#VALUE!</v>
      </c>
    </row>
    <row r="1866" spans="19:27" ht="18" customHeight="1" x14ac:dyDescent="0.45">
      <c r="S1866" s="6" t="s">
        <v>101</v>
      </c>
      <c r="T1866" s="6" t="s">
        <v>113</v>
      </c>
      <c r="U1866" s="6" t="s">
        <v>102</v>
      </c>
      <c r="V1866" s="6" t="s">
        <v>103</v>
      </c>
      <c r="W1866" s="6"/>
      <c r="X1866" s="25"/>
      <c r="Y1866" s="6" t="s">
        <v>130</v>
      </c>
      <c r="Z1866" s="6" t="s">
        <v>128</v>
      </c>
      <c r="AA1866" s="6" t="s">
        <v>127</v>
      </c>
    </row>
    <row r="1867" spans="19:27" ht="18" customHeight="1" x14ac:dyDescent="0.45">
      <c r="S1867" s="21" t="s">
        <v>143</v>
      </c>
      <c r="T1867" s="21" t="s">
        <v>141</v>
      </c>
      <c r="U1867" s="21" t="s">
        <v>131</v>
      </c>
      <c r="V1867" s="21" t="s">
        <v>124</v>
      </c>
      <c r="W1867" s="21" t="s">
        <v>133</v>
      </c>
      <c r="X1867" s="26" t="str">
        <f>_xlfn.CONCAT(S1867,T1867,U1867,V1867,W1867)</f>
        <v>4後期水7 8a</v>
      </c>
      <c r="Y1867" s="22" t="e">
        <f>DGET($H$12:$P$205,$P$12,S1866:V1867)</f>
        <v>#VALUE!</v>
      </c>
      <c r="Z1867" s="22" t="e">
        <f>DGET($H$12:$P$205,$I$12,S1866:V1867)</f>
        <v>#VALUE!</v>
      </c>
      <c r="AA1867" s="22" t="e">
        <f>DGET($H$12:$P$205,$H$12,S1866:V1867)</f>
        <v>#VALUE!</v>
      </c>
    </row>
    <row r="1868" spans="19:27" ht="18" customHeight="1" x14ac:dyDescent="0.45">
      <c r="S1868" s="6" t="s">
        <v>101</v>
      </c>
      <c r="T1868" s="6" t="s">
        <v>113</v>
      </c>
      <c r="U1868" s="6" t="s">
        <v>102</v>
      </c>
      <c r="V1868" s="6" t="s">
        <v>104</v>
      </c>
      <c r="W1868" s="6"/>
      <c r="X1868" s="25"/>
      <c r="Y1868" s="6" t="s">
        <v>130</v>
      </c>
      <c r="Z1868" s="6" t="s">
        <v>128</v>
      </c>
      <c r="AA1868" s="6" t="s">
        <v>127</v>
      </c>
    </row>
    <row r="1869" spans="19:27" ht="18" customHeight="1" x14ac:dyDescent="0.45">
      <c r="S1869" s="21" t="s">
        <v>143</v>
      </c>
      <c r="T1869" s="21" t="s">
        <v>141</v>
      </c>
      <c r="U1869" s="21" t="s">
        <v>131</v>
      </c>
      <c r="V1869" s="21" t="s">
        <v>124</v>
      </c>
      <c r="W1869" s="21" t="s">
        <v>134</v>
      </c>
      <c r="X1869" s="26" t="str">
        <f>_xlfn.CONCAT(S1869,T1869,U1869,V1869,W1869)</f>
        <v>4後期水7 8b</v>
      </c>
      <c r="Y1869" s="22" t="e">
        <f>DGET($H$12:$P$205,$P$12,S1868:V1869)</f>
        <v>#VALUE!</v>
      </c>
      <c r="Z1869" s="22" t="e">
        <f>DGET($H$12:$P$205,$I$12,S1868:V1869)</f>
        <v>#VALUE!</v>
      </c>
      <c r="AA1869" s="22" t="e">
        <f>DGET($H$12:$P$205,$H$12,S1868:V1869)</f>
        <v>#VALUE!</v>
      </c>
    </row>
    <row r="1870" spans="19:27" ht="18" customHeight="1" x14ac:dyDescent="0.45">
      <c r="S1870" s="6" t="s">
        <v>101</v>
      </c>
      <c r="T1870" s="6" t="s">
        <v>113</v>
      </c>
      <c r="U1870" s="6" t="s">
        <v>102</v>
      </c>
      <c r="V1870" s="6" t="s">
        <v>105</v>
      </c>
      <c r="W1870" s="6"/>
      <c r="X1870" s="25"/>
      <c r="Y1870" s="6" t="s">
        <v>130</v>
      </c>
      <c r="Z1870" s="6" t="s">
        <v>128</v>
      </c>
      <c r="AA1870" s="6" t="s">
        <v>127</v>
      </c>
    </row>
    <row r="1871" spans="19:27" ht="18" customHeight="1" x14ac:dyDescent="0.45">
      <c r="S1871" s="21" t="s">
        <v>143</v>
      </c>
      <c r="T1871" s="21" t="s">
        <v>141</v>
      </c>
      <c r="U1871" s="21" t="s">
        <v>131</v>
      </c>
      <c r="V1871" s="21" t="s">
        <v>124</v>
      </c>
      <c r="W1871" s="21" t="s">
        <v>135</v>
      </c>
      <c r="X1871" s="26" t="str">
        <f>_xlfn.CONCAT(S1871,T1871,U1871,V1871,W1871)</f>
        <v>4後期水7 8c</v>
      </c>
      <c r="Y1871" s="22" t="e">
        <f>DGET($H$12:$P$205,$P$12,S1870:V1871)</f>
        <v>#VALUE!</v>
      </c>
      <c r="Z1871" s="22" t="e">
        <f>DGET($H$12:$P$205,$I$12,S1870:V1871)</f>
        <v>#VALUE!</v>
      </c>
      <c r="AA1871" s="22" t="e">
        <f>DGET($H$12:$P$205,$H$12,S1870:V1871)</f>
        <v>#VALUE!</v>
      </c>
    </row>
    <row r="1872" spans="19:27" ht="18" customHeight="1" x14ac:dyDescent="0.45">
      <c r="S1872" s="6" t="s">
        <v>101</v>
      </c>
      <c r="T1872" s="6" t="s">
        <v>113</v>
      </c>
      <c r="U1872" s="6" t="s">
        <v>102</v>
      </c>
      <c r="V1872" s="6" t="s">
        <v>103</v>
      </c>
      <c r="W1872" s="6"/>
      <c r="X1872" s="25"/>
      <c r="Y1872" s="6" t="s">
        <v>130</v>
      </c>
      <c r="Z1872" s="6" t="s">
        <v>128</v>
      </c>
      <c r="AA1872" s="6" t="s">
        <v>127</v>
      </c>
    </row>
    <row r="1873" spans="19:27" ht="18" customHeight="1" x14ac:dyDescent="0.45">
      <c r="S1873" s="21" t="s">
        <v>143</v>
      </c>
      <c r="T1873" s="21" t="s">
        <v>141</v>
      </c>
      <c r="U1873" s="21" t="s">
        <v>131</v>
      </c>
      <c r="V1873" s="21" t="s">
        <v>125</v>
      </c>
      <c r="W1873" s="21" t="s">
        <v>133</v>
      </c>
      <c r="X1873" s="26" t="str">
        <f>_xlfn.CONCAT(S1873,T1873,U1873,V1873,W1873)</f>
        <v>4後期水9 10a</v>
      </c>
      <c r="Y1873" s="22" t="e">
        <f>DGET($H$12:$P$205,$P$12,S1872:V1873)</f>
        <v>#VALUE!</v>
      </c>
      <c r="Z1873" s="22" t="e">
        <f>DGET($H$12:$P$205,$I$12,S1872:V1873)</f>
        <v>#VALUE!</v>
      </c>
      <c r="AA1873" s="22" t="e">
        <f>DGET($H$12:$P$205,$H$12,S1872:V1873)</f>
        <v>#VALUE!</v>
      </c>
    </row>
    <row r="1874" spans="19:27" ht="18" customHeight="1" x14ac:dyDescent="0.45">
      <c r="S1874" s="6" t="s">
        <v>101</v>
      </c>
      <c r="T1874" s="6" t="s">
        <v>113</v>
      </c>
      <c r="U1874" s="6" t="s">
        <v>102</v>
      </c>
      <c r="V1874" s="6" t="s">
        <v>104</v>
      </c>
      <c r="W1874" s="6"/>
      <c r="X1874" s="25"/>
      <c r="Y1874" s="6" t="s">
        <v>130</v>
      </c>
      <c r="Z1874" s="6" t="s">
        <v>128</v>
      </c>
      <c r="AA1874" s="6" t="s">
        <v>127</v>
      </c>
    </row>
    <row r="1875" spans="19:27" ht="18" customHeight="1" x14ac:dyDescent="0.45">
      <c r="S1875" s="21" t="s">
        <v>143</v>
      </c>
      <c r="T1875" s="21" t="s">
        <v>141</v>
      </c>
      <c r="U1875" s="21" t="s">
        <v>131</v>
      </c>
      <c r="V1875" s="21" t="s">
        <v>125</v>
      </c>
      <c r="W1875" s="21" t="s">
        <v>134</v>
      </c>
      <c r="X1875" s="26" t="str">
        <f>_xlfn.CONCAT(S1875,T1875,U1875,V1875,W1875)</f>
        <v>4後期水9 10b</v>
      </c>
      <c r="Y1875" s="22" t="e">
        <f>DGET($H$12:$P$205,$P$12,S1874:V1875)</f>
        <v>#VALUE!</v>
      </c>
      <c r="Z1875" s="22" t="e">
        <f>DGET($H$12:$P$205,$I$12,S1874:V1875)</f>
        <v>#VALUE!</v>
      </c>
      <c r="AA1875" s="22" t="e">
        <f>DGET($H$12:$P$205,$H$12,S1874:V1875)</f>
        <v>#VALUE!</v>
      </c>
    </row>
    <row r="1876" spans="19:27" ht="18" customHeight="1" x14ac:dyDescent="0.45">
      <c r="S1876" s="6" t="s">
        <v>101</v>
      </c>
      <c r="T1876" s="6" t="s">
        <v>113</v>
      </c>
      <c r="U1876" s="6" t="s">
        <v>102</v>
      </c>
      <c r="V1876" s="6" t="s">
        <v>105</v>
      </c>
      <c r="W1876" s="6"/>
      <c r="X1876" s="25"/>
      <c r="Y1876" s="6" t="s">
        <v>130</v>
      </c>
      <c r="Z1876" s="6" t="s">
        <v>128</v>
      </c>
      <c r="AA1876" s="6" t="s">
        <v>127</v>
      </c>
    </row>
    <row r="1877" spans="19:27" ht="18" customHeight="1" x14ac:dyDescent="0.45">
      <c r="S1877" s="21" t="s">
        <v>143</v>
      </c>
      <c r="T1877" s="21" t="s">
        <v>141</v>
      </c>
      <c r="U1877" s="21" t="s">
        <v>131</v>
      </c>
      <c r="V1877" s="21" t="s">
        <v>125</v>
      </c>
      <c r="W1877" s="21" t="s">
        <v>135</v>
      </c>
      <c r="X1877" s="26" t="str">
        <f>_xlfn.CONCAT(S1877,T1877,U1877,V1877,W1877)</f>
        <v>4後期水9 10c</v>
      </c>
      <c r="Y1877" s="22" t="e">
        <f>DGET($H$12:$P$205,$P$12,S1876:V1877)</f>
        <v>#VALUE!</v>
      </c>
      <c r="Z1877" s="22" t="e">
        <f>DGET($H$12:$P$205,$I$12,S1876:V1877)</f>
        <v>#VALUE!</v>
      </c>
      <c r="AA1877" s="22" t="e">
        <f>DGET($H$12:$P$205,$H$12,S1876:V1877)</f>
        <v>#VALUE!</v>
      </c>
    </row>
    <row r="1878" spans="19:27" ht="18" customHeight="1" x14ac:dyDescent="0.45">
      <c r="S1878" s="6" t="s">
        <v>101</v>
      </c>
      <c r="T1878" s="6" t="s">
        <v>113</v>
      </c>
      <c r="U1878" s="6" t="s">
        <v>102</v>
      </c>
      <c r="V1878" s="6" t="s">
        <v>103</v>
      </c>
      <c r="W1878" s="6"/>
      <c r="X1878" s="25"/>
      <c r="Y1878" s="6" t="s">
        <v>130</v>
      </c>
      <c r="Z1878" s="6" t="s">
        <v>128</v>
      </c>
      <c r="AA1878" s="6" t="s">
        <v>127</v>
      </c>
    </row>
    <row r="1879" spans="19:27" ht="18" customHeight="1" x14ac:dyDescent="0.45">
      <c r="S1879" s="21" t="s">
        <v>143</v>
      </c>
      <c r="T1879" s="21" t="s">
        <v>141</v>
      </c>
      <c r="U1879" s="21" t="s">
        <v>131</v>
      </c>
      <c r="V1879" s="21" t="s">
        <v>126</v>
      </c>
      <c r="W1879" s="21" t="s">
        <v>133</v>
      </c>
      <c r="X1879" s="26" t="str">
        <f>_xlfn.CONCAT(S1879,T1879,U1879,V1879,W1879)</f>
        <v>4後期水他a</v>
      </c>
      <c r="Y1879" s="22" t="e">
        <f>DGET($H$12:$P$205,$P$12,S1878:V1879)</f>
        <v>#VALUE!</v>
      </c>
      <c r="Z1879" s="22" t="e">
        <f>DGET($H$12:$P$205,$I$12,S1878:V1879)</f>
        <v>#VALUE!</v>
      </c>
      <c r="AA1879" s="22" t="e">
        <f>DGET($H$12:$P$205,$H$12,S1878:V1879)</f>
        <v>#VALUE!</v>
      </c>
    </row>
    <row r="1880" spans="19:27" ht="18" customHeight="1" x14ac:dyDescent="0.45">
      <c r="S1880" s="6" t="s">
        <v>101</v>
      </c>
      <c r="T1880" s="6" t="s">
        <v>113</v>
      </c>
      <c r="U1880" s="6" t="s">
        <v>102</v>
      </c>
      <c r="V1880" s="6" t="s">
        <v>104</v>
      </c>
      <c r="W1880" s="6"/>
      <c r="X1880" s="25"/>
      <c r="Y1880" s="6" t="s">
        <v>130</v>
      </c>
      <c r="Z1880" s="6" t="s">
        <v>128</v>
      </c>
      <c r="AA1880" s="6" t="s">
        <v>127</v>
      </c>
    </row>
    <row r="1881" spans="19:27" ht="18" customHeight="1" x14ac:dyDescent="0.45">
      <c r="S1881" s="21" t="s">
        <v>143</v>
      </c>
      <c r="T1881" s="21" t="s">
        <v>141</v>
      </c>
      <c r="U1881" s="21" t="s">
        <v>131</v>
      </c>
      <c r="V1881" s="21" t="s">
        <v>126</v>
      </c>
      <c r="W1881" s="21" t="s">
        <v>134</v>
      </c>
      <c r="X1881" s="26" t="str">
        <f>_xlfn.CONCAT(S1881,T1881,U1881,V1881,W1881)</f>
        <v>4後期水他b</v>
      </c>
      <c r="Y1881" s="22" t="e">
        <f>DGET($H$12:$P$205,$P$12,S1880:V1881)</f>
        <v>#VALUE!</v>
      </c>
      <c r="Z1881" s="22" t="e">
        <f>DGET($H$12:$P$205,$I$12,S1880:V1881)</f>
        <v>#VALUE!</v>
      </c>
      <c r="AA1881" s="22" t="e">
        <f>DGET($H$12:$P$205,$H$12,S1880:V1881)</f>
        <v>#VALUE!</v>
      </c>
    </row>
    <row r="1882" spans="19:27" ht="18" customHeight="1" x14ac:dyDescent="0.45">
      <c r="S1882" s="6" t="s">
        <v>101</v>
      </c>
      <c r="T1882" s="6" t="s">
        <v>113</v>
      </c>
      <c r="U1882" s="6" t="s">
        <v>102</v>
      </c>
      <c r="V1882" s="6" t="s">
        <v>105</v>
      </c>
      <c r="W1882" s="6"/>
      <c r="X1882" s="25"/>
      <c r="Y1882" s="6" t="s">
        <v>130</v>
      </c>
      <c r="Z1882" s="6" t="s">
        <v>128</v>
      </c>
      <c r="AA1882" s="6" t="s">
        <v>127</v>
      </c>
    </row>
    <row r="1883" spans="19:27" ht="18" customHeight="1" x14ac:dyDescent="0.45">
      <c r="S1883" s="21" t="s">
        <v>143</v>
      </c>
      <c r="T1883" s="21" t="s">
        <v>141</v>
      </c>
      <c r="U1883" s="21" t="s">
        <v>131</v>
      </c>
      <c r="V1883" s="21" t="s">
        <v>126</v>
      </c>
      <c r="W1883" s="21" t="s">
        <v>135</v>
      </c>
      <c r="X1883" s="26" t="str">
        <f>_xlfn.CONCAT(S1883,T1883,U1883,V1883,W1883)</f>
        <v>4後期水他c</v>
      </c>
      <c r="Y1883" s="22" t="e">
        <f>DGET($H$12:$P$205,$P$12,S1882:V1883)</f>
        <v>#VALUE!</v>
      </c>
      <c r="Z1883" s="22" t="e">
        <f>DGET($H$12:$P$205,$I$12,S1882:V1883)</f>
        <v>#VALUE!</v>
      </c>
      <c r="AA1883" s="22" t="e">
        <f>DGET($H$12:$P$205,$H$12,S1882:V1883)</f>
        <v>#VALUE!</v>
      </c>
    </row>
    <row r="1884" spans="19:27" ht="18" customHeight="1" x14ac:dyDescent="0.45">
      <c r="S1884" s="6" t="s">
        <v>101</v>
      </c>
      <c r="T1884" s="6" t="s">
        <v>113</v>
      </c>
      <c r="U1884" s="6" t="s">
        <v>102</v>
      </c>
      <c r="V1884" s="6" t="s">
        <v>103</v>
      </c>
      <c r="W1884" s="6"/>
      <c r="X1884" s="25"/>
      <c r="Y1884" s="6" t="s">
        <v>130</v>
      </c>
      <c r="Z1884" s="6" t="s">
        <v>128</v>
      </c>
      <c r="AA1884" s="6" t="s">
        <v>127</v>
      </c>
    </row>
    <row r="1885" spans="19:27" ht="18" customHeight="1" x14ac:dyDescent="0.45">
      <c r="S1885" s="21" t="s">
        <v>143</v>
      </c>
      <c r="T1885" s="21" t="s">
        <v>141</v>
      </c>
      <c r="U1885" s="21" t="s">
        <v>132</v>
      </c>
      <c r="V1885" s="21" t="s">
        <v>120</v>
      </c>
      <c r="W1885" s="21" t="s">
        <v>133</v>
      </c>
      <c r="X1885" s="26" t="str">
        <f>_xlfn.CONCAT(S1885,T1885,U1885,V1885,W1885)</f>
        <v>4後期木1 2a</v>
      </c>
      <c r="Y1885" s="22" t="e">
        <f>DGET($H$12:$P$205,$P$12,S1884:V1885)</f>
        <v>#VALUE!</v>
      </c>
      <c r="Z1885" s="22" t="e">
        <f>DGET($H$12:$P$205,$I$12,S1884:V1885)</f>
        <v>#VALUE!</v>
      </c>
      <c r="AA1885" s="22" t="e">
        <f>DGET($H$12:$P$205,$H$12,S1884:V1885)</f>
        <v>#VALUE!</v>
      </c>
    </row>
    <row r="1886" spans="19:27" ht="18" customHeight="1" x14ac:dyDescent="0.45">
      <c r="S1886" s="6" t="s">
        <v>101</v>
      </c>
      <c r="T1886" s="6" t="s">
        <v>113</v>
      </c>
      <c r="U1886" s="6" t="s">
        <v>102</v>
      </c>
      <c r="V1886" s="6" t="s">
        <v>104</v>
      </c>
      <c r="W1886" s="6"/>
      <c r="X1886" s="25"/>
      <c r="Y1886" s="6" t="s">
        <v>130</v>
      </c>
      <c r="Z1886" s="6" t="s">
        <v>128</v>
      </c>
      <c r="AA1886" s="6" t="s">
        <v>127</v>
      </c>
    </row>
    <row r="1887" spans="19:27" ht="18" customHeight="1" x14ac:dyDescent="0.45">
      <c r="S1887" s="21" t="s">
        <v>143</v>
      </c>
      <c r="T1887" s="21" t="s">
        <v>141</v>
      </c>
      <c r="U1887" s="21" t="s">
        <v>132</v>
      </c>
      <c r="V1887" s="21" t="s">
        <v>120</v>
      </c>
      <c r="W1887" s="21" t="s">
        <v>134</v>
      </c>
      <c r="X1887" s="26" t="str">
        <f>_xlfn.CONCAT(S1887,T1887,U1887,V1887,W1887)</f>
        <v>4後期木1 2b</v>
      </c>
      <c r="Y1887" s="22" t="e">
        <f>DGET($H$12:$P$205,$P$12,S1886:V1887)</f>
        <v>#VALUE!</v>
      </c>
      <c r="Z1887" s="22" t="e">
        <f>DGET($H$12:$P$205,$I$12,S1886:V1887)</f>
        <v>#VALUE!</v>
      </c>
      <c r="AA1887" s="22" t="e">
        <f>DGET($H$12:$P$205,$H$12,S1886:V1887)</f>
        <v>#VALUE!</v>
      </c>
    </row>
    <row r="1888" spans="19:27" ht="18" customHeight="1" x14ac:dyDescent="0.45">
      <c r="S1888" s="6" t="s">
        <v>101</v>
      </c>
      <c r="T1888" s="6" t="s">
        <v>113</v>
      </c>
      <c r="U1888" s="6" t="s">
        <v>102</v>
      </c>
      <c r="V1888" s="6" t="s">
        <v>105</v>
      </c>
      <c r="W1888" s="6"/>
      <c r="X1888" s="25"/>
      <c r="Y1888" s="6" t="s">
        <v>130</v>
      </c>
      <c r="Z1888" s="6" t="s">
        <v>128</v>
      </c>
      <c r="AA1888" s="6" t="s">
        <v>127</v>
      </c>
    </row>
    <row r="1889" spans="19:27" ht="18" customHeight="1" x14ac:dyDescent="0.45">
      <c r="S1889" s="21" t="s">
        <v>143</v>
      </c>
      <c r="T1889" s="21" t="s">
        <v>141</v>
      </c>
      <c r="U1889" s="21" t="s">
        <v>132</v>
      </c>
      <c r="V1889" s="21" t="s">
        <v>120</v>
      </c>
      <c r="W1889" s="21" t="s">
        <v>135</v>
      </c>
      <c r="X1889" s="26" t="str">
        <f>_xlfn.CONCAT(S1889,T1889,U1889,V1889,W1889)</f>
        <v>4後期木1 2c</v>
      </c>
      <c r="Y1889" s="22" t="e">
        <f>DGET($H$12:$P$205,$P$12,S1888:V1889)</f>
        <v>#VALUE!</v>
      </c>
      <c r="Z1889" s="22" t="e">
        <f>DGET($H$12:$P$205,$I$12,S1888:V1889)</f>
        <v>#VALUE!</v>
      </c>
      <c r="AA1889" s="22" t="e">
        <f>DGET($H$12:$P$205,$H$12,S1888:V1889)</f>
        <v>#VALUE!</v>
      </c>
    </row>
    <row r="1890" spans="19:27" ht="18" customHeight="1" x14ac:dyDescent="0.45">
      <c r="S1890" s="6" t="s">
        <v>101</v>
      </c>
      <c r="T1890" s="6" t="s">
        <v>113</v>
      </c>
      <c r="U1890" s="6" t="s">
        <v>102</v>
      </c>
      <c r="V1890" s="6" t="s">
        <v>103</v>
      </c>
      <c r="W1890" s="6"/>
      <c r="X1890" s="25"/>
      <c r="Y1890" s="6" t="s">
        <v>130</v>
      </c>
      <c r="Z1890" s="6" t="s">
        <v>128</v>
      </c>
      <c r="AA1890" s="6" t="s">
        <v>127</v>
      </c>
    </row>
    <row r="1891" spans="19:27" ht="18" customHeight="1" x14ac:dyDescent="0.45">
      <c r="S1891" s="21" t="s">
        <v>143</v>
      </c>
      <c r="T1891" s="21" t="s">
        <v>141</v>
      </c>
      <c r="U1891" s="21" t="s">
        <v>132</v>
      </c>
      <c r="V1891" s="21" t="s">
        <v>121</v>
      </c>
      <c r="W1891" s="21" t="s">
        <v>133</v>
      </c>
      <c r="X1891" s="26" t="str">
        <f>_xlfn.CONCAT(S1891,T1891,U1891,V1891,W1891)</f>
        <v>4後期木3 4a</v>
      </c>
      <c r="Y1891" s="22" t="e">
        <f>DGET($H$12:$P$205,$P$12,S1890:V1891)</f>
        <v>#VALUE!</v>
      </c>
      <c r="Z1891" s="22" t="e">
        <f>DGET($H$12:$P$205,$I$12,S1890:V1891)</f>
        <v>#VALUE!</v>
      </c>
      <c r="AA1891" s="22" t="e">
        <f>DGET($H$12:$P$205,$H$12,S1890:V1891)</f>
        <v>#VALUE!</v>
      </c>
    </row>
    <row r="1892" spans="19:27" ht="18" customHeight="1" x14ac:dyDescent="0.45">
      <c r="S1892" s="6" t="s">
        <v>101</v>
      </c>
      <c r="T1892" s="6" t="s">
        <v>113</v>
      </c>
      <c r="U1892" s="6" t="s">
        <v>102</v>
      </c>
      <c r="V1892" s="6" t="s">
        <v>104</v>
      </c>
      <c r="W1892" s="6"/>
      <c r="X1892" s="25"/>
      <c r="Y1892" s="6" t="s">
        <v>130</v>
      </c>
      <c r="Z1892" s="6" t="s">
        <v>128</v>
      </c>
      <c r="AA1892" s="6" t="s">
        <v>127</v>
      </c>
    </row>
    <row r="1893" spans="19:27" ht="18" customHeight="1" x14ac:dyDescent="0.45">
      <c r="S1893" s="21" t="s">
        <v>143</v>
      </c>
      <c r="T1893" s="21" t="s">
        <v>141</v>
      </c>
      <c r="U1893" s="21" t="s">
        <v>132</v>
      </c>
      <c r="V1893" s="21" t="s">
        <v>121</v>
      </c>
      <c r="W1893" s="21" t="s">
        <v>134</v>
      </c>
      <c r="X1893" s="26" t="str">
        <f>_xlfn.CONCAT(S1893,T1893,U1893,V1893,W1893)</f>
        <v>4後期木3 4b</v>
      </c>
      <c r="Y1893" s="22" t="e">
        <f>DGET($H$12:$P$205,$P$12,S1892:V1893)</f>
        <v>#VALUE!</v>
      </c>
      <c r="Z1893" s="22" t="e">
        <f>DGET($H$12:$P$205,$I$12,S1892:V1893)</f>
        <v>#VALUE!</v>
      </c>
      <c r="AA1893" s="22" t="e">
        <f>DGET($H$12:$P$205,$H$12,S1892:V1893)</f>
        <v>#VALUE!</v>
      </c>
    </row>
    <row r="1894" spans="19:27" ht="18" customHeight="1" x14ac:dyDescent="0.45">
      <c r="S1894" s="6" t="s">
        <v>101</v>
      </c>
      <c r="T1894" s="6" t="s">
        <v>113</v>
      </c>
      <c r="U1894" s="6" t="s">
        <v>102</v>
      </c>
      <c r="V1894" s="6" t="s">
        <v>105</v>
      </c>
      <c r="W1894" s="6"/>
      <c r="X1894" s="25"/>
      <c r="Y1894" s="6" t="s">
        <v>130</v>
      </c>
      <c r="Z1894" s="6" t="s">
        <v>128</v>
      </c>
      <c r="AA1894" s="6" t="s">
        <v>127</v>
      </c>
    </row>
    <row r="1895" spans="19:27" ht="18" customHeight="1" x14ac:dyDescent="0.45">
      <c r="S1895" s="21" t="s">
        <v>143</v>
      </c>
      <c r="T1895" s="21" t="s">
        <v>141</v>
      </c>
      <c r="U1895" s="21" t="s">
        <v>132</v>
      </c>
      <c r="V1895" s="21" t="s">
        <v>121</v>
      </c>
      <c r="W1895" s="21" t="s">
        <v>135</v>
      </c>
      <c r="X1895" s="26" t="str">
        <f>_xlfn.CONCAT(S1895,T1895,U1895,V1895,W1895)</f>
        <v>4後期木3 4c</v>
      </c>
      <c r="Y1895" s="22" t="e">
        <f>DGET($H$12:$P$205,$P$12,S1894:V1895)</f>
        <v>#VALUE!</v>
      </c>
      <c r="Z1895" s="22" t="e">
        <f>DGET($H$12:$P$205,$I$12,S1894:V1895)</f>
        <v>#VALUE!</v>
      </c>
      <c r="AA1895" s="22" t="e">
        <f>DGET($H$12:$P$205,$H$12,S1894:V1895)</f>
        <v>#VALUE!</v>
      </c>
    </row>
    <row r="1896" spans="19:27" ht="18" customHeight="1" x14ac:dyDescent="0.45">
      <c r="S1896" s="6" t="s">
        <v>101</v>
      </c>
      <c r="T1896" s="6" t="s">
        <v>113</v>
      </c>
      <c r="U1896" s="6" t="s">
        <v>102</v>
      </c>
      <c r="V1896" s="6" t="s">
        <v>103</v>
      </c>
      <c r="W1896" s="6"/>
      <c r="X1896" s="25"/>
      <c r="Y1896" s="6" t="s">
        <v>130</v>
      </c>
      <c r="Z1896" s="6" t="s">
        <v>128</v>
      </c>
      <c r="AA1896" s="6" t="s">
        <v>127</v>
      </c>
    </row>
    <row r="1897" spans="19:27" ht="18" customHeight="1" x14ac:dyDescent="0.45">
      <c r="S1897" s="21" t="s">
        <v>143</v>
      </c>
      <c r="T1897" s="21" t="s">
        <v>141</v>
      </c>
      <c r="U1897" s="21" t="s">
        <v>132</v>
      </c>
      <c r="V1897" s="21" t="s">
        <v>123</v>
      </c>
      <c r="W1897" s="21" t="s">
        <v>133</v>
      </c>
      <c r="X1897" s="26" t="str">
        <f>_xlfn.CONCAT(S1897,T1897,U1897,V1897,W1897)</f>
        <v>4後期木5 6a</v>
      </c>
      <c r="Y1897" s="22" t="e">
        <f>DGET($H$12:$P$205,$P$12,S1896:V1897)</f>
        <v>#VALUE!</v>
      </c>
      <c r="Z1897" s="22" t="e">
        <f>DGET($H$12:$P$205,$I$12,S1896:V1897)</f>
        <v>#VALUE!</v>
      </c>
      <c r="AA1897" s="22" t="e">
        <f>DGET($H$12:$P$205,$H$12,S1896:V1897)</f>
        <v>#VALUE!</v>
      </c>
    </row>
    <row r="1898" spans="19:27" ht="18" customHeight="1" x14ac:dyDescent="0.45">
      <c r="S1898" s="6" t="s">
        <v>101</v>
      </c>
      <c r="T1898" s="6" t="s">
        <v>113</v>
      </c>
      <c r="U1898" s="6" t="s">
        <v>102</v>
      </c>
      <c r="V1898" s="6" t="s">
        <v>104</v>
      </c>
      <c r="W1898" s="6"/>
      <c r="X1898" s="25"/>
      <c r="Y1898" s="6" t="s">
        <v>130</v>
      </c>
      <c r="Z1898" s="6" t="s">
        <v>128</v>
      </c>
      <c r="AA1898" s="6" t="s">
        <v>127</v>
      </c>
    </row>
    <row r="1899" spans="19:27" ht="18" customHeight="1" x14ac:dyDescent="0.45">
      <c r="S1899" s="21" t="s">
        <v>143</v>
      </c>
      <c r="T1899" s="21" t="s">
        <v>141</v>
      </c>
      <c r="U1899" s="21" t="s">
        <v>132</v>
      </c>
      <c r="V1899" s="21" t="s">
        <v>123</v>
      </c>
      <c r="W1899" s="21" t="s">
        <v>134</v>
      </c>
      <c r="X1899" s="26" t="str">
        <f>_xlfn.CONCAT(S1899,T1899,U1899,V1899,W1899)</f>
        <v>4後期木5 6b</v>
      </c>
      <c r="Y1899" s="22" t="e">
        <f>DGET($H$12:$P$205,$P$12,S1898:V1899)</f>
        <v>#VALUE!</v>
      </c>
      <c r="Z1899" s="22" t="e">
        <f>DGET($H$12:$P$205,$I$12,S1898:V1899)</f>
        <v>#VALUE!</v>
      </c>
      <c r="AA1899" s="22" t="e">
        <f>DGET($H$12:$P$205,$H$12,S1898:V1899)</f>
        <v>#VALUE!</v>
      </c>
    </row>
    <row r="1900" spans="19:27" ht="18" customHeight="1" x14ac:dyDescent="0.45">
      <c r="S1900" s="6" t="s">
        <v>101</v>
      </c>
      <c r="T1900" s="6" t="s">
        <v>113</v>
      </c>
      <c r="U1900" s="6" t="s">
        <v>102</v>
      </c>
      <c r="V1900" s="6" t="s">
        <v>105</v>
      </c>
      <c r="W1900" s="6"/>
      <c r="X1900" s="25"/>
      <c r="Y1900" s="6" t="s">
        <v>130</v>
      </c>
      <c r="Z1900" s="6" t="s">
        <v>128</v>
      </c>
      <c r="AA1900" s="6" t="s">
        <v>127</v>
      </c>
    </row>
    <row r="1901" spans="19:27" ht="18" customHeight="1" x14ac:dyDescent="0.45">
      <c r="S1901" s="21" t="s">
        <v>143</v>
      </c>
      <c r="T1901" s="21" t="s">
        <v>141</v>
      </c>
      <c r="U1901" s="21" t="s">
        <v>132</v>
      </c>
      <c r="V1901" s="21" t="s">
        <v>123</v>
      </c>
      <c r="W1901" s="21" t="s">
        <v>135</v>
      </c>
      <c r="X1901" s="26" t="str">
        <f>_xlfn.CONCAT(S1901,T1901,U1901,V1901,W1901)</f>
        <v>4後期木5 6c</v>
      </c>
      <c r="Y1901" s="22" t="e">
        <f>DGET($H$12:$P$205,$P$12,S1900:V1901)</f>
        <v>#VALUE!</v>
      </c>
      <c r="Z1901" s="22" t="e">
        <f>DGET($H$12:$P$205,$I$12,S1900:V1901)</f>
        <v>#VALUE!</v>
      </c>
      <c r="AA1901" s="22" t="e">
        <f>DGET($H$12:$P$205,$H$12,S1900:V1901)</f>
        <v>#VALUE!</v>
      </c>
    </row>
    <row r="1902" spans="19:27" ht="18" customHeight="1" x14ac:dyDescent="0.45">
      <c r="S1902" s="6" t="s">
        <v>101</v>
      </c>
      <c r="T1902" s="6" t="s">
        <v>113</v>
      </c>
      <c r="U1902" s="6" t="s">
        <v>102</v>
      </c>
      <c r="V1902" s="6" t="s">
        <v>103</v>
      </c>
      <c r="W1902" s="6"/>
      <c r="X1902" s="25"/>
      <c r="Y1902" s="6" t="s">
        <v>130</v>
      </c>
      <c r="Z1902" s="6" t="s">
        <v>128</v>
      </c>
      <c r="AA1902" s="6" t="s">
        <v>127</v>
      </c>
    </row>
    <row r="1903" spans="19:27" ht="18" customHeight="1" x14ac:dyDescent="0.45">
      <c r="S1903" s="21" t="s">
        <v>143</v>
      </c>
      <c r="T1903" s="21" t="s">
        <v>141</v>
      </c>
      <c r="U1903" s="21" t="s">
        <v>132</v>
      </c>
      <c r="V1903" s="21" t="s">
        <v>124</v>
      </c>
      <c r="W1903" s="21" t="s">
        <v>133</v>
      </c>
      <c r="X1903" s="26" t="str">
        <f>_xlfn.CONCAT(S1903,T1903,U1903,V1903,W1903)</f>
        <v>4後期木7 8a</v>
      </c>
      <c r="Y1903" s="22" t="e">
        <f>DGET($H$12:$P$205,$P$12,S1902:V1903)</f>
        <v>#VALUE!</v>
      </c>
      <c r="Z1903" s="22" t="e">
        <f>DGET($H$12:$P$205,$I$12,S1902:V1903)</f>
        <v>#VALUE!</v>
      </c>
      <c r="AA1903" s="22" t="e">
        <f>DGET($H$12:$P$205,$H$12,S1902:V1903)</f>
        <v>#VALUE!</v>
      </c>
    </row>
    <row r="1904" spans="19:27" ht="18" customHeight="1" x14ac:dyDescent="0.45">
      <c r="S1904" s="6" t="s">
        <v>101</v>
      </c>
      <c r="T1904" s="6" t="s">
        <v>113</v>
      </c>
      <c r="U1904" s="6" t="s">
        <v>102</v>
      </c>
      <c r="V1904" s="6" t="s">
        <v>104</v>
      </c>
      <c r="W1904" s="6"/>
      <c r="X1904" s="25"/>
      <c r="Y1904" s="6" t="s">
        <v>130</v>
      </c>
      <c r="Z1904" s="6" t="s">
        <v>128</v>
      </c>
      <c r="AA1904" s="6" t="s">
        <v>127</v>
      </c>
    </row>
    <row r="1905" spans="19:27" ht="18" customHeight="1" x14ac:dyDescent="0.45">
      <c r="S1905" s="21" t="s">
        <v>143</v>
      </c>
      <c r="T1905" s="21" t="s">
        <v>141</v>
      </c>
      <c r="U1905" s="21" t="s">
        <v>132</v>
      </c>
      <c r="V1905" s="21" t="s">
        <v>124</v>
      </c>
      <c r="W1905" s="21" t="s">
        <v>134</v>
      </c>
      <c r="X1905" s="26" t="str">
        <f>_xlfn.CONCAT(S1905,T1905,U1905,V1905,W1905)</f>
        <v>4後期木7 8b</v>
      </c>
      <c r="Y1905" s="22" t="e">
        <f>DGET($H$12:$P$205,$P$12,S1904:V1905)</f>
        <v>#VALUE!</v>
      </c>
      <c r="Z1905" s="22" t="e">
        <f>DGET($H$12:$P$205,$I$12,S1904:V1905)</f>
        <v>#VALUE!</v>
      </c>
      <c r="AA1905" s="22" t="e">
        <f>DGET($H$12:$P$205,$H$12,S1904:V1905)</f>
        <v>#VALUE!</v>
      </c>
    </row>
    <row r="1906" spans="19:27" ht="18" customHeight="1" x14ac:dyDescent="0.45">
      <c r="S1906" s="6" t="s">
        <v>101</v>
      </c>
      <c r="T1906" s="6" t="s">
        <v>113</v>
      </c>
      <c r="U1906" s="6" t="s">
        <v>102</v>
      </c>
      <c r="V1906" s="6" t="s">
        <v>105</v>
      </c>
      <c r="W1906" s="6"/>
      <c r="X1906" s="25"/>
      <c r="Y1906" s="6" t="s">
        <v>130</v>
      </c>
      <c r="Z1906" s="6" t="s">
        <v>128</v>
      </c>
      <c r="AA1906" s="6" t="s">
        <v>127</v>
      </c>
    </row>
    <row r="1907" spans="19:27" ht="18" customHeight="1" x14ac:dyDescent="0.45">
      <c r="S1907" s="21" t="s">
        <v>143</v>
      </c>
      <c r="T1907" s="21" t="s">
        <v>141</v>
      </c>
      <c r="U1907" s="21" t="s">
        <v>132</v>
      </c>
      <c r="V1907" s="21" t="s">
        <v>124</v>
      </c>
      <c r="W1907" s="21" t="s">
        <v>135</v>
      </c>
      <c r="X1907" s="26" t="str">
        <f>_xlfn.CONCAT(S1907,T1907,U1907,V1907,W1907)</f>
        <v>4後期木7 8c</v>
      </c>
      <c r="Y1907" s="22" t="e">
        <f>DGET($H$12:$P$205,$P$12,S1906:V1907)</f>
        <v>#VALUE!</v>
      </c>
      <c r="Z1907" s="22" t="e">
        <f>DGET($H$12:$P$205,$I$12,S1906:V1907)</f>
        <v>#VALUE!</v>
      </c>
      <c r="AA1907" s="22" t="e">
        <f>DGET($H$12:$P$205,$H$12,S1906:V1907)</f>
        <v>#VALUE!</v>
      </c>
    </row>
    <row r="1908" spans="19:27" ht="18" customHeight="1" x14ac:dyDescent="0.45">
      <c r="S1908" s="6" t="s">
        <v>101</v>
      </c>
      <c r="T1908" s="6" t="s">
        <v>113</v>
      </c>
      <c r="U1908" s="6" t="s">
        <v>102</v>
      </c>
      <c r="V1908" s="6" t="s">
        <v>103</v>
      </c>
      <c r="W1908" s="6"/>
      <c r="X1908" s="25"/>
      <c r="Y1908" s="6" t="s">
        <v>130</v>
      </c>
      <c r="Z1908" s="6" t="s">
        <v>128</v>
      </c>
      <c r="AA1908" s="6" t="s">
        <v>127</v>
      </c>
    </row>
    <row r="1909" spans="19:27" ht="18" customHeight="1" x14ac:dyDescent="0.45">
      <c r="S1909" s="21" t="s">
        <v>143</v>
      </c>
      <c r="T1909" s="21" t="s">
        <v>141</v>
      </c>
      <c r="U1909" s="21" t="s">
        <v>132</v>
      </c>
      <c r="V1909" s="21" t="s">
        <v>125</v>
      </c>
      <c r="W1909" s="21" t="s">
        <v>133</v>
      </c>
      <c r="X1909" s="26" t="str">
        <f>_xlfn.CONCAT(S1909,T1909,U1909,V1909,W1909)</f>
        <v>4後期木9 10a</v>
      </c>
      <c r="Y1909" s="22" t="e">
        <f>DGET($H$12:$P$205,$P$12,S1908:V1909)</f>
        <v>#VALUE!</v>
      </c>
      <c r="Z1909" s="22" t="e">
        <f>DGET($H$12:$P$205,$I$12,S1908:V1909)</f>
        <v>#VALUE!</v>
      </c>
      <c r="AA1909" s="22" t="e">
        <f>DGET($H$12:$P$205,$H$12,S1908:V1909)</f>
        <v>#VALUE!</v>
      </c>
    </row>
    <row r="1910" spans="19:27" ht="18" customHeight="1" x14ac:dyDescent="0.45">
      <c r="S1910" s="6" t="s">
        <v>101</v>
      </c>
      <c r="T1910" s="6" t="s">
        <v>113</v>
      </c>
      <c r="U1910" s="6" t="s">
        <v>102</v>
      </c>
      <c r="V1910" s="6" t="s">
        <v>104</v>
      </c>
      <c r="W1910" s="6"/>
      <c r="X1910" s="25"/>
      <c r="Y1910" s="6" t="s">
        <v>130</v>
      </c>
      <c r="Z1910" s="6" t="s">
        <v>128</v>
      </c>
      <c r="AA1910" s="6" t="s">
        <v>127</v>
      </c>
    </row>
    <row r="1911" spans="19:27" ht="18" customHeight="1" x14ac:dyDescent="0.45">
      <c r="S1911" s="21" t="s">
        <v>143</v>
      </c>
      <c r="T1911" s="21" t="s">
        <v>141</v>
      </c>
      <c r="U1911" s="21" t="s">
        <v>132</v>
      </c>
      <c r="V1911" s="21" t="s">
        <v>125</v>
      </c>
      <c r="W1911" s="21" t="s">
        <v>134</v>
      </c>
      <c r="X1911" s="26" t="str">
        <f>_xlfn.CONCAT(S1911,T1911,U1911,V1911,W1911)</f>
        <v>4後期木9 10b</v>
      </c>
      <c r="Y1911" s="22" t="e">
        <f>DGET($H$12:$P$205,$P$12,S1910:V1911)</f>
        <v>#VALUE!</v>
      </c>
      <c r="Z1911" s="22" t="e">
        <f>DGET($H$12:$P$205,$I$12,S1910:V1911)</f>
        <v>#VALUE!</v>
      </c>
      <c r="AA1911" s="22" t="e">
        <f>DGET($H$12:$P$205,$H$12,S1910:V1911)</f>
        <v>#VALUE!</v>
      </c>
    </row>
    <row r="1912" spans="19:27" ht="18" customHeight="1" x14ac:dyDescent="0.45">
      <c r="S1912" s="6" t="s">
        <v>101</v>
      </c>
      <c r="T1912" s="6" t="s">
        <v>113</v>
      </c>
      <c r="U1912" s="6" t="s">
        <v>102</v>
      </c>
      <c r="V1912" s="6" t="s">
        <v>105</v>
      </c>
      <c r="W1912" s="6"/>
      <c r="X1912" s="25"/>
      <c r="Y1912" s="6" t="s">
        <v>130</v>
      </c>
      <c r="Z1912" s="6" t="s">
        <v>128</v>
      </c>
      <c r="AA1912" s="6" t="s">
        <v>127</v>
      </c>
    </row>
    <row r="1913" spans="19:27" ht="18" customHeight="1" x14ac:dyDescent="0.45">
      <c r="S1913" s="21" t="s">
        <v>143</v>
      </c>
      <c r="T1913" s="21" t="s">
        <v>141</v>
      </c>
      <c r="U1913" s="21" t="s">
        <v>132</v>
      </c>
      <c r="V1913" s="21" t="s">
        <v>125</v>
      </c>
      <c r="W1913" s="21" t="s">
        <v>135</v>
      </c>
      <c r="X1913" s="26" t="str">
        <f>_xlfn.CONCAT(S1913,T1913,U1913,V1913,W1913)</f>
        <v>4後期木9 10c</v>
      </c>
      <c r="Y1913" s="22" t="e">
        <f>DGET($H$12:$P$205,$P$12,S1912:V1913)</f>
        <v>#VALUE!</v>
      </c>
      <c r="Z1913" s="22" t="e">
        <f>DGET($H$12:$P$205,$I$12,S1912:V1913)</f>
        <v>#VALUE!</v>
      </c>
      <c r="AA1913" s="22" t="e">
        <f>DGET($H$12:$P$205,$H$12,S1912:V1913)</f>
        <v>#VALUE!</v>
      </c>
    </row>
    <row r="1914" spans="19:27" ht="18" customHeight="1" x14ac:dyDescent="0.45">
      <c r="S1914" s="6" t="s">
        <v>101</v>
      </c>
      <c r="T1914" s="6" t="s">
        <v>113</v>
      </c>
      <c r="U1914" s="6" t="s">
        <v>102</v>
      </c>
      <c r="V1914" s="6" t="s">
        <v>103</v>
      </c>
      <c r="W1914" s="6"/>
      <c r="X1914" s="25"/>
      <c r="Y1914" s="6" t="s">
        <v>130</v>
      </c>
      <c r="Z1914" s="6" t="s">
        <v>128</v>
      </c>
      <c r="AA1914" s="6" t="s">
        <v>127</v>
      </c>
    </row>
    <row r="1915" spans="19:27" ht="18" customHeight="1" x14ac:dyDescent="0.45">
      <c r="S1915" s="21" t="s">
        <v>143</v>
      </c>
      <c r="T1915" s="21" t="s">
        <v>141</v>
      </c>
      <c r="U1915" s="21" t="s">
        <v>132</v>
      </c>
      <c r="V1915" s="21" t="s">
        <v>126</v>
      </c>
      <c r="W1915" s="21" t="s">
        <v>133</v>
      </c>
      <c r="X1915" s="26" t="str">
        <f>_xlfn.CONCAT(S1915,T1915,U1915,V1915,W1915)</f>
        <v>4後期木他a</v>
      </c>
      <c r="Y1915" s="22" t="e">
        <f>DGET($H$12:$P$205,$P$12,S1914:V1915)</f>
        <v>#VALUE!</v>
      </c>
      <c r="Z1915" s="22" t="e">
        <f>DGET($H$12:$P$205,$I$12,S1914:V1915)</f>
        <v>#VALUE!</v>
      </c>
      <c r="AA1915" s="22" t="e">
        <f>DGET($H$12:$P$205,$H$12,S1914:V1915)</f>
        <v>#VALUE!</v>
      </c>
    </row>
    <row r="1916" spans="19:27" ht="18" customHeight="1" x14ac:dyDescent="0.45">
      <c r="S1916" s="6" t="s">
        <v>101</v>
      </c>
      <c r="T1916" s="6" t="s">
        <v>113</v>
      </c>
      <c r="U1916" s="6" t="s">
        <v>102</v>
      </c>
      <c r="V1916" s="6" t="s">
        <v>104</v>
      </c>
      <c r="W1916" s="6"/>
      <c r="X1916" s="25"/>
      <c r="Y1916" s="6" t="s">
        <v>130</v>
      </c>
      <c r="Z1916" s="6" t="s">
        <v>128</v>
      </c>
      <c r="AA1916" s="6" t="s">
        <v>127</v>
      </c>
    </row>
    <row r="1917" spans="19:27" ht="18" customHeight="1" x14ac:dyDescent="0.45">
      <c r="S1917" s="21" t="s">
        <v>143</v>
      </c>
      <c r="T1917" s="21" t="s">
        <v>141</v>
      </c>
      <c r="U1917" s="21" t="s">
        <v>132</v>
      </c>
      <c r="V1917" s="21" t="s">
        <v>126</v>
      </c>
      <c r="W1917" s="21" t="s">
        <v>134</v>
      </c>
      <c r="X1917" s="26" t="str">
        <f>_xlfn.CONCAT(S1917,T1917,U1917,V1917,W1917)</f>
        <v>4後期木他b</v>
      </c>
      <c r="Y1917" s="22" t="e">
        <f>DGET($H$12:$P$205,$P$12,S1916:V1917)</f>
        <v>#VALUE!</v>
      </c>
      <c r="Z1917" s="22" t="e">
        <f>DGET($H$12:$P$205,$I$12,S1916:V1917)</f>
        <v>#VALUE!</v>
      </c>
      <c r="AA1917" s="22" t="e">
        <f>DGET($H$12:$P$205,$H$12,S1916:V1917)</f>
        <v>#VALUE!</v>
      </c>
    </row>
    <row r="1918" spans="19:27" ht="18" customHeight="1" x14ac:dyDescent="0.45">
      <c r="S1918" s="6" t="s">
        <v>101</v>
      </c>
      <c r="T1918" s="6" t="s">
        <v>113</v>
      </c>
      <c r="U1918" s="6" t="s">
        <v>102</v>
      </c>
      <c r="V1918" s="6" t="s">
        <v>105</v>
      </c>
      <c r="W1918" s="6"/>
      <c r="X1918" s="25"/>
      <c r="Y1918" s="6" t="s">
        <v>130</v>
      </c>
      <c r="Z1918" s="6" t="s">
        <v>128</v>
      </c>
      <c r="AA1918" s="6" t="s">
        <v>127</v>
      </c>
    </row>
    <row r="1919" spans="19:27" ht="18" customHeight="1" x14ac:dyDescent="0.45">
      <c r="S1919" s="21" t="s">
        <v>143</v>
      </c>
      <c r="T1919" s="21" t="s">
        <v>141</v>
      </c>
      <c r="U1919" s="21" t="s">
        <v>132</v>
      </c>
      <c r="V1919" s="21" t="s">
        <v>126</v>
      </c>
      <c r="W1919" s="21" t="s">
        <v>135</v>
      </c>
      <c r="X1919" s="26" t="str">
        <f>_xlfn.CONCAT(S1919,T1919,U1919,V1919,W1919)</f>
        <v>4後期木他c</v>
      </c>
      <c r="Y1919" s="22" t="e">
        <f>DGET($H$12:$P$205,$P$12,S1918:V1919)</f>
        <v>#VALUE!</v>
      </c>
      <c r="Z1919" s="22" t="e">
        <f>DGET($H$12:$P$205,$I$12,S1918:V1919)</f>
        <v>#VALUE!</v>
      </c>
      <c r="AA1919" s="22" t="e">
        <f>DGET($H$12:$P$205,$H$12,S1918:V1919)</f>
        <v>#VALUE!</v>
      </c>
    </row>
    <row r="1920" spans="19:27" ht="18" customHeight="1" x14ac:dyDescent="0.45">
      <c r="S1920" s="6" t="s">
        <v>101</v>
      </c>
      <c r="T1920" s="6" t="s">
        <v>113</v>
      </c>
      <c r="U1920" s="6" t="s">
        <v>102</v>
      </c>
      <c r="V1920" s="6" t="s">
        <v>103</v>
      </c>
      <c r="W1920" s="6"/>
      <c r="X1920" s="25"/>
      <c r="Y1920" s="6" t="s">
        <v>130</v>
      </c>
      <c r="Z1920" s="6" t="s">
        <v>128</v>
      </c>
      <c r="AA1920" s="6" t="s">
        <v>127</v>
      </c>
    </row>
    <row r="1921" spans="19:27" ht="18" customHeight="1" x14ac:dyDescent="0.45">
      <c r="S1921" s="21" t="s">
        <v>143</v>
      </c>
      <c r="T1921" s="21" t="s">
        <v>141</v>
      </c>
      <c r="U1921" s="21" t="s">
        <v>136</v>
      </c>
      <c r="V1921" s="21" t="s">
        <v>120</v>
      </c>
      <c r="W1921" s="21" t="s">
        <v>133</v>
      </c>
      <c r="X1921" s="26" t="str">
        <f>_xlfn.CONCAT(S1921,T1921,U1921,V1921,W1921)</f>
        <v>4後期金1 2a</v>
      </c>
      <c r="Y1921" s="22" t="e">
        <f>DGET($H$12:$P$205,$P$12,S1920:V1921)</f>
        <v>#VALUE!</v>
      </c>
      <c r="Z1921" s="22" t="e">
        <f>DGET($H$12:$P$205,$I$12,S1920:V1921)</f>
        <v>#VALUE!</v>
      </c>
      <c r="AA1921" s="22" t="e">
        <f>DGET($H$12:$P$205,$H$12,S1920:V1921)</f>
        <v>#VALUE!</v>
      </c>
    </row>
    <row r="1922" spans="19:27" ht="18" customHeight="1" x14ac:dyDescent="0.45">
      <c r="S1922" s="6" t="s">
        <v>101</v>
      </c>
      <c r="T1922" s="6" t="s">
        <v>113</v>
      </c>
      <c r="U1922" s="6" t="s">
        <v>102</v>
      </c>
      <c r="V1922" s="6" t="s">
        <v>104</v>
      </c>
      <c r="W1922" s="6"/>
      <c r="X1922" s="25"/>
      <c r="Y1922" s="6" t="s">
        <v>130</v>
      </c>
      <c r="Z1922" s="6" t="s">
        <v>128</v>
      </c>
      <c r="AA1922" s="6" t="s">
        <v>127</v>
      </c>
    </row>
    <row r="1923" spans="19:27" ht="18" customHeight="1" x14ac:dyDescent="0.45">
      <c r="S1923" s="21" t="s">
        <v>143</v>
      </c>
      <c r="T1923" s="21" t="s">
        <v>141</v>
      </c>
      <c r="U1923" s="21" t="s">
        <v>136</v>
      </c>
      <c r="V1923" s="21" t="s">
        <v>120</v>
      </c>
      <c r="W1923" s="21" t="s">
        <v>134</v>
      </c>
      <c r="X1923" s="26" t="str">
        <f>_xlfn.CONCAT(S1923,T1923,U1923,V1923,W1923)</f>
        <v>4後期金1 2b</v>
      </c>
      <c r="Y1923" s="22" t="e">
        <f>DGET($H$12:$P$205,$P$12,S1922:V1923)</f>
        <v>#VALUE!</v>
      </c>
      <c r="Z1923" s="22" t="e">
        <f>DGET($H$12:$P$205,$I$12,S1922:V1923)</f>
        <v>#VALUE!</v>
      </c>
      <c r="AA1923" s="22" t="e">
        <f>DGET($H$12:$P$205,$H$12,S1922:V1923)</f>
        <v>#VALUE!</v>
      </c>
    </row>
    <row r="1924" spans="19:27" ht="18" customHeight="1" x14ac:dyDescent="0.45">
      <c r="S1924" s="6" t="s">
        <v>101</v>
      </c>
      <c r="T1924" s="6" t="s">
        <v>113</v>
      </c>
      <c r="U1924" s="6" t="s">
        <v>102</v>
      </c>
      <c r="V1924" s="6" t="s">
        <v>105</v>
      </c>
      <c r="W1924" s="6"/>
      <c r="X1924" s="25"/>
      <c r="Y1924" s="6" t="s">
        <v>130</v>
      </c>
      <c r="Z1924" s="6" t="s">
        <v>128</v>
      </c>
      <c r="AA1924" s="6" t="s">
        <v>127</v>
      </c>
    </row>
    <row r="1925" spans="19:27" ht="18" customHeight="1" x14ac:dyDescent="0.45">
      <c r="S1925" s="21" t="s">
        <v>143</v>
      </c>
      <c r="T1925" s="21" t="s">
        <v>141</v>
      </c>
      <c r="U1925" s="21" t="s">
        <v>136</v>
      </c>
      <c r="V1925" s="21" t="s">
        <v>120</v>
      </c>
      <c r="W1925" s="21" t="s">
        <v>135</v>
      </c>
      <c r="X1925" s="26" t="str">
        <f>_xlfn.CONCAT(S1925,T1925,U1925,V1925,W1925)</f>
        <v>4後期金1 2c</v>
      </c>
      <c r="Y1925" s="22" t="e">
        <f>DGET($H$12:$P$205,$P$12,S1924:V1925)</f>
        <v>#VALUE!</v>
      </c>
      <c r="Z1925" s="22" t="e">
        <f>DGET($H$12:$P$205,$I$12,S1924:V1925)</f>
        <v>#VALUE!</v>
      </c>
      <c r="AA1925" s="22" t="e">
        <f>DGET($H$12:$P$205,$H$12,S1924:V1925)</f>
        <v>#VALUE!</v>
      </c>
    </row>
    <row r="1926" spans="19:27" ht="18" customHeight="1" x14ac:dyDescent="0.45">
      <c r="S1926" s="6" t="s">
        <v>101</v>
      </c>
      <c r="T1926" s="6" t="s">
        <v>113</v>
      </c>
      <c r="U1926" s="6" t="s">
        <v>102</v>
      </c>
      <c r="V1926" s="6" t="s">
        <v>103</v>
      </c>
      <c r="W1926" s="6"/>
      <c r="X1926" s="25"/>
      <c r="Y1926" s="6" t="s">
        <v>130</v>
      </c>
      <c r="Z1926" s="6" t="s">
        <v>128</v>
      </c>
      <c r="AA1926" s="6" t="s">
        <v>127</v>
      </c>
    </row>
    <row r="1927" spans="19:27" ht="18" customHeight="1" x14ac:dyDescent="0.45">
      <c r="S1927" s="21" t="s">
        <v>143</v>
      </c>
      <c r="T1927" s="21" t="s">
        <v>141</v>
      </c>
      <c r="U1927" s="21" t="s">
        <v>136</v>
      </c>
      <c r="V1927" s="21" t="s">
        <v>121</v>
      </c>
      <c r="W1927" s="21" t="s">
        <v>133</v>
      </c>
      <c r="X1927" s="26" t="str">
        <f>_xlfn.CONCAT(S1927,T1927,U1927,V1927,W1927)</f>
        <v>4後期金3 4a</v>
      </c>
      <c r="Y1927" s="22" t="e">
        <f>DGET($H$12:$P$205,$P$12,S1926:V1927)</f>
        <v>#VALUE!</v>
      </c>
      <c r="Z1927" s="22" t="e">
        <f>DGET($H$12:$P$205,$I$12,S1926:V1927)</f>
        <v>#VALUE!</v>
      </c>
      <c r="AA1927" s="22" t="e">
        <f>DGET($H$12:$P$205,$H$12,S1926:V1927)</f>
        <v>#VALUE!</v>
      </c>
    </row>
    <row r="1928" spans="19:27" ht="18" customHeight="1" x14ac:dyDescent="0.45">
      <c r="S1928" s="6" t="s">
        <v>101</v>
      </c>
      <c r="T1928" s="6" t="s">
        <v>113</v>
      </c>
      <c r="U1928" s="6" t="s">
        <v>102</v>
      </c>
      <c r="V1928" s="6" t="s">
        <v>104</v>
      </c>
      <c r="W1928" s="6"/>
      <c r="X1928" s="25"/>
      <c r="Y1928" s="6" t="s">
        <v>130</v>
      </c>
      <c r="Z1928" s="6" t="s">
        <v>128</v>
      </c>
      <c r="AA1928" s="6" t="s">
        <v>127</v>
      </c>
    </row>
    <row r="1929" spans="19:27" ht="18" customHeight="1" x14ac:dyDescent="0.45">
      <c r="S1929" s="21" t="s">
        <v>143</v>
      </c>
      <c r="T1929" s="21" t="s">
        <v>141</v>
      </c>
      <c r="U1929" s="21" t="s">
        <v>136</v>
      </c>
      <c r="V1929" s="21" t="s">
        <v>121</v>
      </c>
      <c r="W1929" s="21" t="s">
        <v>134</v>
      </c>
      <c r="X1929" s="26" t="str">
        <f>_xlfn.CONCAT(S1929,T1929,U1929,V1929,W1929)</f>
        <v>4後期金3 4b</v>
      </c>
      <c r="Y1929" s="22" t="e">
        <f>DGET($H$12:$P$205,$P$12,S1928:V1929)</f>
        <v>#VALUE!</v>
      </c>
      <c r="Z1929" s="22" t="e">
        <f>DGET($H$12:$P$205,$I$12,S1928:V1929)</f>
        <v>#VALUE!</v>
      </c>
      <c r="AA1929" s="22" t="e">
        <f>DGET($H$12:$P$205,$H$12,S1928:V1929)</f>
        <v>#VALUE!</v>
      </c>
    </row>
    <row r="1930" spans="19:27" ht="18" customHeight="1" x14ac:dyDescent="0.45">
      <c r="S1930" s="6" t="s">
        <v>101</v>
      </c>
      <c r="T1930" s="6" t="s">
        <v>113</v>
      </c>
      <c r="U1930" s="6" t="s">
        <v>102</v>
      </c>
      <c r="V1930" s="6" t="s">
        <v>105</v>
      </c>
      <c r="W1930" s="6"/>
      <c r="X1930" s="25"/>
      <c r="Y1930" s="6" t="s">
        <v>130</v>
      </c>
      <c r="Z1930" s="6" t="s">
        <v>128</v>
      </c>
      <c r="AA1930" s="6" t="s">
        <v>127</v>
      </c>
    </row>
    <row r="1931" spans="19:27" ht="18" customHeight="1" x14ac:dyDescent="0.45">
      <c r="S1931" s="21" t="s">
        <v>143</v>
      </c>
      <c r="T1931" s="21" t="s">
        <v>141</v>
      </c>
      <c r="U1931" s="21" t="s">
        <v>136</v>
      </c>
      <c r="V1931" s="21" t="s">
        <v>121</v>
      </c>
      <c r="W1931" s="21" t="s">
        <v>135</v>
      </c>
      <c r="X1931" s="26" t="str">
        <f>_xlfn.CONCAT(S1931,T1931,U1931,V1931,W1931)</f>
        <v>4後期金3 4c</v>
      </c>
      <c r="Y1931" s="22" t="e">
        <f>DGET($H$12:$P$205,$P$12,S1930:V1931)</f>
        <v>#VALUE!</v>
      </c>
      <c r="Z1931" s="22" t="e">
        <f>DGET($H$12:$P$205,$I$12,S1930:V1931)</f>
        <v>#VALUE!</v>
      </c>
      <c r="AA1931" s="22" t="e">
        <f>DGET($H$12:$P$205,$H$12,S1930:V1931)</f>
        <v>#VALUE!</v>
      </c>
    </row>
    <row r="1932" spans="19:27" ht="18" customHeight="1" x14ac:dyDescent="0.45">
      <c r="S1932" s="6" t="s">
        <v>101</v>
      </c>
      <c r="T1932" s="6" t="s">
        <v>113</v>
      </c>
      <c r="U1932" s="6" t="s">
        <v>102</v>
      </c>
      <c r="V1932" s="6" t="s">
        <v>103</v>
      </c>
      <c r="W1932" s="6"/>
      <c r="X1932" s="25"/>
      <c r="Y1932" s="6" t="s">
        <v>130</v>
      </c>
      <c r="Z1932" s="6" t="s">
        <v>128</v>
      </c>
      <c r="AA1932" s="6" t="s">
        <v>127</v>
      </c>
    </row>
    <row r="1933" spans="19:27" ht="18" customHeight="1" x14ac:dyDescent="0.45">
      <c r="S1933" s="21" t="s">
        <v>143</v>
      </c>
      <c r="T1933" s="21" t="s">
        <v>141</v>
      </c>
      <c r="U1933" s="21" t="s">
        <v>136</v>
      </c>
      <c r="V1933" s="21" t="s">
        <v>123</v>
      </c>
      <c r="W1933" s="21" t="s">
        <v>133</v>
      </c>
      <c r="X1933" s="26" t="str">
        <f>_xlfn.CONCAT(S1933,T1933,U1933,V1933,W1933)</f>
        <v>4後期金5 6a</v>
      </c>
      <c r="Y1933" s="22" t="e">
        <f>DGET($H$12:$P$205,$P$12,S1932:V1933)</f>
        <v>#VALUE!</v>
      </c>
      <c r="Z1933" s="22" t="e">
        <f>DGET($H$12:$P$205,$I$12,S1932:V1933)</f>
        <v>#VALUE!</v>
      </c>
      <c r="AA1933" s="22" t="e">
        <f>DGET($H$12:$P$205,$H$12,S1932:V1933)</f>
        <v>#VALUE!</v>
      </c>
    </row>
    <row r="1934" spans="19:27" ht="18" customHeight="1" x14ac:dyDescent="0.45">
      <c r="S1934" s="6" t="s">
        <v>101</v>
      </c>
      <c r="T1934" s="6" t="s">
        <v>113</v>
      </c>
      <c r="U1934" s="6" t="s">
        <v>102</v>
      </c>
      <c r="V1934" s="6" t="s">
        <v>104</v>
      </c>
      <c r="W1934" s="6"/>
      <c r="X1934" s="25"/>
      <c r="Y1934" s="6" t="s">
        <v>130</v>
      </c>
      <c r="Z1934" s="6" t="s">
        <v>128</v>
      </c>
      <c r="AA1934" s="6" t="s">
        <v>127</v>
      </c>
    </row>
    <row r="1935" spans="19:27" ht="18" customHeight="1" x14ac:dyDescent="0.45">
      <c r="S1935" s="21" t="s">
        <v>143</v>
      </c>
      <c r="T1935" s="21" t="s">
        <v>141</v>
      </c>
      <c r="U1935" s="21" t="s">
        <v>136</v>
      </c>
      <c r="V1935" s="21" t="s">
        <v>123</v>
      </c>
      <c r="W1935" s="21" t="s">
        <v>134</v>
      </c>
      <c r="X1935" s="26" t="str">
        <f>_xlfn.CONCAT(S1935,T1935,U1935,V1935,W1935)</f>
        <v>4後期金5 6b</v>
      </c>
      <c r="Y1935" s="22" t="e">
        <f>DGET($H$12:$P$205,$P$12,S1934:V1935)</f>
        <v>#VALUE!</v>
      </c>
      <c r="Z1935" s="22" t="e">
        <f>DGET($H$12:$P$205,$I$12,S1934:V1935)</f>
        <v>#VALUE!</v>
      </c>
      <c r="AA1935" s="22" t="e">
        <f>DGET($H$12:$P$205,$H$12,S1934:V1935)</f>
        <v>#VALUE!</v>
      </c>
    </row>
    <row r="1936" spans="19:27" ht="18" customHeight="1" x14ac:dyDescent="0.45">
      <c r="S1936" s="6" t="s">
        <v>101</v>
      </c>
      <c r="T1936" s="6" t="s">
        <v>113</v>
      </c>
      <c r="U1936" s="6" t="s">
        <v>102</v>
      </c>
      <c r="V1936" s="6" t="s">
        <v>105</v>
      </c>
      <c r="W1936" s="6"/>
      <c r="X1936" s="25"/>
      <c r="Y1936" s="6" t="s">
        <v>130</v>
      </c>
      <c r="Z1936" s="6" t="s">
        <v>128</v>
      </c>
      <c r="AA1936" s="6" t="s">
        <v>127</v>
      </c>
    </row>
    <row r="1937" spans="19:27" ht="18" customHeight="1" x14ac:dyDescent="0.45">
      <c r="S1937" s="21" t="s">
        <v>143</v>
      </c>
      <c r="T1937" s="21" t="s">
        <v>141</v>
      </c>
      <c r="U1937" s="21" t="s">
        <v>136</v>
      </c>
      <c r="V1937" s="21" t="s">
        <v>123</v>
      </c>
      <c r="W1937" s="21" t="s">
        <v>135</v>
      </c>
      <c r="X1937" s="26" t="str">
        <f>_xlfn.CONCAT(S1937,T1937,U1937,V1937,W1937)</f>
        <v>4後期金5 6c</v>
      </c>
      <c r="Y1937" s="22" t="e">
        <f>DGET($H$12:$P$205,$P$12,S1936:V1937)</f>
        <v>#VALUE!</v>
      </c>
      <c r="Z1937" s="22" t="e">
        <f>DGET($H$12:$P$205,$I$12,S1936:V1937)</f>
        <v>#VALUE!</v>
      </c>
      <c r="AA1937" s="22" t="e">
        <f>DGET($H$12:$P$205,$H$12,S1936:V1937)</f>
        <v>#VALUE!</v>
      </c>
    </row>
    <row r="1938" spans="19:27" ht="18" customHeight="1" x14ac:dyDescent="0.45">
      <c r="S1938" s="6" t="s">
        <v>101</v>
      </c>
      <c r="T1938" s="6" t="s">
        <v>113</v>
      </c>
      <c r="U1938" s="6" t="s">
        <v>102</v>
      </c>
      <c r="V1938" s="6" t="s">
        <v>103</v>
      </c>
      <c r="W1938" s="6"/>
      <c r="X1938" s="25"/>
      <c r="Y1938" s="6" t="s">
        <v>130</v>
      </c>
      <c r="Z1938" s="6" t="s">
        <v>128</v>
      </c>
      <c r="AA1938" s="6" t="s">
        <v>127</v>
      </c>
    </row>
    <row r="1939" spans="19:27" ht="18" customHeight="1" x14ac:dyDescent="0.45">
      <c r="S1939" s="21" t="s">
        <v>143</v>
      </c>
      <c r="T1939" s="21" t="s">
        <v>141</v>
      </c>
      <c r="U1939" s="21" t="s">
        <v>136</v>
      </c>
      <c r="V1939" s="21" t="s">
        <v>124</v>
      </c>
      <c r="W1939" s="21" t="s">
        <v>133</v>
      </c>
      <c r="X1939" s="26" t="str">
        <f>_xlfn.CONCAT(S1939,T1939,U1939,V1939,W1939)</f>
        <v>4後期金7 8a</v>
      </c>
      <c r="Y1939" s="22" t="e">
        <f>DGET($H$12:$P$205,$P$12,S1938:V1939)</f>
        <v>#VALUE!</v>
      </c>
      <c r="Z1939" s="22" t="e">
        <f>DGET($H$12:$P$205,$I$12,S1938:V1939)</f>
        <v>#VALUE!</v>
      </c>
      <c r="AA1939" s="22" t="e">
        <f>DGET($H$12:$P$205,$H$12,S1938:V1939)</f>
        <v>#VALUE!</v>
      </c>
    </row>
    <row r="1940" spans="19:27" ht="18" customHeight="1" x14ac:dyDescent="0.45">
      <c r="S1940" s="6" t="s">
        <v>101</v>
      </c>
      <c r="T1940" s="6" t="s">
        <v>113</v>
      </c>
      <c r="U1940" s="6" t="s">
        <v>102</v>
      </c>
      <c r="V1940" s="6" t="s">
        <v>104</v>
      </c>
      <c r="W1940" s="6"/>
      <c r="X1940" s="25"/>
      <c r="Y1940" s="6" t="s">
        <v>130</v>
      </c>
      <c r="Z1940" s="6" t="s">
        <v>128</v>
      </c>
      <c r="AA1940" s="6" t="s">
        <v>127</v>
      </c>
    </row>
    <row r="1941" spans="19:27" ht="18" customHeight="1" x14ac:dyDescent="0.45">
      <c r="S1941" s="21" t="s">
        <v>143</v>
      </c>
      <c r="T1941" s="21" t="s">
        <v>141</v>
      </c>
      <c r="U1941" s="21" t="s">
        <v>136</v>
      </c>
      <c r="V1941" s="21" t="s">
        <v>124</v>
      </c>
      <c r="W1941" s="21" t="s">
        <v>134</v>
      </c>
      <c r="X1941" s="26" t="str">
        <f>_xlfn.CONCAT(S1941,T1941,U1941,V1941,W1941)</f>
        <v>4後期金7 8b</v>
      </c>
      <c r="Y1941" s="22" t="e">
        <f>DGET($H$12:$P$205,$P$12,S1940:V1941)</f>
        <v>#VALUE!</v>
      </c>
      <c r="Z1941" s="22" t="e">
        <f>DGET($H$12:$P$205,$I$12,S1940:V1941)</f>
        <v>#VALUE!</v>
      </c>
      <c r="AA1941" s="22" t="e">
        <f>DGET($H$12:$P$205,$H$12,S1940:V1941)</f>
        <v>#VALUE!</v>
      </c>
    </row>
    <row r="1942" spans="19:27" ht="18" customHeight="1" x14ac:dyDescent="0.45">
      <c r="S1942" s="6" t="s">
        <v>101</v>
      </c>
      <c r="T1942" s="6" t="s">
        <v>113</v>
      </c>
      <c r="U1942" s="6" t="s">
        <v>102</v>
      </c>
      <c r="V1942" s="6" t="s">
        <v>105</v>
      </c>
      <c r="W1942" s="6"/>
      <c r="X1942" s="25"/>
      <c r="Y1942" s="6" t="s">
        <v>130</v>
      </c>
      <c r="Z1942" s="6" t="s">
        <v>128</v>
      </c>
      <c r="AA1942" s="6" t="s">
        <v>127</v>
      </c>
    </row>
    <row r="1943" spans="19:27" ht="18" customHeight="1" x14ac:dyDescent="0.45">
      <c r="S1943" s="21" t="s">
        <v>143</v>
      </c>
      <c r="T1943" s="21" t="s">
        <v>141</v>
      </c>
      <c r="U1943" s="21" t="s">
        <v>136</v>
      </c>
      <c r="V1943" s="21" t="s">
        <v>124</v>
      </c>
      <c r="W1943" s="21" t="s">
        <v>135</v>
      </c>
      <c r="X1943" s="26" t="str">
        <f>_xlfn.CONCAT(S1943,T1943,U1943,V1943,W1943)</f>
        <v>4後期金7 8c</v>
      </c>
      <c r="Y1943" s="22" t="e">
        <f>DGET($H$12:$P$205,$P$12,S1942:V1943)</f>
        <v>#VALUE!</v>
      </c>
      <c r="Z1943" s="22" t="e">
        <f>DGET($H$12:$P$205,$I$12,S1942:V1943)</f>
        <v>#VALUE!</v>
      </c>
      <c r="AA1943" s="22" t="e">
        <f>DGET($H$12:$P$205,$H$12,S1942:V1943)</f>
        <v>#VALUE!</v>
      </c>
    </row>
    <row r="1944" spans="19:27" ht="18" customHeight="1" x14ac:dyDescent="0.45">
      <c r="S1944" s="6" t="s">
        <v>101</v>
      </c>
      <c r="T1944" s="6" t="s">
        <v>113</v>
      </c>
      <c r="U1944" s="6" t="s">
        <v>102</v>
      </c>
      <c r="V1944" s="6" t="s">
        <v>103</v>
      </c>
      <c r="W1944" s="6"/>
      <c r="X1944" s="25"/>
      <c r="Y1944" s="6" t="s">
        <v>130</v>
      </c>
      <c r="Z1944" s="6" t="s">
        <v>128</v>
      </c>
      <c r="AA1944" s="6" t="s">
        <v>127</v>
      </c>
    </row>
    <row r="1945" spans="19:27" ht="18" customHeight="1" x14ac:dyDescent="0.45">
      <c r="S1945" s="21" t="s">
        <v>143</v>
      </c>
      <c r="T1945" s="21" t="s">
        <v>141</v>
      </c>
      <c r="U1945" s="21" t="s">
        <v>136</v>
      </c>
      <c r="V1945" s="21" t="s">
        <v>125</v>
      </c>
      <c r="W1945" s="21" t="s">
        <v>133</v>
      </c>
      <c r="X1945" s="26" t="str">
        <f>_xlfn.CONCAT(S1945,T1945,U1945,V1945,W1945)</f>
        <v>4後期金9 10a</v>
      </c>
      <c r="Y1945" s="22" t="e">
        <f>DGET($H$12:$P$205,$P$12,S1944:V1945)</f>
        <v>#VALUE!</v>
      </c>
      <c r="Z1945" s="22" t="e">
        <f>DGET($H$12:$P$205,$I$12,S1944:V1945)</f>
        <v>#VALUE!</v>
      </c>
      <c r="AA1945" s="22" t="e">
        <f>DGET($H$12:$P$205,$H$12,S1944:V1945)</f>
        <v>#VALUE!</v>
      </c>
    </row>
    <row r="1946" spans="19:27" ht="18" customHeight="1" x14ac:dyDescent="0.45">
      <c r="S1946" s="6" t="s">
        <v>101</v>
      </c>
      <c r="T1946" s="6" t="s">
        <v>113</v>
      </c>
      <c r="U1946" s="6" t="s">
        <v>102</v>
      </c>
      <c r="V1946" s="6" t="s">
        <v>104</v>
      </c>
      <c r="W1946" s="6"/>
      <c r="X1946" s="25"/>
      <c r="Y1946" s="6" t="s">
        <v>130</v>
      </c>
      <c r="Z1946" s="6" t="s">
        <v>128</v>
      </c>
      <c r="AA1946" s="6" t="s">
        <v>127</v>
      </c>
    </row>
    <row r="1947" spans="19:27" ht="18" customHeight="1" x14ac:dyDescent="0.45">
      <c r="S1947" s="21" t="s">
        <v>143</v>
      </c>
      <c r="T1947" s="21" t="s">
        <v>141</v>
      </c>
      <c r="U1947" s="21" t="s">
        <v>136</v>
      </c>
      <c r="V1947" s="21" t="s">
        <v>125</v>
      </c>
      <c r="W1947" s="21" t="s">
        <v>134</v>
      </c>
      <c r="X1947" s="26" t="str">
        <f>_xlfn.CONCAT(S1947,T1947,U1947,V1947,W1947)</f>
        <v>4後期金9 10b</v>
      </c>
      <c r="Y1947" s="22" t="e">
        <f>DGET($H$12:$P$205,$P$12,S1946:V1947)</f>
        <v>#VALUE!</v>
      </c>
      <c r="Z1947" s="22" t="e">
        <f>DGET($H$12:$P$205,$I$12,S1946:V1947)</f>
        <v>#VALUE!</v>
      </c>
      <c r="AA1947" s="22" t="e">
        <f>DGET($H$12:$P$205,$H$12,S1946:V1947)</f>
        <v>#VALUE!</v>
      </c>
    </row>
    <row r="1948" spans="19:27" ht="18" customHeight="1" x14ac:dyDescent="0.45">
      <c r="S1948" s="6" t="s">
        <v>101</v>
      </c>
      <c r="T1948" s="6" t="s">
        <v>113</v>
      </c>
      <c r="U1948" s="6" t="s">
        <v>102</v>
      </c>
      <c r="V1948" s="6" t="s">
        <v>105</v>
      </c>
      <c r="W1948" s="6"/>
      <c r="X1948" s="25"/>
      <c r="Y1948" s="6" t="s">
        <v>130</v>
      </c>
      <c r="Z1948" s="6" t="s">
        <v>128</v>
      </c>
      <c r="AA1948" s="6" t="s">
        <v>127</v>
      </c>
    </row>
    <row r="1949" spans="19:27" ht="18" customHeight="1" x14ac:dyDescent="0.45">
      <c r="S1949" s="21" t="s">
        <v>143</v>
      </c>
      <c r="T1949" s="21" t="s">
        <v>141</v>
      </c>
      <c r="U1949" s="21" t="s">
        <v>136</v>
      </c>
      <c r="V1949" s="21" t="s">
        <v>125</v>
      </c>
      <c r="W1949" s="21" t="s">
        <v>135</v>
      </c>
      <c r="X1949" s="26" t="str">
        <f>_xlfn.CONCAT(S1949,T1949,U1949,V1949,W1949)</f>
        <v>4後期金9 10c</v>
      </c>
      <c r="Y1949" s="22" t="e">
        <f>DGET($H$12:$P$205,$P$12,S1948:V1949)</f>
        <v>#VALUE!</v>
      </c>
      <c r="Z1949" s="22" t="e">
        <f>DGET($H$12:$P$205,$I$12,S1948:V1949)</f>
        <v>#VALUE!</v>
      </c>
      <c r="AA1949" s="22" t="e">
        <f>DGET($H$12:$P$205,$H$12,S1948:V1949)</f>
        <v>#VALUE!</v>
      </c>
    </row>
    <row r="1950" spans="19:27" ht="18" customHeight="1" x14ac:dyDescent="0.45">
      <c r="S1950" s="6" t="s">
        <v>101</v>
      </c>
      <c r="T1950" s="6" t="s">
        <v>113</v>
      </c>
      <c r="U1950" s="6" t="s">
        <v>102</v>
      </c>
      <c r="V1950" s="6" t="s">
        <v>103</v>
      </c>
      <c r="W1950" s="6"/>
      <c r="X1950" s="25"/>
      <c r="Y1950" s="6" t="s">
        <v>130</v>
      </c>
      <c r="Z1950" s="6" t="s">
        <v>128</v>
      </c>
      <c r="AA1950" s="6" t="s">
        <v>127</v>
      </c>
    </row>
    <row r="1951" spans="19:27" ht="18" customHeight="1" x14ac:dyDescent="0.45">
      <c r="S1951" s="21" t="s">
        <v>143</v>
      </c>
      <c r="T1951" s="21" t="s">
        <v>141</v>
      </c>
      <c r="U1951" s="21" t="s">
        <v>136</v>
      </c>
      <c r="V1951" s="21" t="s">
        <v>126</v>
      </c>
      <c r="W1951" s="21" t="s">
        <v>133</v>
      </c>
      <c r="X1951" s="26" t="str">
        <f>_xlfn.CONCAT(S1951,T1951,U1951,V1951,W1951)</f>
        <v>4後期金他a</v>
      </c>
      <c r="Y1951" s="22" t="e">
        <f>DGET($H$12:$P$205,$P$12,S1950:V1951)</f>
        <v>#VALUE!</v>
      </c>
      <c r="Z1951" s="22" t="e">
        <f>DGET($H$12:$P$205,$I$12,S1950:V1951)</f>
        <v>#VALUE!</v>
      </c>
      <c r="AA1951" s="22" t="e">
        <f>DGET($H$12:$P$205,$H$12,S1950:V1951)</f>
        <v>#VALUE!</v>
      </c>
    </row>
    <row r="1952" spans="19:27" ht="18" customHeight="1" x14ac:dyDescent="0.45">
      <c r="S1952" s="6" t="s">
        <v>101</v>
      </c>
      <c r="T1952" s="6" t="s">
        <v>113</v>
      </c>
      <c r="U1952" s="6" t="s">
        <v>102</v>
      </c>
      <c r="V1952" s="6" t="s">
        <v>104</v>
      </c>
      <c r="W1952" s="6"/>
      <c r="X1952" s="25"/>
      <c r="Y1952" s="6" t="s">
        <v>130</v>
      </c>
      <c r="Z1952" s="6" t="s">
        <v>128</v>
      </c>
      <c r="AA1952" s="6" t="s">
        <v>127</v>
      </c>
    </row>
    <row r="1953" spans="19:27" ht="18" customHeight="1" x14ac:dyDescent="0.45">
      <c r="S1953" s="21" t="s">
        <v>143</v>
      </c>
      <c r="T1953" s="21" t="s">
        <v>141</v>
      </c>
      <c r="U1953" s="21" t="s">
        <v>136</v>
      </c>
      <c r="V1953" s="21" t="s">
        <v>126</v>
      </c>
      <c r="W1953" s="21" t="s">
        <v>134</v>
      </c>
      <c r="X1953" s="26" t="str">
        <f>_xlfn.CONCAT(S1953,T1953,U1953,V1953,W1953)</f>
        <v>4後期金他b</v>
      </c>
      <c r="Y1953" s="22" t="e">
        <f>DGET($H$12:$P$205,$P$12,S1952:V1953)</f>
        <v>#VALUE!</v>
      </c>
      <c r="Z1953" s="22" t="e">
        <f>DGET($H$12:$P$205,$I$12,S1952:V1953)</f>
        <v>#VALUE!</v>
      </c>
      <c r="AA1953" s="22" t="e">
        <f>DGET($H$12:$P$205,$H$12,S1952:V1953)</f>
        <v>#VALUE!</v>
      </c>
    </row>
    <row r="1954" spans="19:27" ht="18" customHeight="1" x14ac:dyDescent="0.45">
      <c r="S1954" s="6" t="s">
        <v>101</v>
      </c>
      <c r="T1954" s="6" t="s">
        <v>113</v>
      </c>
      <c r="U1954" s="6" t="s">
        <v>102</v>
      </c>
      <c r="V1954" s="6" t="s">
        <v>105</v>
      </c>
      <c r="W1954" s="6"/>
      <c r="X1954" s="25"/>
      <c r="Y1954" s="6" t="s">
        <v>130</v>
      </c>
      <c r="Z1954" s="6" t="s">
        <v>128</v>
      </c>
      <c r="AA1954" s="6" t="s">
        <v>127</v>
      </c>
    </row>
    <row r="1955" spans="19:27" ht="18" customHeight="1" x14ac:dyDescent="0.45">
      <c r="S1955" s="21" t="s">
        <v>143</v>
      </c>
      <c r="T1955" s="21" t="s">
        <v>141</v>
      </c>
      <c r="U1955" s="21" t="s">
        <v>136</v>
      </c>
      <c r="V1955" s="21" t="s">
        <v>126</v>
      </c>
      <c r="W1955" s="21" t="s">
        <v>135</v>
      </c>
      <c r="X1955" s="26" t="str">
        <f>_xlfn.CONCAT(S1955,T1955,U1955,V1955,W1955)</f>
        <v>4後期金他c</v>
      </c>
      <c r="Y1955" s="22" t="e">
        <f>DGET($H$12:$P$205,$P$12,S1954:V1955)</f>
        <v>#VALUE!</v>
      </c>
      <c r="Z1955" s="22" t="e">
        <f>DGET($H$12:$P$205,$I$12,S1954:V1955)</f>
        <v>#VALUE!</v>
      </c>
      <c r="AA1955" s="22" t="e">
        <f>DGET($H$12:$P$205,$H$12,S1954:V1955)</f>
        <v>#VALUE!</v>
      </c>
    </row>
    <row r="1956" spans="19:27" ht="18" customHeight="1" x14ac:dyDescent="0.45">
      <c r="S1956" s="6" t="s">
        <v>101</v>
      </c>
      <c r="T1956" s="6" t="s">
        <v>113</v>
      </c>
      <c r="U1956" s="6" t="s">
        <v>102</v>
      </c>
      <c r="V1956" s="6" t="s">
        <v>103</v>
      </c>
      <c r="W1956" s="6"/>
      <c r="X1956" s="25"/>
      <c r="Y1956" s="6" t="s">
        <v>130</v>
      </c>
      <c r="Z1956" s="6" t="s">
        <v>128</v>
      </c>
      <c r="AA1956" s="6" t="s">
        <v>127</v>
      </c>
    </row>
    <row r="1957" spans="19:27" ht="18" customHeight="1" x14ac:dyDescent="0.45">
      <c r="S1957" s="21" t="s">
        <v>143</v>
      </c>
      <c r="T1957" s="21" t="s">
        <v>141</v>
      </c>
      <c r="U1957" s="21" t="s">
        <v>137</v>
      </c>
      <c r="V1957" s="21" t="s">
        <v>120</v>
      </c>
      <c r="W1957" s="21" t="s">
        <v>133</v>
      </c>
      <c r="X1957" s="26" t="str">
        <f>_xlfn.CONCAT(S1957,T1957,U1957,V1957,W1957)</f>
        <v>4後期土1 2a</v>
      </c>
      <c r="Y1957" s="22" t="e">
        <f>DGET($H$12:$P$205,$P$12,S1956:V1957)</f>
        <v>#VALUE!</v>
      </c>
      <c r="Z1957" s="22" t="e">
        <f>DGET($H$12:$P$205,$I$12,S1956:V1957)</f>
        <v>#VALUE!</v>
      </c>
      <c r="AA1957" s="22" t="e">
        <f>DGET($H$12:$P$205,$H$12,S1956:V1957)</f>
        <v>#VALUE!</v>
      </c>
    </row>
    <row r="1958" spans="19:27" ht="18" customHeight="1" x14ac:dyDescent="0.45">
      <c r="S1958" s="6" t="s">
        <v>101</v>
      </c>
      <c r="T1958" s="6" t="s">
        <v>113</v>
      </c>
      <c r="U1958" s="6" t="s">
        <v>102</v>
      </c>
      <c r="V1958" s="6" t="s">
        <v>104</v>
      </c>
      <c r="W1958" s="6"/>
      <c r="X1958" s="25"/>
      <c r="Y1958" s="6" t="s">
        <v>130</v>
      </c>
      <c r="Z1958" s="6" t="s">
        <v>128</v>
      </c>
      <c r="AA1958" s="6" t="s">
        <v>127</v>
      </c>
    </row>
    <row r="1959" spans="19:27" ht="18" customHeight="1" x14ac:dyDescent="0.45">
      <c r="S1959" s="21" t="s">
        <v>143</v>
      </c>
      <c r="T1959" s="21" t="s">
        <v>141</v>
      </c>
      <c r="U1959" s="21" t="s">
        <v>137</v>
      </c>
      <c r="V1959" s="21" t="s">
        <v>120</v>
      </c>
      <c r="W1959" s="21" t="s">
        <v>134</v>
      </c>
      <c r="X1959" s="26" t="str">
        <f>_xlfn.CONCAT(S1959,T1959,U1959,V1959,W1959)</f>
        <v>4後期土1 2b</v>
      </c>
      <c r="Y1959" s="22" t="e">
        <f>DGET($H$12:$P$205,$P$12,S1958:V1959)</f>
        <v>#VALUE!</v>
      </c>
      <c r="Z1959" s="22" t="e">
        <f>DGET($H$12:$P$205,$I$12,S1958:V1959)</f>
        <v>#VALUE!</v>
      </c>
      <c r="AA1959" s="22" t="e">
        <f>DGET($H$12:$P$205,$H$12,S1958:V1959)</f>
        <v>#VALUE!</v>
      </c>
    </row>
    <row r="1960" spans="19:27" ht="18" customHeight="1" x14ac:dyDescent="0.45">
      <c r="S1960" s="6" t="s">
        <v>101</v>
      </c>
      <c r="T1960" s="6" t="s">
        <v>113</v>
      </c>
      <c r="U1960" s="6" t="s">
        <v>102</v>
      </c>
      <c r="V1960" s="6" t="s">
        <v>105</v>
      </c>
      <c r="W1960" s="6"/>
      <c r="X1960" s="25"/>
      <c r="Y1960" s="6" t="s">
        <v>130</v>
      </c>
      <c r="Z1960" s="6" t="s">
        <v>128</v>
      </c>
      <c r="AA1960" s="6" t="s">
        <v>127</v>
      </c>
    </row>
    <row r="1961" spans="19:27" ht="18" customHeight="1" x14ac:dyDescent="0.45">
      <c r="S1961" s="21" t="s">
        <v>143</v>
      </c>
      <c r="T1961" s="21" t="s">
        <v>141</v>
      </c>
      <c r="U1961" s="21" t="s">
        <v>137</v>
      </c>
      <c r="V1961" s="21" t="s">
        <v>120</v>
      </c>
      <c r="W1961" s="21" t="s">
        <v>135</v>
      </c>
      <c r="X1961" s="26" t="str">
        <f>_xlfn.CONCAT(S1961,T1961,U1961,V1961,W1961)</f>
        <v>4後期土1 2c</v>
      </c>
      <c r="Y1961" s="22" t="e">
        <f>DGET($H$12:$P$205,$P$12,S1960:V1961)</f>
        <v>#VALUE!</v>
      </c>
      <c r="Z1961" s="22" t="e">
        <f>DGET($H$12:$P$205,$I$12,S1960:V1961)</f>
        <v>#VALUE!</v>
      </c>
      <c r="AA1961" s="22" t="e">
        <f>DGET($H$12:$P$205,$H$12,S1960:V1961)</f>
        <v>#VALUE!</v>
      </c>
    </row>
    <row r="1962" spans="19:27" ht="18" customHeight="1" x14ac:dyDescent="0.45">
      <c r="S1962" s="6" t="s">
        <v>101</v>
      </c>
      <c r="T1962" s="6" t="s">
        <v>113</v>
      </c>
      <c r="U1962" s="6" t="s">
        <v>138</v>
      </c>
      <c r="V1962" s="6" t="s">
        <v>103</v>
      </c>
      <c r="W1962" s="6"/>
      <c r="X1962" s="25"/>
      <c r="Y1962" s="6" t="s">
        <v>130</v>
      </c>
      <c r="Z1962" s="6" t="s">
        <v>128</v>
      </c>
      <c r="AA1962" s="6" t="s">
        <v>127</v>
      </c>
    </row>
    <row r="1963" spans="19:27" ht="18" customHeight="1" x14ac:dyDescent="0.45">
      <c r="S1963" s="21" t="s">
        <v>143</v>
      </c>
      <c r="T1963" s="21" t="s">
        <v>141</v>
      </c>
      <c r="U1963" s="21" t="s">
        <v>137</v>
      </c>
      <c r="V1963" s="21" t="s">
        <v>121</v>
      </c>
      <c r="W1963" s="21" t="s">
        <v>133</v>
      </c>
      <c r="X1963" s="26" t="str">
        <f>_xlfn.CONCAT(S1963,T1963,U1963,V1963,W1963)</f>
        <v>4後期土3 4a</v>
      </c>
      <c r="Y1963" s="22" t="e">
        <f>DGET($H$12:$P$205,$P$12,S1962:V1963)</f>
        <v>#VALUE!</v>
      </c>
      <c r="Z1963" s="22" t="e">
        <f>DGET($H$12:$P$205,$I$12,S1962:V1963)</f>
        <v>#VALUE!</v>
      </c>
      <c r="AA1963" s="22" t="e">
        <f>DGET($H$12:$P$205,$H$12,S1962:V1963)</f>
        <v>#VALUE!</v>
      </c>
    </row>
    <row r="1964" spans="19:27" ht="18" customHeight="1" x14ac:dyDescent="0.45">
      <c r="S1964" s="6" t="s">
        <v>101</v>
      </c>
      <c r="T1964" s="6" t="s">
        <v>113</v>
      </c>
      <c r="U1964" s="6" t="s">
        <v>102</v>
      </c>
      <c r="V1964" s="6" t="s">
        <v>104</v>
      </c>
      <c r="W1964" s="6"/>
      <c r="X1964" s="25"/>
      <c r="Y1964" s="6" t="s">
        <v>130</v>
      </c>
      <c r="Z1964" s="6" t="s">
        <v>128</v>
      </c>
      <c r="AA1964" s="6" t="s">
        <v>127</v>
      </c>
    </row>
    <row r="1965" spans="19:27" ht="18" customHeight="1" x14ac:dyDescent="0.45">
      <c r="S1965" s="21" t="s">
        <v>143</v>
      </c>
      <c r="T1965" s="21" t="s">
        <v>141</v>
      </c>
      <c r="U1965" s="21" t="s">
        <v>137</v>
      </c>
      <c r="V1965" s="21" t="s">
        <v>121</v>
      </c>
      <c r="W1965" s="21" t="s">
        <v>134</v>
      </c>
      <c r="X1965" s="26" t="str">
        <f>_xlfn.CONCAT(S1965,T1965,U1965,V1965,W1965)</f>
        <v>4後期土3 4b</v>
      </c>
      <c r="Y1965" s="22" t="e">
        <f>DGET($H$12:$P$205,$P$12,S1964:V1965)</f>
        <v>#VALUE!</v>
      </c>
      <c r="Z1965" s="22" t="e">
        <f>DGET($H$12:$P$205,$I$12,S1964:V1965)</f>
        <v>#VALUE!</v>
      </c>
      <c r="AA1965" s="22" t="e">
        <f>DGET($H$12:$P$205,$H$12,S1964:V1965)</f>
        <v>#VALUE!</v>
      </c>
    </row>
    <row r="1966" spans="19:27" ht="18" customHeight="1" x14ac:dyDescent="0.45">
      <c r="S1966" s="6" t="s">
        <v>101</v>
      </c>
      <c r="T1966" s="6" t="s">
        <v>113</v>
      </c>
      <c r="U1966" s="6" t="s">
        <v>102</v>
      </c>
      <c r="V1966" s="6" t="s">
        <v>105</v>
      </c>
      <c r="W1966" s="6"/>
      <c r="X1966" s="25"/>
      <c r="Y1966" s="6" t="s">
        <v>130</v>
      </c>
      <c r="Z1966" s="6" t="s">
        <v>128</v>
      </c>
      <c r="AA1966" s="6" t="s">
        <v>127</v>
      </c>
    </row>
    <row r="1967" spans="19:27" ht="18" customHeight="1" x14ac:dyDescent="0.45">
      <c r="S1967" s="21" t="s">
        <v>143</v>
      </c>
      <c r="T1967" s="21" t="s">
        <v>141</v>
      </c>
      <c r="U1967" s="21" t="s">
        <v>137</v>
      </c>
      <c r="V1967" s="21" t="s">
        <v>121</v>
      </c>
      <c r="W1967" s="21" t="s">
        <v>135</v>
      </c>
      <c r="X1967" s="26" t="str">
        <f>_xlfn.CONCAT(S1967,T1967,U1967,V1967,W1967)</f>
        <v>4後期土3 4c</v>
      </c>
      <c r="Y1967" s="22" t="e">
        <f>DGET($H$12:$P$205,$P$12,S1966:V1967)</f>
        <v>#VALUE!</v>
      </c>
      <c r="Z1967" s="22" t="e">
        <f>DGET($H$12:$P$205,$I$12,S1966:V1967)</f>
        <v>#VALUE!</v>
      </c>
      <c r="AA1967" s="22" t="e">
        <f>DGET($H$12:$P$205,$H$12,S1966:V1967)</f>
        <v>#VALUE!</v>
      </c>
    </row>
    <row r="1968" spans="19:27" ht="18" customHeight="1" x14ac:dyDescent="0.45">
      <c r="S1968" s="6" t="s">
        <v>101</v>
      </c>
      <c r="T1968" s="6" t="s">
        <v>113</v>
      </c>
      <c r="U1968" s="6" t="s">
        <v>102</v>
      </c>
      <c r="V1968" s="6" t="s">
        <v>103</v>
      </c>
      <c r="W1968" s="6"/>
      <c r="X1968" s="25"/>
      <c r="Y1968" s="6" t="s">
        <v>130</v>
      </c>
      <c r="Z1968" s="6" t="s">
        <v>128</v>
      </c>
      <c r="AA1968" s="6" t="s">
        <v>127</v>
      </c>
    </row>
    <row r="1969" spans="19:27" ht="18" customHeight="1" x14ac:dyDescent="0.45">
      <c r="S1969" s="21" t="s">
        <v>143</v>
      </c>
      <c r="T1969" s="21" t="s">
        <v>141</v>
      </c>
      <c r="U1969" s="21" t="s">
        <v>137</v>
      </c>
      <c r="V1969" s="21" t="s">
        <v>123</v>
      </c>
      <c r="W1969" s="21" t="s">
        <v>133</v>
      </c>
      <c r="X1969" s="26" t="str">
        <f>_xlfn.CONCAT(S1969,T1969,U1969,V1969,W1969)</f>
        <v>4後期土5 6a</v>
      </c>
      <c r="Y1969" s="22" t="e">
        <f>DGET($H$12:$P$205,$P$12,S1968:V1969)</f>
        <v>#VALUE!</v>
      </c>
      <c r="Z1969" s="22" t="e">
        <f>DGET($H$12:$P$205,$I$12,S1968:V1969)</f>
        <v>#VALUE!</v>
      </c>
      <c r="AA1969" s="22" t="e">
        <f>DGET($H$12:$P$205,$H$12,S1968:V1969)</f>
        <v>#VALUE!</v>
      </c>
    </row>
    <row r="1970" spans="19:27" ht="18" customHeight="1" x14ac:dyDescent="0.45">
      <c r="S1970" s="6" t="s">
        <v>101</v>
      </c>
      <c r="T1970" s="6" t="s">
        <v>113</v>
      </c>
      <c r="U1970" s="6" t="s">
        <v>138</v>
      </c>
      <c r="V1970" s="6" t="s">
        <v>104</v>
      </c>
      <c r="W1970" s="6"/>
      <c r="X1970" s="25"/>
      <c r="Y1970" s="6" t="s">
        <v>130</v>
      </c>
      <c r="Z1970" s="6" t="s">
        <v>128</v>
      </c>
      <c r="AA1970" s="6" t="s">
        <v>127</v>
      </c>
    </row>
    <row r="1971" spans="19:27" ht="18" customHeight="1" x14ac:dyDescent="0.45">
      <c r="S1971" s="21" t="s">
        <v>143</v>
      </c>
      <c r="T1971" s="21" t="s">
        <v>141</v>
      </c>
      <c r="U1971" s="21" t="s">
        <v>137</v>
      </c>
      <c r="V1971" s="21" t="s">
        <v>123</v>
      </c>
      <c r="W1971" s="21" t="s">
        <v>134</v>
      </c>
      <c r="X1971" s="26" t="str">
        <f>_xlfn.CONCAT(S1971,T1971,U1971,V1971,W1971)</f>
        <v>4後期土5 6b</v>
      </c>
      <c r="Y1971" s="22" t="e">
        <f>DGET($H$12:$P$205,$P$12,S1970:V1971)</f>
        <v>#VALUE!</v>
      </c>
      <c r="Z1971" s="22" t="e">
        <f>DGET($H$12:$P$205,$I$12,S1970:V1971)</f>
        <v>#VALUE!</v>
      </c>
      <c r="AA1971" s="22" t="e">
        <f>DGET($H$12:$P$205,$H$12,S1970:V1971)</f>
        <v>#VALUE!</v>
      </c>
    </row>
    <row r="1972" spans="19:27" ht="18" customHeight="1" x14ac:dyDescent="0.45">
      <c r="S1972" s="6" t="s">
        <v>101</v>
      </c>
      <c r="T1972" s="6" t="s">
        <v>113</v>
      </c>
      <c r="U1972" s="6" t="s">
        <v>102</v>
      </c>
      <c r="V1972" s="6" t="s">
        <v>105</v>
      </c>
      <c r="W1972" s="6"/>
      <c r="X1972" s="25"/>
      <c r="Y1972" s="6" t="s">
        <v>130</v>
      </c>
      <c r="Z1972" s="6" t="s">
        <v>128</v>
      </c>
      <c r="AA1972" s="6" t="s">
        <v>127</v>
      </c>
    </row>
    <row r="1973" spans="19:27" ht="18" customHeight="1" x14ac:dyDescent="0.45">
      <c r="S1973" s="21" t="s">
        <v>143</v>
      </c>
      <c r="T1973" s="21" t="s">
        <v>141</v>
      </c>
      <c r="U1973" s="21" t="s">
        <v>137</v>
      </c>
      <c r="V1973" s="21" t="s">
        <v>123</v>
      </c>
      <c r="W1973" s="21" t="s">
        <v>135</v>
      </c>
      <c r="X1973" s="26" t="str">
        <f>_xlfn.CONCAT(S1973,T1973,U1973,V1973,W1973)</f>
        <v>4後期土5 6c</v>
      </c>
      <c r="Y1973" s="22" t="e">
        <f>DGET($H$12:$P$205,$P$12,S1972:V1973)</f>
        <v>#VALUE!</v>
      </c>
      <c r="Z1973" s="22" t="e">
        <f>DGET($H$12:$P$205,$I$12,S1972:V1973)</f>
        <v>#VALUE!</v>
      </c>
      <c r="AA1973" s="22" t="e">
        <f>DGET($H$12:$P$205,$H$12,S1972:V1973)</f>
        <v>#VALUE!</v>
      </c>
    </row>
    <row r="1974" spans="19:27" ht="18" customHeight="1" x14ac:dyDescent="0.45">
      <c r="S1974" s="6" t="s">
        <v>101</v>
      </c>
      <c r="T1974" s="6" t="s">
        <v>113</v>
      </c>
      <c r="U1974" s="6" t="s">
        <v>102</v>
      </c>
      <c r="V1974" s="6" t="s">
        <v>103</v>
      </c>
      <c r="W1974" s="6"/>
      <c r="X1974" s="25"/>
      <c r="Y1974" s="6" t="s">
        <v>130</v>
      </c>
      <c r="Z1974" s="6" t="s">
        <v>128</v>
      </c>
      <c r="AA1974" s="6" t="s">
        <v>127</v>
      </c>
    </row>
    <row r="1975" spans="19:27" ht="18" customHeight="1" x14ac:dyDescent="0.45">
      <c r="S1975" s="21" t="s">
        <v>143</v>
      </c>
      <c r="T1975" s="21" t="s">
        <v>141</v>
      </c>
      <c r="U1975" s="21" t="s">
        <v>137</v>
      </c>
      <c r="V1975" s="21" t="s">
        <v>124</v>
      </c>
      <c r="W1975" s="21" t="s">
        <v>133</v>
      </c>
      <c r="X1975" s="26" t="str">
        <f>_xlfn.CONCAT(S1975,T1975,U1975,V1975,W1975)</f>
        <v>4後期土7 8a</v>
      </c>
      <c r="Y1975" s="22" t="e">
        <f>DGET($H$12:$P$205,$P$12,S1974:V1975)</f>
        <v>#VALUE!</v>
      </c>
      <c r="Z1975" s="22" t="e">
        <f>DGET($H$12:$P$205,$I$12,S1974:V1975)</f>
        <v>#VALUE!</v>
      </c>
      <c r="AA1975" s="22" t="e">
        <f>DGET($H$12:$P$205,$H$12,S1974:V1975)</f>
        <v>#VALUE!</v>
      </c>
    </row>
    <row r="1976" spans="19:27" ht="18" customHeight="1" x14ac:dyDescent="0.45">
      <c r="S1976" s="6" t="s">
        <v>101</v>
      </c>
      <c r="T1976" s="6" t="s">
        <v>113</v>
      </c>
      <c r="U1976" s="6" t="s">
        <v>102</v>
      </c>
      <c r="V1976" s="6" t="s">
        <v>104</v>
      </c>
      <c r="W1976" s="6"/>
      <c r="X1976" s="25"/>
      <c r="Y1976" s="6" t="s">
        <v>130</v>
      </c>
      <c r="Z1976" s="6" t="s">
        <v>128</v>
      </c>
      <c r="AA1976" s="6" t="s">
        <v>127</v>
      </c>
    </row>
    <row r="1977" spans="19:27" ht="18" customHeight="1" x14ac:dyDescent="0.45">
      <c r="S1977" s="21" t="s">
        <v>143</v>
      </c>
      <c r="T1977" s="21" t="s">
        <v>141</v>
      </c>
      <c r="U1977" s="21" t="s">
        <v>137</v>
      </c>
      <c r="V1977" s="21" t="s">
        <v>124</v>
      </c>
      <c r="W1977" s="21" t="s">
        <v>134</v>
      </c>
      <c r="X1977" s="26" t="str">
        <f>_xlfn.CONCAT(S1977,T1977,U1977,V1977,W1977)</f>
        <v>4後期土7 8b</v>
      </c>
      <c r="Y1977" s="22" t="e">
        <f>DGET($H$12:$P$205,$P$12,S1976:V1977)</f>
        <v>#VALUE!</v>
      </c>
      <c r="Z1977" s="22" t="e">
        <f>DGET($H$12:$P$205,$I$12,S1976:V1977)</f>
        <v>#VALUE!</v>
      </c>
      <c r="AA1977" s="22" t="e">
        <f>DGET($H$12:$P$205,$H$12,S1976:V1977)</f>
        <v>#VALUE!</v>
      </c>
    </row>
    <row r="1978" spans="19:27" ht="18" customHeight="1" x14ac:dyDescent="0.45">
      <c r="S1978" s="6" t="s">
        <v>101</v>
      </c>
      <c r="T1978" s="6" t="s">
        <v>113</v>
      </c>
      <c r="U1978" s="6" t="s">
        <v>138</v>
      </c>
      <c r="V1978" s="6" t="s">
        <v>105</v>
      </c>
      <c r="W1978" s="6"/>
      <c r="X1978" s="25"/>
      <c r="Y1978" s="6" t="s">
        <v>130</v>
      </c>
      <c r="Z1978" s="6" t="s">
        <v>128</v>
      </c>
      <c r="AA1978" s="6" t="s">
        <v>127</v>
      </c>
    </row>
    <row r="1979" spans="19:27" ht="18" customHeight="1" x14ac:dyDescent="0.45">
      <c r="S1979" s="21" t="s">
        <v>143</v>
      </c>
      <c r="T1979" s="21" t="s">
        <v>141</v>
      </c>
      <c r="U1979" s="21" t="s">
        <v>137</v>
      </c>
      <c r="V1979" s="21" t="s">
        <v>124</v>
      </c>
      <c r="W1979" s="21" t="s">
        <v>135</v>
      </c>
      <c r="X1979" s="26" t="str">
        <f>_xlfn.CONCAT(S1979,T1979,U1979,V1979,W1979)</f>
        <v>4後期土7 8c</v>
      </c>
      <c r="Y1979" s="22" t="e">
        <f>DGET($H$12:$P$205,$P$12,S1978:V1979)</f>
        <v>#VALUE!</v>
      </c>
      <c r="Z1979" s="22" t="e">
        <f>DGET($H$12:$P$205,$I$12,S1978:V1979)</f>
        <v>#VALUE!</v>
      </c>
      <c r="AA1979" s="22" t="e">
        <f>DGET($H$12:$P$205,$H$12,S1978:V1979)</f>
        <v>#VALUE!</v>
      </c>
    </row>
    <row r="1980" spans="19:27" ht="18" customHeight="1" x14ac:dyDescent="0.45">
      <c r="S1980" s="6" t="s">
        <v>101</v>
      </c>
      <c r="T1980" s="6" t="s">
        <v>113</v>
      </c>
      <c r="U1980" s="6" t="s">
        <v>102</v>
      </c>
      <c r="V1980" s="6" t="s">
        <v>103</v>
      </c>
      <c r="W1980" s="6"/>
      <c r="X1980" s="25"/>
      <c r="Y1980" s="6" t="s">
        <v>130</v>
      </c>
      <c r="Z1980" s="6" t="s">
        <v>128</v>
      </c>
      <c r="AA1980" s="6" t="s">
        <v>127</v>
      </c>
    </row>
    <row r="1981" spans="19:27" ht="18" customHeight="1" x14ac:dyDescent="0.45">
      <c r="S1981" s="21" t="s">
        <v>143</v>
      </c>
      <c r="T1981" s="21" t="s">
        <v>141</v>
      </c>
      <c r="U1981" s="21" t="s">
        <v>137</v>
      </c>
      <c r="V1981" s="21" t="s">
        <v>125</v>
      </c>
      <c r="W1981" s="21" t="s">
        <v>133</v>
      </c>
      <c r="X1981" s="26" t="str">
        <f>_xlfn.CONCAT(S1981,T1981,U1981,V1981,W1981)</f>
        <v>4後期土9 10a</v>
      </c>
      <c r="Y1981" s="22" t="e">
        <f>DGET($H$12:$P$205,$P$12,S1980:V1981)</f>
        <v>#VALUE!</v>
      </c>
      <c r="Z1981" s="22" t="e">
        <f>DGET($H$12:$P$205,$I$12,S1980:V1981)</f>
        <v>#VALUE!</v>
      </c>
      <c r="AA1981" s="22" t="e">
        <f>DGET($H$12:$P$205,$H$12,S1980:V1981)</f>
        <v>#VALUE!</v>
      </c>
    </row>
    <row r="1982" spans="19:27" ht="18" customHeight="1" x14ac:dyDescent="0.45">
      <c r="S1982" s="6" t="s">
        <v>101</v>
      </c>
      <c r="T1982" s="6" t="s">
        <v>113</v>
      </c>
      <c r="U1982" s="6" t="s">
        <v>102</v>
      </c>
      <c r="V1982" s="6" t="s">
        <v>104</v>
      </c>
      <c r="W1982" s="6"/>
      <c r="X1982" s="25"/>
      <c r="Y1982" s="6" t="s">
        <v>130</v>
      </c>
      <c r="Z1982" s="6" t="s">
        <v>128</v>
      </c>
      <c r="AA1982" s="6" t="s">
        <v>127</v>
      </c>
    </row>
    <row r="1983" spans="19:27" ht="18" customHeight="1" x14ac:dyDescent="0.45">
      <c r="S1983" s="21" t="s">
        <v>143</v>
      </c>
      <c r="T1983" s="21" t="s">
        <v>141</v>
      </c>
      <c r="U1983" s="21" t="s">
        <v>137</v>
      </c>
      <c r="V1983" s="21" t="s">
        <v>125</v>
      </c>
      <c r="W1983" s="21" t="s">
        <v>134</v>
      </c>
      <c r="X1983" s="26" t="str">
        <f>_xlfn.CONCAT(S1983,T1983,U1983,V1983,W1983)</f>
        <v>4後期土9 10b</v>
      </c>
      <c r="Y1983" s="22" t="e">
        <f>DGET($H$12:$P$205,$P$12,S1982:V1983)</f>
        <v>#VALUE!</v>
      </c>
      <c r="Z1983" s="22" t="e">
        <f>DGET($H$12:$P$205,$I$12,S1982:V1983)</f>
        <v>#VALUE!</v>
      </c>
      <c r="AA1983" s="22" t="e">
        <f>DGET($H$12:$P$205,$H$12,S1982:V1983)</f>
        <v>#VALUE!</v>
      </c>
    </row>
    <row r="1984" spans="19:27" ht="18" customHeight="1" x14ac:dyDescent="0.45">
      <c r="S1984" s="6" t="s">
        <v>101</v>
      </c>
      <c r="T1984" s="6" t="s">
        <v>113</v>
      </c>
      <c r="U1984" s="6" t="s">
        <v>102</v>
      </c>
      <c r="V1984" s="6" t="s">
        <v>105</v>
      </c>
      <c r="W1984" s="6"/>
      <c r="X1984" s="25"/>
      <c r="Y1984" s="6" t="s">
        <v>130</v>
      </c>
      <c r="Z1984" s="6" t="s">
        <v>128</v>
      </c>
      <c r="AA1984" s="6" t="s">
        <v>127</v>
      </c>
    </row>
    <row r="1985" spans="19:27" ht="18" customHeight="1" x14ac:dyDescent="0.45">
      <c r="S1985" s="21" t="s">
        <v>143</v>
      </c>
      <c r="T1985" s="21" t="s">
        <v>141</v>
      </c>
      <c r="U1985" s="21" t="s">
        <v>137</v>
      </c>
      <c r="V1985" s="21" t="s">
        <v>125</v>
      </c>
      <c r="W1985" s="21" t="s">
        <v>135</v>
      </c>
      <c r="X1985" s="26" t="str">
        <f>_xlfn.CONCAT(S1985,T1985,U1985,V1985,W1985)</f>
        <v>4後期土9 10c</v>
      </c>
      <c r="Y1985" s="22" t="e">
        <f>DGET($H$12:$P$205,$P$12,S1984:V1985)</f>
        <v>#VALUE!</v>
      </c>
      <c r="Z1985" s="22" t="e">
        <f>DGET($H$12:$P$205,$I$12,S1984:V1985)</f>
        <v>#VALUE!</v>
      </c>
      <c r="AA1985" s="22" t="e">
        <f>DGET($H$12:$P$205,$H$12,S1984:V1985)</f>
        <v>#VALUE!</v>
      </c>
    </row>
    <row r="1986" spans="19:27" ht="18" customHeight="1" x14ac:dyDescent="0.45">
      <c r="S1986" s="6" t="s">
        <v>101</v>
      </c>
      <c r="T1986" s="6" t="s">
        <v>113</v>
      </c>
      <c r="U1986" s="6" t="s">
        <v>102</v>
      </c>
      <c r="V1986" s="6" t="s">
        <v>103</v>
      </c>
      <c r="W1986" s="6"/>
      <c r="X1986" s="25"/>
      <c r="Y1986" s="6" t="s">
        <v>130</v>
      </c>
      <c r="Z1986" s="6" t="s">
        <v>128</v>
      </c>
      <c r="AA1986" s="6" t="s">
        <v>127</v>
      </c>
    </row>
    <row r="1987" spans="19:27" ht="18" customHeight="1" x14ac:dyDescent="0.45">
      <c r="S1987" s="21" t="s">
        <v>143</v>
      </c>
      <c r="T1987" s="21" t="s">
        <v>141</v>
      </c>
      <c r="U1987" s="21" t="s">
        <v>137</v>
      </c>
      <c r="V1987" s="21" t="s">
        <v>126</v>
      </c>
      <c r="W1987" s="21" t="s">
        <v>133</v>
      </c>
      <c r="X1987" s="26" t="str">
        <f>_xlfn.CONCAT(S1987,T1987,U1987,V1987,W1987)</f>
        <v>4後期土他a</v>
      </c>
      <c r="Y1987" s="22" t="e">
        <f>DGET($H$12:$P$205,$P$12,S1986:V1987)</f>
        <v>#VALUE!</v>
      </c>
      <c r="Z1987" s="22" t="e">
        <f>DGET($H$12:$P$205,$I$12,S1986:V1987)</f>
        <v>#VALUE!</v>
      </c>
      <c r="AA1987" s="22" t="e">
        <f>DGET($H$12:$P$205,$H$12,S1986:V1987)</f>
        <v>#VALUE!</v>
      </c>
    </row>
    <row r="1988" spans="19:27" ht="18" customHeight="1" x14ac:dyDescent="0.45">
      <c r="S1988" s="6" t="s">
        <v>101</v>
      </c>
      <c r="T1988" s="6" t="s">
        <v>113</v>
      </c>
      <c r="U1988" s="6" t="s">
        <v>102</v>
      </c>
      <c r="V1988" s="6" t="s">
        <v>104</v>
      </c>
      <c r="W1988" s="6"/>
      <c r="X1988" s="25"/>
      <c r="Y1988" s="6" t="s">
        <v>130</v>
      </c>
      <c r="Z1988" s="6" t="s">
        <v>128</v>
      </c>
      <c r="AA1988" s="6" t="s">
        <v>127</v>
      </c>
    </row>
    <row r="1989" spans="19:27" ht="18" customHeight="1" x14ac:dyDescent="0.45">
      <c r="S1989" s="21" t="s">
        <v>143</v>
      </c>
      <c r="T1989" s="21" t="s">
        <v>141</v>
      </c>
      <c r="U1989" s="21" t="s">
        <v>137</v>
      </c>
      <c r="V1989" s="21" t="s">
        <v>126</v>
      </c>
      <c r="W1989" s="21" t="s">
        <v>134</v>
      </c>
      <c r="X1989" s="26" t="str">
        <f>_xlfn.CONCAT(S1989,T1989,U1989,V1989,W1989)</f>
        <v>4後期土他b</v>
      </c>
      <c r="Y1989" s="22" t="e">
        <f>DGET($H$12:$P$205,$P$12,S1988:V1989)</f>
        <v>#VALUE!</v>
      </c>
      <c r="Z1989" s="22" t="e">
        <f>DGET($H$12:$P$205,$I$12,S1988:V1989)</f>
        <v>#VALUE!</v>
      </c>
      <c r="AA1989" s="22" t="e">
        <f>DGET($H$12:$P$205,$H$12,S1988:V1989)</f>
        <v>#VALUE!</v>
      </c>
    </row>
    <row r="1990" spans="19:27" ht="18" customHeight="1" x14ac:dyDescent="0.45">
      <c r="S1990" s="6" t="s">
        <v>101</v>
      </c>
      <c r="T1990" s="6" t="s">
        <v>113</v>
      </c>
      <c r="U1990" s="6" t="s">
        <v>138</v>
      </c>
      <c r="V1990" s="6" t="s">
        <v>105</v>
      </c>
      <c r="W1990" s="6"/>
      <c r="X1990" s="25"/>
      <c r="Y1990" s="6" t="s">
        <v>130</v>
      </c>
      <c r="Z1990" s="6" t="s">
        <v>128</v>
      </c>
      <c r="AA1990" s="6" t="s">
        <v>127</v>
      </c>
    </row>
    <row r="1991" spans="19:27" ht="18" customHeight="1" x14ac:dyDescent="0.45">
      <c r="S1991" s="21" t="s">
        <v>143</v>
      </c>
      <c r="T1991" s="21" t="s">
        <v>141</v>
      </c>
      <c r="U1991" s="21" t="s">
        <v>137</v>
      </c>
      <c r="V1991" s="21" t="s">
        <v>126</v>
      </c>
      <c r="W1991" s="21" t="s">
        <v>135</v>
      </c>
      <c r="X1991" s="26" t="str">
        <f>_xlfn.CONCAT(S1991,T1991,U1991,V1991,W1991)</f>
        <v>4後期土他c</v>
      </c>
      <c r="Y1991" s="22" t="e">
        <f>DGET($H$12:$P$205,$P$12,S1990:V1991)</f>
        <v>#VALUE!</v>
      </c>
      <c r="Z1991" s="22" t="e">
        <f>DGET($H$12:$P$205,$I$12,S1990:V1991)</f>
        <v>#VALUE!</v>
      </c>
      <c r="AA1991" s="22" t="e">
        <f>DGET($H$12:$P$205,$H$12,S1990:V1991)</f>
        <v>#VALUE!</v>
      </c>
    </row>
    <row r="1992" spans="19:27" ht="18" customHeight="1" x14ac:dyDescent="0.45">
      <c r="S1992" s="6" t="s">
        <v>101</v>
      </c>
      <c r="T1992" s="6" t="s">
        <v>113</v>
      </c>
      <c r="U1992" s="6" t="s">
        <v>102</v>
      </c>
      <c r="V1992" s="6" t="s">
        <v>103</v>
      </c>
      <c r="W1992" s="6"/>
      <c r="X1992" s="25"/>
      <c r="Y1992" s="6" t="s">
        <v>130</v>
      </c>
      <c r="Z1992" s="6" t="s">
        <v>128</v>
      </c>
      <c r="AA1992" s="6" t="s">
        <v>127</v>
      </c>
    </row>
    <row r="1993" spans="19:27" ht="18" customHeight="1" x14ac:dyDescent="0.45">
      <c r="S1993" s="21" t="s">
        <v>143</v>
      </c>
      <c r="T1993" s="21" t="s">
        <v>141</v>
      </c>
      <c r="U1993" s="21" t="s">
        <v>139</v>
      </c>
      <c r="V1993" s="21" t="s">
        <v>120</v>
      </c>
      <c r="W1993" s="21" t="s">
        <v>133</v>
      </c>
      <c r="X1993" s="26" t="str">
        <f>_xlfn.CONCAT(S1993,T1993,U1993,V1993,W1993)</f>
        <v>4後期日1 2a</v>
      </c>
      <c r="Y1993" s="22" t="e">
        <f>DGET($H$12:$P$205,$P$12,S1992:V1993)</f>
        <v>#VALUE!</v>
      </c>
      <c r="Z1993" s="22" t="e">
        <f>DGET($H$12:$P$205,$I$12,S1992:V1993)</f>
        <v>#VALUE!</v>
      </c>
      <c r="AA1993" s="22" t="e">
        <f>DGET($H$12:$P$205,$H$12,S1992:V1993)</f>
        <v>#VALUE!</v>
      </c>
    </row>
    <row r="1994" spans="19:27" ht="18" customHeight="1" x14ac:dyDescent="0.45">
      <c r="S1994" s="6" t="s">
        <v>101</v>
      </c>
      <c r="T1994" s="6" t="s">
        <v>113</v>
      </c>
      <c r="U1994" s="6" t="s">
        <v>102</v>
      </c>
      <c r="V1994" s="6" t="s">
        <v>104</v>
      </c>
      <c r="W1994" s="6"/>
      <c r="X1994" s="25"/>
      <c r="Y1994" s="6" t="s">
        <v>130</v>
      </c>
      <c r="Z1994" s="6" t="s">
        <v>128</v>
      </c>
      <c r="AA1994" s="6" t="s">
        <v>127</v>
      </c>
    </row>
    <row r="1995" spans="19:27" ht="18" customHeight="1" x14ac:dyDescent="0.45">
      <c r="S1995" s="21" t="s">
        <v>143</v>
      </c>
      <c r="T1995" s="21" t="s">
        <v>141</v>
      </c>
      <c r="U1995" s="21" t="s">
        <v>139</v>
      </c>
      <c r="V1995" s="21" t="s">
        <v>120</v>
      </c>
      <c r="W1995" s="21" t="s">
        <v>134</v>
      </c>
      <c r="X1995" s="26" t="str">
        <f>_xlfn.CONCAT(S1995,T1995,U1995,V1995,W1995)</f>
        <v>4後期日1 2b</v>
      </c>
      <c r="Y1995" s="22" t="e">
        <f>DGET($H$12:$P$205,$P$12,S1994:V1995)</f>
        <v>#VALUE!</v>
      </c>
      <c r="Z1995" s="22" t="e">
        <f>DGET($H$12:$P$205,$I$12,S1994:V1995)</f>
        <v>#VALUE!</v>
      </c>
      <c r="AA1995" s="22" t="e">
        <f>DGET($H$12:$P$205,$H$12,S1994:V1995)</f>
        <v>#VALUE!</v>
      </c>
    </row>
    <row r="1996" spans="19:27" ht="18" customHeight="1" x14ac:dyDescent="0.45">
      <c r="S1996" s="6" t="s">
        <v>101</v>
      </c>
      <c r="T1996" s="6" t="s">
        <v>113</v>
      </c>
      <c r="U1996" s="6" t="s">
        <v>102</v>
      </c>
      <c r="V1996" s="6" t="s">
        <v>105</v>
      </c>
      <c r="W1996" s="6"/>
      <c r="X1996" s="25"/>
      <c r="Y1996" s="6" t="s">
        <v>130</v>
      </c>
      <c r="Z1996" s="6" t="s">
        <v>128</v>
      </c>
      <c r="AA1996" s="6" t="s">
        <v>127</v>
      </c>
    </row>
    <row r="1997" spans="19:27" ht="18" customHeight="1" x14ac:dyDescent="0.45">
      <c r="S1997" s="21" t="s">
        <v>143</v>
      </c>
      <c r="T1997" s="21" t="s">
        <v>141</v>
      </c>
      <c r="U1997" s="21" t="s">
        <v>139</v>
      </c>
      <c r="V1997" s="21" t="s">
        <v>120</v>
      </c>
      <c r="W1997" s="21" t="s">
        <v>135</v>
      </c>
      <c r="X1997" s="26" t="str">
        <f>_xlfn.CONCAT(S1997,T1997,U1997,V1997,W1997)</f>
        <v>4後期日1 2c</v>
      </c>
      <c r="Y1997" s="22" t="e">
        <f>DGET($H$12:$P$205,$P$12,S1996:V1997)</f>
        <v>#VALUE!</v>
      </c>
      <c r="Z1997" s="22" t="e">
        <f>DGET($H$12:$P$205,$I$12,S1996:V1997)</f>
        <v>#VALUE!</v>
      </c>
      <c r="AA1997" s="22" t="e">
        <f>DGET($H$12:$P$205,$H$12,S1996:V1997)</f>
        <v>#VALUE!</v>
      </c>
    </row>
    <row r="1998" spans="19:27" ht="18" customHeight="1" x14ac:dyDescent="0.45">
      <c r="S1998" s="6" t="s">
        <v>101</v>
      </c>
      <c r="T1998" s="6" t="s">
        <v>113</v>
      </c>
      <c r="U1998" s="6" t="s">
        <v>102</v>
      </c>
      <c r="V1998" s="6" t="s">
        <v>103</v>
      </c>
      <c r="W1998" s="6"/>
      <c r="X1998" s="25"/>
      <c r="Y1998" s="6" t="s">
        <v>130</v>
      </c>
      <c r="Z1998" s="6" t="s">
        <v>128</v>
      </c>
      <c r="AA1998" s="6" t="s">
        <v>127</v>
      </c>
    </row>
    <row r="1999" spans="19:27" ht="18" customHeight="1" x14ac:dyDescent="0.45">
      <c r="S1999" s="21" t="s">
        <v>143</v>
      </c>
      <c r="T1999" s="21" t="s">
        <v>141</v>
      </c>
      <c r="U1999" s="21" t="s">
        <v>139</v>
      </c>
      <c r="V1999" s="21" t="s">
        <v>121</v>
      </c>
      <c r="W1999" s="21" t="s">
        <v>133</v>
      </c>
      <c r="X1999" s="26" t="str">
        <f>_xlfn.CONCAT(S1999,T1999,U1999,V1999,W1999)</f>
        <v>4後期日3 4a</v>
      </c>
      <c r="Y1999" s="22" t="e">
        <f>DGET($H$12:$P$205,$P$12,S1998:V1999)</f>
        <v>#VALUE!</v>
      </c>
      <c r="Z1999" s="22" t="e">
        <f>DGET($H$12:$P$205,$I$12,S1998:V1999)</f>
        <v>#VALUE!</v>
      </c>
      <c r="AA1999" s="22" t="e">
        <f>DGET($H$12:$P$205,$H$12,S1998:V1999)</f>
        <v>#VALUE!</v>
      </c>
    </row>
    <row r="2000" spans="19:27" ht="18" customHeight="1" x14ac:dyDescent="0.45">
      <c r="S2000" s="6" t="s">
        <v>101</v>
      </c>
      <c r="T2000" s="6" t="s">
        <v>113</v>
      </c>
      <c r="U2000" s="6" t="s">
        <v>102</v>
      </c>
      <c r="V2000" s="6" t="s">
        <v>104</v>
      </c>
      <c r="W2000" s="6"/>
      <c r="X2000" s="25"/>
      <c r="Y2000" s="6" t="s">
        <v>130</v>
      </c>
      <c r="Z2000" s="6" t="s">
        <v>128</v>
      </c>
      <c r="AA2000" s="6" t="s">
        <v>127</v>
      </c>
    </row>
    <row r="2001" spans="19:27" ht="18" customHeight="1" x14ac:dyDescent="0.45">
      <c r="S2001" s="21" t="s">
        <v>143</v>
      </c>
      <c r="T2001" s="21" t="s">
        <v>141</v>
      </c>
      <c r="U2001" s="21" t="s">
        <v>139</v>
      </c>
      <c r="V2001" s="21" t="s">
        <v>121</v>
      </c>
      <c r="W2001" s="21" t="s">
        <v>134</v>
      </c>
      <c r="X2001" s="26" t="str">
        <f>_xlfn.CONCAT(S2001,T2001,U2001,V2001,W2001)</f>
        <v>4後期日3 4b</v>
      </c>
      <c r="Y2001" s="22" t="e">
        <f>DGET($H$12:$P$205,$P$12,S2000:V2001)</f>
        <v>#VALUE!</v>
      </c>
      <c r="Z2001" s="22" t="e">
        <f>DGET($H$12:$P$205,$I$12,S2000:V2001)</f>
        <v>#VALUE!</v>
      </c>
      <c r="AA2001" s="22" t="e">
        <f>DGET($H$12:$P$205,$H$12,S2000:V2001)</f>
        <v>#VALUE!</v>
      </c>
    </row>
    <row r="2002" spans="19:27" ht="18" customHeight="1" x14ac:dyDescent="0.45">
      <c r="S2002" s="6" t="s">
        <v>101</v>
      </c>
      <c r="T2002" s="6" t="s">
        <v>113</v>
      </c>
      <c r="U2002" s="6" t="s">
        <v>102</v>
      </c>
      <c r="V2002" s="6" t="s">
        <v>105</v>
      </c>
      <c r="W2002" s="6"/>
      <c r="X2002" s="25"/>
      <c r="Y2002" s="6" t="s">
        <v>130</v>
      </c>
      <c r="Z2002" s="6" t="s">
        <v>128</v>
      </c>
      <c r="AA2002" s="6" t="s">
        <v>127</v>
      </c>
    </row>
    <row r="2003" spans="19:27" ht="18" customHeight="1" x14ac:dyDescent="0.45">
      <c r="S2003" s="21" t="s">
        <v>143</v>
      </c>
      <c r="T2003" s="21" t="s">
        <v>141</v>
      </c>
      <c r="U2003" s="21" t="s">
        <v>139</v>
      </c>
      <c r="V2003" s="21" t="s">
        <v>121</v>
      </c>
      <c r="W2003" s="21" t="s">
        <v>135</v>
      </c>
      <c r="X2003" s="26" t="str">
        <f>_xlfn.CONCAT(S2003,T2003,U2003,V2003,W2003)</f>
        <v>4後期日3 4c</v>
      </c>
      <c r="Y2003" s="22" t="e">
        <f>DGET($H$12:$P$205,$P$12,S2002:V2003)</f>
        <v>#VALUE!</v>
      </c>
      <c r="Z2003" s="22" t="e">
        <f>DGET($H$12:$P$205,$I$12,S2002:V2003)</f>
        <v>#VALUE!</v>
      </c>
      <c r="AA2003" s="22" t="e">
        <f>DGET($H$12:$P$205,$H$12,S2002:V2003)</f>
        <v>#VALUE!</v>
      </c>
    </row>
    <row r="2004" spans="19:27" ht="18" customHeight="1" x14ac:dyDescent="0.45">
      <c r="S2004" s="6" t="s">
        <v>101</v>
      </c>
      <c r="T2004" s="6" t="s">
        <v>113</v>
      </c>
      <c r="U2004" s="6" t="s">
        <v>102</v>
      </c>
      <c r="V2004" s="6" t="s">
        <v>103</v>
      </c>
      <c r="W2004" s="6"/>
      <c r="X2004" s="25"/>
      <c r="Y2004" s="6" t="s">
        <v>130</v>
      </c>
      <c r="Z2004" s="6" t="s">
        <v>128</v>
      </c>
      <c r="AA2004" s="6" t="s">
        <v>127</v>
      </c>
    </row>
    <row r="2005" spans="19:27" ht="18" customHeight="1" x14ac:dyDescent="0.45">
      <c r="S2005" s="21" t="s">
        <v>143</v>
      </c>
      <c r="T2005" s="21" t="s">
        <v>141</v>
      </c>
      <c r="U2005" s="21" t="s">
        <v>139</v>
      </c>
      <c r="V2005" s="21" t="s">
        <v>123</v>
      </c>
      <c r="W2005" s="21" t="s">
        <v>133</v>
      </c>
      <c r="X2005" s="26" t="str">
        <f>_xlfn.CONCAT(S2005,T2005,U2005,V2005,W2005)</f>
        <v>4後期日5 6a</v>
      </c>
      <c r="Y2005" s="22" t="e">
        <f>DGET($H$12:$P$205,$P$12,S2004:V2005)</f>
        <v>#VALUE!</v>
      </c>
      <c r="Z2005" s="22" t="e">
        <f>DGET($H$12:$P$205,$I$12,S2004:V2005)</f>
        <v>#VALUE!</v>
      </c>
      <c r="AA2005" s="22" t="e">
        <f>DGET($H$12:$P$205,$H$12,S2004:V2005)</f>
        <v>#VALUE!</v>
      </c>
    </row>
    <row r="2006" spans="19:27" ht="18" customHeight="1" x14ac:dyDescent="0.45">
      <c r="S2006" s="6" t="s">
        <v>101</v>
      </c>
      <c r="T2006" s="6" t="s">
        <v>113</v>
      </c>
      <c r="U2006" s="6" t="s">
        <v>102</v>
      </c>
      <c r="V2006" s="6" t="s">
        <v>104</v>
      </c>
      <c r="W2006" s="6"/>
      <c r="X2006" s="25"/>
      <c r="Y2006" s="6" t="s">
        <v>130</v>
      </c>
      <c r="Z2006" s="6" t="s">
        <v>128</v>
      </c>
      <c r="AA2006" s="6" t="s">
        <v>127</v>
      </c>
    </row>
    <row r="2007" spans="19:27" ht="18" customHeight="1" x14ac:dyDescent="0.45">
      <c r="S2007" s="21" t="s">
        <v>143</v>
      </c>
      <c r="T2007" s="21" t="s">
        <v>141</v>
      </c>
      <c r="U2007" s="21" t="s">
        <v>139</v>
      </c>
      <c r="V2007" s="21" t="s">
        <v>123</v>
      </c>
      <c r="W2007" s="21" t="s">
        <v>134</v>
      </c>
      <c r="X2007" s="26" t="str">
        <f>_xlfn.CONCAT(S2007,T2007,U2007,V2007,W2007)</f>
        <v>4後期日5 6b</v>
      </c>
      <c r="Y2007" s="22" t="e">
        <f>DGET($H$12:$P$205,$P$12,S2006:V2007)</f>
        <v>#VALUE!</v>
      </c>
      <c r="Z2007" s="22" t="e">
        <f>DGET($H$12:$P$205,$I$12,S2006:V2007)</f>
        <v>#VALUE!</v>
      </c>
      <c r="AA2007" s="22" t="e">
        <f>DGET($H$12:$P$205,$H$12,S2006:V2007)</f>
        <v>#VALUE!</v>
      </c>
    </row>
    <row r="2008" spans="19:27" ht="18" customHeight="1" x14ac:dyDescent="0.45">
      <c r="S2008" s="6" t="s">
        <v>101</v>
      </c>
      <c r="T2008" s="6" t="s">
        <v>113</v>
      </c>
      <c r="U2008" s="6" t="s">
        <v>102</v>
      </c>
      <c r="V2008" s="6" t="s">
        <v>105</v>
      </c>
      <c r="W2008" s="6"/>
      <c r="X2008" s="25"/>
      <c r="Y2008" s="6" t="s">
        <v>130</v>
      </c>
      <c r="Z2008" s="6" t="s">
        <v>128</v>
      </c>
      <c r="AA2008" s="6" t="s">
        <v>127</v>
      </c>
    </row>
    <row r="2009" spans="19:27" ht="18" customHeight="1" x14ac:dyDescent="0.45">
      <c r="S2009" s="21" t="s">
        <v>143</v>
      </c>
      <c r="T2009" s="21" t="s">
        <v>141</v>
      </c>
      <c r="U2009" s="21" t="s">
        <v>139</v>
      </c>
      <c r="V2009" s="21" t="s">
        <v>123</v>
      </c>
      <c r="W2009" s="21" t="s">
        <v>135</v>
      </c>
      <c r="X2009" s="26" t="str">
        <f>_xlfn.CONCAT(S2009,T2009,U2009,V2009,W2009)</f>
        <v>4後期日5 6c</v>
      </c>
      <c r="Y2009" s="22" t="e">
        <f>DGET($H$12:$P$205,$P$12,S2008:V2009)</f>
        <v>#VALUE!</v>
      </c>
      <c r="Z2009" s="22" t="e">
        <f>DGET($H$12:$P$205,$I$12,S2008:V2009)</f>
        <v>#VALUE!</v>
      </c>
      <c r="AA2009" s="22" t="e">
        <f>DGET($H$12:$P$205,$H$12,S2008:V2009)</f>
        <v>#VALUE!</v>
      </c>
    </row>
    <row r="2010" spans="19:27" ht="18" customHeight="1" x14ac:dyDescent="0.45">
      <c r="S2010" s="6" t="s">
        <v>101</v>
      </c>
      <c r="T2010" s="6" t="s">
        <v>113</v>
      </c>
      <c r="U2010" s="6" t="s">
        <v>102</v>
      </c>
      <c r="V2010" s="6" t="s">
        <v>103</v>
      </c>
      <c r="W2010" s="6"/>
      <c r="X2010" s="25"/>
      <c r="Y2010" s="6" t="s">
        <v>130</v>
      </c>
      <c r="Z2010" s="6" t="s">
        <v>128</v>
      </c>
      <c r="AA2010" s="6" t="s">
        <v>127</v>
      </c>
    </row>
    <row r="2011" spans="19:27" ht="18" customHeight="1" x14ac:dyDescent="0.45">
      <c r="S2011" s="21" t="s">
        <v>143</v>
      </c>
      <c r="T2011" s="21" t="s">
        <v>141</v>
      </c>
      <c r="U2011" s="21" t="s">
        <v>139</v>
      </c>
      <c r="V2011" s="21" t="s">
        <v>124</v>
      </c>
      <c r="W2011" s="21" t="s">
        <v>133</v>
      </c>
      <c r="X2011" s="26" t="str">
        <f>_xlfn.CONCAT(S2011,T2011,U2011,V2011,W2011)</f>
        <v>4後期日7 8a</v>
      </c>
      <c r="Y2011" s="22" t="e">
        <f>DGET($H$12:$P$205,$P$12,S2010:V2011)</f>
        <v>#VALUE!</v>
      </c>
      <c r="Z2011" s="22" t="e">
        <f>DGET($H$12:$P$205,$I$12,S2010:V2011)</f>
        <v>#VALUE!</v>
      </c>
      <c r="AA2011" s="22" t="e">
        <f>DGET($H$12:$P$205,$H$12,S2010:V2011)</f>
        <v>#VALUE!</v>
      </c>
    </row>
    <row r="2012" spans="19:27" ht="18" customHeight="1" x14ac:dyDescent="0.45">
      <c r="S2012" s="6" t="s">
        <v>101</v>
      </c>
      <c r="T2012" s="6" t="s">
        <v>113</v>
      </c>
      <c r="U2012" s="6" t="s">
        <v>102</v>
      </c>
      <c r="V2012" s="6" t="s">
        <v>104</v>
      </c>
      <c r="W2012" s="6"/>
      <c r="X2012" s="25"/>
      <c r="Y2012" s="6" t="s">
        <v>130</v>
      </c>
      <c r="Z2012" s="6" t="s">
        <v>128</v>
      </c>
      <c r="AA2012" s="6" t="s">
        <v>127</v>
      </c>
    </row>
    <row r="2013" spans="19:27" ht="18" customHeight="1" x14ac:dyDescent="0.45">
      <c r="S2013" s="21" t="s">
        <v>143</v>
      </c>
      <c r="T2013" s="21" t="s">
        <v>141</v>
      </c>
      <c r="U2013" s="21" t="s">
        <v>139</v>
      </c>
      <c r="V2013" s="21" t="s">
        <v>124</v>
      </c>
      <c r="W2013" s="21" t="s">
        <v>134</v>
      </c>
      <c r="X2013" s="26" t="str">
        <f>_xlfn.CONCAT(S2013,T2013,U2013,V2013,W2013)</f>
        <v>4後期日7 8b</v>
      </c>
      <c r="Y2013" s="22" t="e">
        <f>DGET($H$12:$P$205,$P$12,S2012:V2013)</f>
        <v>#VALUE!</v>
      </c>
      <c r="Z2013" s="22" t="e">
        <f>DGET($H$12:$P$205,$I$12,S2012:V2013)</f>
        <v>#VALUE!</v>
      </c>
      <c r="AA2013" s="22" t="e">
        <f>DGET($H$12:$P$205,$H$12,S2012:V2013)</f>
        <v>#VALUE!</v>
      </c>
    </row>
    <row r="2014" spans="19:27" ht="18" customHeight="1" x14ac:dyDescent="0.45">
      <c r="S2014" s="6" t="s">
        <v>101</v>
      </c>
      <c r="T2014" s="6" t="s">
        <v>113</v>
      </c>
      <c r="U2014" s="6" t="s">
        <v>102</v>
      </c>
      <c r="V2014" s="6" t="s">
        <v>105</v>
      </c>
      <c r="W2014" s="6"/>
      <c r="X2014" s="25"/>
      <c r="Y2014" s="6" t="s">
        <v>130</v>
      </c>
      <c r="Z2014" s="6" t="s">
        <v>128</v>
      </c>
      <c r="AA2014" s="6" t="s">
        <v>127</v>
      </c>
    </row>
    <row r="2015" spans="19:27" ht="18" customHeight="1" x14ac:dyDescent="0.45">
      <c r="S2015" s="21" t="s">
        <v>143</v>
      </c>
      <c r="T2015" s="21" t="s">
        <v>141</v>
      </c>
      <c r="U2015" s="21" t="s">
        <v>139</v>
      </c>
      <c r="V2015" s="21" t="s">
        <v>124</v>
      </c>
      <c r="W2015" s="21" t="s">
        <v>135</v>
      </c>
      <c r="X2015" s="26" t="str">
        <f>_xlfn.CONCAT(S2015,T2015,U2015,V2015,W2015)</f>
        <v>4後期日7 8c</v>
      </c>
      <c r="Y2015" s="22" t="e">
        <f>DGET($H$12:$P$205,$P$12,S2014:V2015)</f>
        <v>#VALUE!</v>
      </c>
      <c r="Z2015" s="22" t="e">
        <f>DGET($H$12:$P$205,$I$12,S2014:V2015)</f>
        <v>#VALUE!</v>
      </c>
      <c r="AA2015" s="22" t="e">
        <f>DGET($H$12:$P$205,$H$12,S2014:V2015)</f>
        <v>#VALUE!</v>
      </c>
    </row>
    <row r="2016" spans="19:27" ht="18" customHeight="1" x14ac:dyDescent="0.45">
      <c r="S2016" s="6" t="s">
        <v>101</v>
      </c>
      <c r="T2016" s="6" t="s">
        <v>113</v>
      </c>
      <c r="U2016" s="6" t="s">
        <v>102</v>
      </c>
      <c r="V2016" s="6" t="s">
        <v>103</v>
      </c>
      <c r="W2016" s="6"/>
      <c r="X2016" s="25"/>
      <c r="Y2016" s="6" t="s">
        <v>130</v>
      </c>
      <c r="Z2016" s="6" t="s">
        <v>128</v>
      </c>
      <c r="AA2016" s="6" t="s">
        <v>127</v>
      </c>
    </row>
    <row r="2017" spans="19:27" ht="18" customHeight="1" x14ac:dyDescent="0.45">
      <c r="S2017" s="21" t="s">
        <v>143</v>
      </c>
      <c r="T2017" s="21" t="s">
        <v>141</v>
      </c>
      <c r="U2017" s="21" t="s">
        <v>139</v>
      </c>
      <c r="V2017" s="21" t="s">
        <v>125</v>
      </c>
      <c r="W2017" s="21" t="s">
        <v>133</v>
      </c>
      <c r="X2017" s="26" t="str">
        <f>_xlfn.CONCAT(S2017,T2017,U2017,V2017,W2017)</f>
        <v>4後期日9 10a</v>
      </c>
      <c r="Y2017" s="22" t="e">
        <f>DGET($H$12:$P$205,$P$12,S2016:V2017)</f>
        <v>#VALUE!</v>
      </c>
      <c r="Z2017" s="22" t="e">
        <f>DGET($H$12:$P$205,$I$12,S2016:V2017)</f>
        <v>#VALUE!</v>
      </c>
      <c r="AA2017" s="22" t="e">
        <f>DGET($H$12:$P$205,$H$12,S2016:V2017)</f>
        <v>#VALUE!</v>
      </c>
    </row>
    <row r="2018" spans="19:27" ht="18" customHeight="1" x14ac:dyDescent="0.45">
      <c r="S2018" s="6" t="s">
        <v>101</v>
      </c>
      <c r="T2018" s="6" t="s">
        <v>113</v>
      </c>
      <c r="U2018" s="6" t="s">
        <v>102</v>
      </c>
      <c r="V2018" s="6" t="s">
        <v>104</v>
      </c>
      <c r="W2018" s="6"/>
      <c r="X2018" s="25"/>
      <c r="Y2018" s="6" t="s">
        <v>130</v>
      </c>
      <c r="Z2018" s="6" t="s">
        <v>128</v>
      </c>
      <c r="AA2018" s="6" t="s">
        <v>127</v>
      </c>
    </row>
    <row r="2019" spans="19:27" ht="18" customHeight="1" x14ac:dyDescent="0.45">
      <c r="S2019" s="21" t="s">
        <v>143</v>
      </c>
      <c r="T2019" s="21" t="s">
        <v>141</v>
      </c>
      <c r="U2019" s="21" t="s">
        <v>139</v>
      </c>
      <c r="V2019" s="21" t="s">
        <v>125</v>
      </c>
      <c r="W2019" s="21" t="s">
        <v>134</v>
      </c>
      <c r="X2019" s="26" t="str">
        <f>_xlfn.CONCAT(S2019,T2019,U2019,V2019,W2019)</f>
        <v>4後期日9 10b</v>
      </c>
      <c r="Y2019" s="22" t="e">
        <f>DGET($H$12:$P$205,$P$12,S2018:V2019)</f>
        <v>#VALUE!</v>
      </c>
      <c r="Z2019" s="22" t="e">
        <f>DGET($H$12:$P$205,$I$12,S2018:V2019)</f>
        <v>#VALUE!</v>
      </c>
      <c r="AA2019" s="22" t="e">
        <f>DGET($H$12:$P$205,$H$12,S2018:V2019)</f>
        <v>#VALUE!</v>
      </c>
    </row>
    <row r="2020" spans="19:27" ht="18" customHeight="1" x14ac:dyDescent="0.45">
      <c r="S2020" s="6" t="s">
        <v>101</v>
      </c>
      <c r="T2020" s="6" t="s">
        <v>113</v>
      </c>
      <c r="U2020" s="6" t="s">
        <v>102</v>
      </c>
      <c r="V2020" s="6" t="s">
        <v>105</v>
      </c>
      <c r="W2020" s="6"/>
      <c r="X2020" s="25"/>
      <c r="Y2020" s="6" t="s">
        <v>130</v>
      </c>
      <c r="Z2020" s="6" t="s">
        <v>128</v>
      </c>
      <c r="AA2020" s="6" t="s">
        <v>127</v>
      </c>
    </row>
    <row r="2021" spans="19:27" ht="18" customHeight="1" x14ac:dyDescent="0.45">
      <c r="S2021" s="21" t="s">
        <v>143</v>
      </c>
      <c r="T2021" s="21" t="s">
        <v>141</v>
      </c>
      <c r="U2021" s="21" t="s">
        <v>139</v>
      </c>
      <c r="V2021" s="21" t="s">
        <v>125</v>
      </c>
      <c r="W2021" s="21" t="s">
        <v>135</v>
      </c>
      <c r="X2021" s="26" t="str">
        <f>_xlfn.CONCAT(S2021,T2021,U2021,V2021,W2021)</f>
        <v>4後期日9 10c</v>
      </c>
      <c r="Y2021" s="22" t="e">
        <f>DGET($H$12:$P$205,$P$12,S2020:V2021)</f>
        <v>#VALUE!</v>
      </c>
      <c r="Z2021" s="22" t="e">
        <f>DGET($H$12:$P$205,$I$12,S2020:V2021)</f>
        <v>#VALUE!</v>
      </c>
      <c r="AA2021" s="22" t="e">
        <f>DGET($H$12:$P$205,$H$12,S2020:V2021)</f>
        <v>#VALUE!</v>
      </c>
    </row>
    <row r="2022" spans="19:27" ht="18" customHeight="1" x14ac:dyDescent="0.45">
      <c r="S2022" s="6" t="s">
        <v>101</v>
      </c>
      <c r="T2022" s="6" t="s">
        <v>113</v>
      </c>
      <c r="U2022" s="6" t="s">
        <v>102</v>
      </c>
      <c r="V2022" s="6" t="s">
        <v>103</v>
      </c>
      <c r="W2022" s="6"/>
      <c r="X2022" s="25"/>
      <c r="Y2022" s="6" t="s">
        <v>130</v>
      </c>
      <c r="Z2022" s="6" t="s">
        <v>128</v>
      </c>
      <c r="AA2022" s="6" t="s">
        <v>127</v>
      </c>
    </row>
    <row r="2023" spans="19:27" ht="18" customHeight="1" x14ac:dyDescent="0.45">
      <c r="S2023" s="21" t="s">
        <v>143</v>
      </c>
      <c r="T2023" s="21" t="s">
        <v>141</v>
      </c>
      <c r="U2023" s="21" t="s">
        <v>139</v>
      </c>
      <c r="V2023" s="21" t="s">
        <v>126</v>
      </c>
      <c r="W2023" s="21" t="s">
        <v>133</v>
      </c>
      <c r="X2023" s="26" t="str">
        <f>_xlfn.CONCAT(S2023,T2023,U2023,V2023,W2023)</f>
        <v>4後期日他a</v>
      </c>
      <c r="Y2023" s="22" t="e">
        <f>DGET($H$12:$P$205,$P$12,S2022:V2023)</f>
        <v>#VALUE!</v>
      </c>
      <c r="Z2023" s="22" t="e">
        <f>DGET($H$12:$P$205,$I$12,S2022:V2023)</f>
        <v>#VALUE!</v>
      </c>
      <c r="AA2023" s="22" t="e">
        <f>DGET($H$12:$P$205,$H$12,S2022:V2023)</f>
        <v>#VALUE!</v>
      </c>
    </row>
    <row r="2024" spans="19:27" ht="18" customHeight="1" x14ac:dyDescent="0.45">
      <c r="S2024" s="6" t="s">
        <v>101</v>
      </c>
      <c r="T2024" s="6" t="s">
        <v>113</v>
      </c>
      <c r="U2024" s="6" t="s">
        <v>102</v>
      </c>
      <c r="V2024" s="6" t="s">
        <v>104</v>
      </c>
      <c r="W2024" s="6"/>
      <c r="X2024" s="25"/>
      <c r="Y2024" s="6" t="s">
        <v>130</v>
      </c>
      <c r="Z2024" s="6" t="s">
        <v>128</v>
      </c>
      <c r="AA2024" s="6" t="s">
        <v>127</v>
      </c>
    </row>
    <row r="2025" spans="19:27" ht="18" customHeight="1" x14ac:dyDescent="0.45">
      <c r="S2025" s="21" t="s">
        <v>143</v>
      </c>
      <c r="T2025" s="21" t="s">
        <v>141</v>
      </c>
      <c r="U2025" s="21" t="s">
        <v>139</v>
      </c>
      <c r="V2025" s="21" t="s">
        <v>126</v>
      </c>
      <c r="W2025" s="21" t="s">
        <v>134</v>
      </c>
      <c r="X2025" s="26" t="str">
        <f>_xlfn.CONCAT(S2025,T2025,U2025,V2025,W2025)</f>
        <v>4後期日他b</v>
      </c>
      <c r="Y2025" s="22" t="e">
        <f>DGET($H$12:$P$205,$P$12,S2024:V2025)</f>
        <v>#VALUE!</v>
      </c>
      <c r="Z2025" s="22" t="e">
        <f>DGET($H$12:$P$205,$I$12,S2024:V2025)</f>
        <v>#VALUE!</v>
      </c>
      <c r="AA2025" s="22" t="e">
        <f>DGET($H$12:$P$205,$H$12,S2024:V2025)</f>
        <v>#VALUE!</v>
      </c>
    </row>
    <row r="2026" spans="19:27" ht="18" customHeight="1" x14ac:dyDescent="0.45">
      <c r="S2026" s="6" t="s">
        <v>101</v>
      </c>
      <c r="T2026" s="6" t="s">
        <v>113</v>
      </c>
      <c r="U2026" s="6" t="s">
        <v>102</v>
      </c>
      <c r="V2026" s="6" t="s">
        <v>105</v>
      </c>
      <c r="W2026" s="6"/>
      <c r="X2026" s="25"/>
      <c r="Y2026" s="6" t="s">
        <v>130</v>
      </c>
      <c r="Z2026" s="6" t="s">
        <v>128</v>
      </c>
      <c r="AA2026" s="6" t="s">
        <v>127</v>
      </c>
    </row>
    <row r="2027" spans="19:27" ht="18" customHeight="1" x14ac:dyDescent="0.45">
      <c r="S2027" s="21" t="s">
        <v>143</v>
      </c>
      <c r="T2027" s="21" t="s">
        <v>141</v>
      </c>
      <c r="U2027" s="21" t="s">
        <v>139</v>
      </c>
      <c r="V2027" s="21" t="s">
        <v>126</v>
      </c>
      <c r="W2027" s="21" t="s">
        <v>135</v>
      </c>
      <c r="X2027" s="26" t="str">
        <f>_xlfn.CONCAT(S2027,T2027,U2027,V2027,W2027)</f>
        <v>4後期日他c</v>
      </c>
      <c r="Y2027" s="22" t="e">
        <f>DGET($H$12:$P$205,$P$12,S2026:V2027)</f>
        <v>#VALUE!</v>
      </c>
      <c r="Z2027" s="22" t="e">
        <f>DGET($H$12:$P$205,$I$12,S2026:V2027)</f>
        <v>#VALUE!</v>
      </c>
      <c r="AA2027" s="22" t="e">
        <f>DGET($H$12:$P$205,$H$12,S2026:V2027)</f>
        <v>#VALUE!</v>
      </c>
    </row>
  </sheetData>
  <sheetProtection sheet="1" objects="1" scenarios="1"/>
  <mergeCells count="42">
    <mergeCell ref="AH22:AH23"/>
    <mergeCell ref="AI22:AI23"/>
    <mergeCell ref="AJ22:AJ23"/>
    <mergeCell ref="AC22:AC23"/>
    <mergeCell ref="AD22:AD23"/>
    <mergeCell ref="AE22:AE23"/>
    <mergeCell ref="AF22:AF23"/>
    <mergeCell ref="AG22:AG23"/>
    <mergeCell ref="AH18:AH19"/>
    <mergeCell ref="AI18:AI19"/>
    <mergeCell ref="AJ18:AJ19"/>
    <mergeCell ref="AC20:AC21"/>
    <mergeCell ref="AD20:AD21"/>
    <mergeCell ref="AE20:AE21"/>
    <mergeCell ref="AF20:AF21"/>
    <mergeCell ref="AG20:AG21"/>
    <mergeCell ref="AH20:AH21"/>
    <mergeCell ref="AI20:AI21"/>
    <mergeCell ref="AJ20:AJ21"/>
    <mergeCell ref="AC18:AC19"/>
    <mergeCell ref="AD18:AD19"/>
    <mergeCell ref="AE18:AE19"/>
    <mergeCell ref="AF18:AF19"/>
    <mergeCell ref="AG18:AG19"/>
    <mergeCell ref="AI14:AI15"/>
    <mergeCell ref="AJ14:AJ15"/>
    <mergeCell ref="AC16:AC17"/>
    <mergeCell ref="AD16:AD17"/>
    <mergeCell ref="AE16:AE17"/>
    <mergeCell ref="AF16:AF17"/>
    <mergeCell ref="AG16:AG17"/>
    <mergeCell ref="AH16:AH17"/>
    <mergeCell ref="AI16:AI17"/>
    <mergeCell ref="AJ16:AJ17"/>
    <mergeCell ref="B8:C9"/>
    <mergeCell ref="AC12:AH12"/>
    <mergeCell ref="AC14:AC15"/>
    <mergeCell ref="AD14:AD15"/>
    <mergeCell ref="AE14:AE15"/>
    <mergeCell ref="AF14:AF15"/>
    <mergeCell ref="AG14:AG15"/>
    <mergeCell ref="AH14:AH15"/>
  </mergeCells>
  <phoneticPr fontId="1"/>
  <dataValidations count="3">
    <dataValidation type="list" allowBlank="1" showErrorMessage="1" sqref="C4" xr:uid="{B36DB2D9-223A-4210-8754-02D12A751741}">
      <formula1>"1.物理・マテリアル工学科,2.物質化学科,3.地球科学科,4.数理科学科,5.知能情報デザイン学科,6.機械・電気電子工学科,7.建築デザイン学科"</formula1>
    </dataValidation>
    <dataValidation type="list" allowBlank="1" showErrorMessage="1" sqref="C5" xr:uid="{C4C63BC8-C380-403D-B82D-F480A92E8B30}">
      <formula1>"0.物質化学科ではない,1.基礎科学コース,2.環境化学コース,3.機能材料化学コース,4.材料工学特別コース"</formula1>
    </dataValidation>
    <dataValidation type="list" allowBlank="1" showErrorMessage="1" sqref="C6" xr:uid="{13C749A5-C02D-44AE-987F-09B8FE2F2CED}">
      <formula1>"0.履修しない,1.履修する"</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B062E-B2D6-4465-9062-64125B75666A}">
  <sheetPr>
    <tabColor rgb="FFFFCCFF"/>
  </sheetPr>
  <dimension ref="A1:S21"/>
  <sheetViews>
    <sheetView workbookViewId="0">
      <pane ySplit="5" topLeftCell="A6" activePane="bottomLeft" state="frozen"/>
      <selection pane="bottomLeft" activeCell="N6" sqref="N6"/>
    </sheetView>
  </sheetViews>
  <sheetFormatPr defaultRowHeight="18" customHeight="1" x14ac:dyDescent="0.45"/>
  <cols>
    <col min="1" max="1" width="2.8984375" style="1" customWidth="1"/>
    <col min="2" max="2" width="14" style="1" customWidth="1"/>
    <col min="3" max="3" width="4" style="1" customWidth="1"/>
    <col min="4" max="4" width="56" style="1" customWidth="1"/>
    <col min="5" max="14" width="6.5" style="1" customWidth="1"/>
    <col min="15" max="15" width="11.09765625" style="1" bestFit="1" customWidth="1"/>
    <col min="16" max="18" width="8.796875" style="1" hidden="1" customWidth="1"/>
    <col min="19" max="20" width="0" style="1" hidden="1" customWidth="1"/>
    <col min="21" max="16384" width="8.796875" style="1"/>
  </cols>
  <sheetData>
    <row r="1" spans="1:19" s="2" customFormat="1" ht="30" customHeight="1" x14ac:dyDescent="0.45">
      <c r="A1" s="2" t="s">
        <v>50</v>
      </c>
    </row>
    <row r="3" spans="1:19" ht="36" customHeight="1" x14ac:dyDescent="0.45">
      <c r="B3" s="162" t="s">
        <v>1</v>
      </c>
      <c r="C3" s="162"/>
      <c r="D3" s="135" t="s">
        <v>144</v>
      </c>
      <c r="E3" s="135"/>
      <c r="F3" s="135"/>
      <c r="G3" s="135"/>
      <c r="H3" s="158" t="s">
        <v>94</v>
      </c>
      <c r="I3" s="158"/>
      <c r="J3" s="158"/>
      <c r="K3" s="159" t="s">
        <v>47</v>
      </c>
      <c r="L3" s="104"/>
      <c r="M3" s="104"/>
      <c r="N3" s="105"/>
    </row>
    <row r="5" spans="1:19" ht="36" customHeight="1" x14ac:dyDescent="0.45">
      <c r="B5" s="11" t="s">
        <v>29</v>
      </c>
      <c r="C5" s="98" t="s">
        <v>30</v>
      </c>
      <c r="D5" s="100"/>
      <c r="E5" s="20" t="s">
        <v>89</v>
      </c>
      <c r="F5" s="20" t="s">
        <v>111</v>
      </c>
      <c r="G5" s="18" t="s">
        <v>90</v>
      </c>
      <c r="H5" s="18" t="s">
        <v>91</v>
      </c>
      <c r="I5" s="20" t="s">
        <v>92</v>
      </c>
      <c r="J5" s="20" t="s">
        <v>93</v>
      </c>
      <c r="K5" s="11" t="s">
        <v>44</v>
      </c>
      <c r="L5" s="11" t="s">
        <v>31</v>
      </c>
      <c r="M5" s="12" t="s">
        <v>32</v>
      </c>
      <c r="N5" s="11" t="s">
        <v>7</v>
      </c>
    </row>
    <row r="6" spans="1:19" ht="18" customHeight="1" x14ac:dyDescent="0.45">
      <c r="B6" s="157" t="s">
        <v>33</v>
      </c>
      <c r="C6" s="98" t="s">
        <v>34</v>
      </c>
      <c r="D6" s="100"/>
      <c r="E6" s="59"/>
      <c r="F6" s="59"/>
      <c r="G6" s="59"/>
      <c r="H6" s="60"/>
      <c r="I6" s="61"/>
      <c r="J6" s="61"/>
      <c r="K6" s="6">
        <v>1</v>
      </c>
      <c r="L6" s="93">
        <v>4</v>
      </c>
      <c r="M6" s="47"/>
      <c r="N6" s="62" t="s">
        <v>46</v>
      </c>
      <c r="Q6" s="5">
        <f>K6</f>
        <v>1</v>
      </c>
      <c r="R6" s="5">
        <f>IF(N6="-",0,1)</f>
        <v>0</v>
      </c>
      <c r="S6" s="5">
        <f>Q6*R6</f>
        <v>0</v>
      </c>
    </row>
    <row r="7" spans="1:19" ht="18" customHeight="1" x14ac:dyDescent="0.45">
      <c r="B7" s="157"/>
      <c r="C7" s="98" t="s">
        <v>35</v>
      </c>
      <c r="D7" s="100"/>
      <c r="E7" s="59"/>
      <c r="F7" s="59"/>
      <c r="G7" s="59"/>
      <c r="H7" s="60"/>
      <c r="I7" s="61"/>
      <c r="J7" s="61"/>
      <c r="K7" s="6">
        <v>1</v>
      </c>
      <c r="L7" s="93"/>
      <c r="M7" s="48"/>
      <c r="N7" s="62" t="s">
        <v>45</v>
      </c>
      <c r="Q7" s="5">
        <f t="shared" ref="Q7:Q17" si="0">K7</f>
        <v>1</v>
      </c>
      <c r="R7" s="5">
        <f t="shared" ref="R7:R17" si="1">IF(N7="-",0,1)</f>
        <v>0</v>
      </c>
      <c r="S7" s="5">
        <f t="shared" ref="S7:S17" si="2">Q7*R7</f>
        <v>0</v>
      </c>
    </row>
    <row r="8" spans="1:19" ht="18" customHeight="1" x14ac:dyDescent="0.45">
      <c r="B8" s="157"/>
      <c r="C8" s="98" t="s">
        <v>36</v>
      </c>
      <c r="D8" s="100"/>
      <c r="E8" s="59"/>
      <c r="F8" s="59"/>
      <c r="G8" s="59"/>
      <c r="H8" s="60"/>
      <c r="I8" s="61"/>
      <c r="J8" s="61"/>
      <c r="K8" s="6">
        <v>1</v>
      </c>
      <c r="L8" s="93"/>
      <c r="M8" s="48"/>
      <c r="N8" s="62" t="s">
        <v>46</v>
      </c>
      <c r="Q8" s="5">
        <f t="shared" si="0"/>
        <v>1</v>
      </c>
      <c r="R8" s="5">
        <f t="shared" si="1"/>
        <v>0</v>
      </c>
      <c r="S8" s="5">
        <f t="shared" si="2"/>
        <v>0</v>
      </c>
    </row>
    <row r="9" spans="1:19" ht="18" customHeight="1" x14ac:dyDescent="0.45">
      <c r="B9" s="157"/>
      <c r="C9" s="98" t="s">
        <v>37</v>
      </c>
      <c r="D9" s="100"/>
      <c r="E9" s="59"/>
      <c r="F9" s="59"/>
      <c r="G9" s="59"/>
      <c r="H9" s="60"/>
      <c r="I9" s="61"/>
      <c r="J9" s="61"/>
      <c r="K9" s="6">
        <v>1</v>
      </c>
      <c r="L9" s="93"/>
      <c r="M9" s="48"/>
      <c r="N9" s="62" t="s">
        <v>46</v>
      </c>
      <c r="Q9" s="5">
        <f t="shared" si="0"/>
        <v>1</v>
      </c>
      <c r="R9" s="5">
        <f t="shared" si="1"/>
        <v>0</v>
      </c>
      <c r="S9" s="5">
        <f t="shared" si="2"/>
        <v>0</v>
      </c>
    </row>
    <row r="10" spans="1:19" ht="18" customHeight="1" x14ac:dyDescent="0.45">
      <c r="B10" s="158" t="s">
        <v>43</v>
      </c>
      <c r="C10" s="160" t="s">
        <v>165</v>
      </c>
      <c r="D10" s="161"/>
      <c r="E10" s="59"/>
      <c r="F10" s="59"/>
      <c r="G10" s="59"/>
      <c r="H10" s="60"/>
      <c r="I10" s="45"/>
      <c r="J10" s="46"/>
      <c r="K10" s="6">
        <v>1</v>
      </c>
      <c r="L10" s="150">
        <v>4</v>
      </c>
      <c r="M10" s="48"/>
      <c r="N10" s="62" t="s">
        <v>45</v>
      </c>
      <c r="Q10" s="5">
        <f t="shared" si="0"/>
        <v>1</v>
      </c>
      <c r="R10" s="5">
        <f t="shared" si="1"/>
        <v>0</v>
      </c>
      <c r="S10" s="5">
        <f t="shared" si="2"/>
        <v>0</v>
      </c>
    </row>
    <row r="11" spans="1:19" ht="18" customHeight="1" x14ac:dyDescent="0.45">
      <c r="B11" s="158"/>
      <c r="C11" s="160" t="s">
        <v>166</v>
      </c>
      <c r="D11" s="161"/>
      <c r="E11" s="59"/>
      <c r="F11" s="59"/>
      <c r="G11" s="59"/>
      <c r="H11" s="60"/>
      <c r="I11" s="45"/>
      <c r="J11" s="46"/>
      <c r="K11" s="6">
        <v>1</v>
      </c>
      <c r="L11" s="151"/>
      <c r="M11" s="48"/>
      <c r="N11" s="62" t="s">
        <v>45</v>
      </c>
      <c r="Q11" s="5">
        <f t="shared" si="0"/>
        <v>1</v>
      </c>
      <c r="R11" s="5">
        <f t="shared" si="1"/>
        <v>0</v>
      </c>
      <c r="S11" s="5">
        <f t="shared" si="2"/>
        <v>0</v>
      </c>
    </row>
    <row r="12" spans="1:19" ht="18" customHeight="1" x14ac:dyDescent="0.45">
      <c r="B12" s="158"/>
      <c r="C12" s="160" t="s">
        <v>167</v>
      </c>
      <c r="D12" s="161"/>
      <c r="E12" s="59"/>
      <c r="F12" s="59"/>
      <c r="G12" s="59"/>
      <c r="H12" s="60"/>
      <c r="I12" s="45"/>
      <c r="J12" s="46"/>
      <c r="K12" s="6">
        <v>1</v>
      </c>
      <c r="L12" s="151"/>
      <c r="M12" s="48"/>
      <c r="N12" s="62" t="s">
        <v>46</v>
      </c>
      <c r="Q12" s="5">
        <f t="shared" si="0"/>
        <v>1</v>
      </c>
      <c r="R12" s="5">
        <f t="shared" si="1"/>
        <v>0</v>
      </c>
      <c r="S12" s="5">
        <f t="shared" si="2"/>
        <v>0</v>
      </c>
    </row>
    <row r="13" spans="1:19" ht="18" customHeight="1" x14ac:dyDescent="0.45">
      <c r="B13" s="158"/>
      <c r="C13" s="160" t="s">
        <v>168</v>
      </c>
      <c r="D13" s="161"/>
      <c r="E13" s="59"/>
      <c r="F13" s="59"/>
      <c r="G13" s="59"/>
      <c r="H13" s="60"/>
      <c r="I13" s="45"/>
      <c r="J13" s="46"/>
      <c r="K13" s="6">
        <v>1</v>
      </c>
      <c r="L13" s="152"/>
      <c r="M13" s="49"/>
      <c r="N13" s="62" t="s">
        <v>46</v>
      </c>
      <c r="Q13" s="5">
        <f t="shared" si="0"/>
        <v>1</v>
      </c>
      <c r="R13" s="5">
        <f t="shared" si="1"/>
        <v>0</v>
      </c>
      <c r="S13" s="5">
        <f t="shared" si="2"/>
        <v>0</v>
      </c>
    </row>
    <row r="14" spans="1:19" ht="18" customHeight="1" x14ac:dyDescent="0.45">
      <c r="B14" s="158" t="s">
        <v>41</v>
      </c>
      <c r="C14" s="98" t="s">
        <v>38</v>
      </c>
      <c r="D14" s="100"/>
      <c r="E14" s="59"/>
      <c r="F14" s="59"/>
      <c r="G14" s="59"/>
      <c r="H14" s="60"/>
      <c r="I14" s="61"/>
      <c r="J14" s="61"/>
      <c r="K14" s="6">
        <v>2</v>
      </c>
      <c r="L14" s="48"/>
      <c r="M14" s="93">
        <v>2</v>
      </c>
      <c r="N14" s="62" t="s">
        <v>46</v>
      </c>
      <c r="O14" s="16" t="str">
        <f>IF(設定!P6="1","教職必修","")</f>
        <v/>
      </c>
      <c r="Q14" s="5">
        <f t="shared" si="0"/>
        <v>2</v>
      </c>
      <c r="R14" s="5">
        <f t="shared" si="1"/>
        <v>0</v>
      </c>
      <c r="S14" s="5">
        <f t="shared" si="2"/>
        <v>0</v>
      </c>
    </row>
    <row r="15" spans="1:19" ht="18" customHeight="1" x14ac:dyDescent="0.45">
      <c r="B15" s="157"/>
      <c r="C15" s="98" t="s">
        <v>39</v>
      </c>
      <c r="D15" s="100"/>
      <c r="E15" s="59"/>
      <c r="F15" s="59"/>
      <c r="G15" s="59"/>
      <c r="H15" s="60"/>
      <c r="I15" s="61"/>
      <c r="J15" s="61"/>
      <c r="K15" s="6">
        <v>2</v>
      </c>
      <c r="L15" s="49"/>
      <c r="M15" s="93"/>
      <c r="N15" s="62" t="s">
        <v>46</v>
      </c>
      <c r="Q15" s="5">
        <f t="shared" si="0"/>
        <v>2</v>
      </c>
      <c r="R15" s="5">
        <f t="shared" si="1"/>
        <v>0</v>
      </c>
      <c r="S15" s="5">
        <f t="shared" si="2"/>
        <v>0</v>
      </c>
    </row>
    <row r="16" spans="1:19" ht="18" customHeight="1" x14ac:dyDescent="0.45">
      <c r="B16" s="17"/>
      <c r="C16" s="98" t="s">
        <v>40</v>
      </c>
      <c r="D16" s="100"/>
      <c r="E16" s="59"/>
      <c r="F16" s="59"/>
      <c r="G16" s="59"/>
      <c r="H16" s="60"/>
      <c r="I16" s="61"/>
      <c r="J16" s="61"/>
      <c r="K16" s="6">
        <v>2</v>
      </c>
      <c r="L16" s="6">
        <v>2</v>
      </c>
      <c r="M16" s="6"/>
      <c r="N16" s="62" t="s">
        <v>46</v>
      </c>
      <c r="Q16" s="5">
        <f t="shared" si="0"/>
        <v>2</v>
      </c>
      <c r="R16" s="5">
        <f t="shared" si="1"/>
        <v>0</v>
      </c>
      <c r="S16" s="5">
        <f t="shared" si="2"/>
        <v>0</v>
      </c>
    </row>
    <row r="17" spans="2:19" ht="18" customHeight="1" x14ac:dyDescent="0.45">
      <c r="B17" s="17"/>
      <c r="C17" s="98" t="s">
        <v>42</v>
      </c>
      <c r="D17" s="100"/>
      <c r="E17" s="59"/>
      <c r="F17" s="59"/>
      <c r="G17" s="59"/>
      <c r="H17" s="60"/>
      <c r="I17" s="61"/>
      <c r="J17" s="61"/>
      <c r="K17" s="6">
        <v>2</v>
      </c>
      <c r="L17" s="6">
        <v>2</v>
      </c>
      <c r="M17" s="6"/>
      <c r="N17" s="62" t="s">
        <v>46</v>
      </c>
      <c r="Q17" s="5">
        <f t="shared" si="0"/>
        <v>2</v>
      </c>
      <c r="R17" s="5">
        <f t="shared" si="1"/>
        <v>0</v>
      </c>
      <c r="S17" s="5">
        <f t="shared" si="2"/>
        <v>0</v>
      </c>
    </row>
    <row r="18" spans="2:19" ht="18" customHeight="1" x14ac:dyDescent="0.45">
      <c r="B18" s="157" t="s">
        <v>6</v>
      </c>
      <c r="C18" s="157"/>
      <c r="D18" s="157"/>
      <c r="E18" s="157"/>
      <c r="F18" s="157"/>
      <c r="G18" s="157"/>
      <c r="H18" s="157"/>
      <c r="I18" s="157"/>
      <c r="J18" s="157"/>
      <c r="K18" s="157"/>
      <c r="L18" s="153">
        <v>14</v>
      </c>
      <c r="M18" s="154"/>
      <c r="N18" s="148">
        <f>SUM(S6:S17)</f>
        <v>0</v>
      </c>
    </row>
    <row r="19" spans="2:19" ht="18" customHeight="1" x14ac:dyDescent="0.45">
      <c r="B19" s="157"/>
      <c r="C19" s="157"/>
      <c r="D19" s="157"/>
      <c r="E19" s="157"/>
      <c r="F19" s="157"/>
      <c r="G19" s="157"/>
      <c r="H19" s="157"/>
      <c r="I19" s="157"/>
      <c r="J19" s="157"/>
      <c r="K19" s="157"/>
      <c r="L19" s="155"/>
      <c r="M19" s="156"/>
      <c r="N19" s="149"/>
    </row>
    <row r="21" spans="2:19" ht="18" customHeight="1" x14ac:dyDescent="0.45">
      <c r="D21" s="1" t="s">
        <v>181</v>
      </c>
    </row>
  </sheetData>
  <sheetProtection sheet="1" objects="1" scenarios="1"/>
  <mergeCells count="26">
    <mergeCell ref="K3:N3"/>
    <mergeCell ref="C15:D15"/>
    <mergeCell ref="C14:D14"/>
    <mergeCell ref="C13:D13"/>
    <mergeCell ref="C12:D12"/>
    <mergeCell ref="D3:G3"/>
    <mergeCell ref="H3:J3"/>
    <mergeCell ref="B3:C3"/>
    <mergeCell ref="B14:B15"/>
    <mergeCell ref="C11:D11"/>
    <mergeCell ref="C7:D7"/>
    <mergeCell ref="C6:D6"/>
    <mergeCell ref="C5:D5"/>
    <mergeCell ref="C9:D9"/>
    <mergeCell ref="C8:D8"/>
    <mergeCell ref="C10:D10"/>
    <mergeCell ref="N18:N19"/>
    <mergeCell ref="L6:L9"/>
    <mergeCell ref="M14:M15"/>
    <mergeCell ref="C17:D17"/>
    <mergeCell ref="C16:D16"/>
    <mergeCell ref="L10:L13"/>
    <mergeCell ref="L18:M19"/>
    <mergeCell ref="B18:K19"/>
    <mergeCell ref="B6:B9"/>
    <mergeCell ref="B10:B13"/>
  </mergeCells>
  <phoneticPr fontId="1"/>
  <dataValidations count="6">
    <dataValidation type="list" allowBlank="1" showInputMessage="1" showErrorMessage="1" sqref="N6:N17" xr:uid="{75D70ED7-0EE0-4729-BCF9-1EA46ED6775A}">
      <formula1>"-,○"</formula1>
    </dataValidation>
    <dataValidation type="list" allowBlank="1" showInputMessage="1" showErrorMessage="1" sqref="E6:E17" xr:uid="{200225E8-E66E-4F08-8F04-CB8C7932AEA6}">
      <formula1>"1,2,3,4"</formula1>
    </dataValidation>
    <dataValidation type="list" allowBlank="1" showInputMessage="1" showErrorMessage="1" sqref="G6:G17" xr:uid="{46E3E86C-7A85-4DDB-AB75-CEE3A5DAB4C5}">
      <formula1>"月,火,水,木,金,土,日,他"</formula1>
    </dataValidation>
    <dataValidation type="list" allowBlank="1" showInputMessage="1" showErrorMessage="1" sqref="H6:H17" xr:uid="{50949621-3790-45C1-8A4F-DA4FF1C05868}">
      <formula1>"1 2,3 4,5 6,7 8,9 10,他"</formula1>
    </dataValidation>
    <dataValidation type="list" allowBlank="1" showInputMessage="1" showErrorMessage="1" sqref="I6:J17" xr:uid="{9DD1E9CB-4E4A-46DA-9900-962A0457DC96}">
      <formula1>"1 2,3 4,5 6,7 8,9 10"</formula1>
    </dataValidation>
    <dataValidation type="list" allowBlank="1" showInputMessage="1" showErrorMessage="1" sqref="F6:F17" xr:uid="{054568C4-D0E9-427B-9655-6B2C454A2579}">
      <formula1>"前期,後期"</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9E5E-890C-4B8B-AF1F-76EAB8103FBA}">
  <sheetPr>
    <tabColor rgb="FFFFCCCC"/>
  </sheetPr>
  <dimension ref="A1:S19"/>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9" s="2" customFormat="1" ht="30" customHeight="1" x14ac:dyDescent="0.45">
      <c r="A1" s="2" t="s">
        <v>183</v>
      </c>
    </row>
    <row r="3" spans="1:19" ht="36" customHeight="1" x14ac:dyDescent="0.45">
      <c r="B3" s="166" t="s">
        <v>184</v>
      </c>
      <c r="C3" s="166"/>
      <c r="D3" s="158" t="s">
        <v>144</v>
      </c>
      <c r="E3" s="158"/>
      <c r="F3" s="158"/>
      <c r="G3" s="158" t="s">
        <v>94</v>
      </c>
      <c r="H3" s="158"/>
      <c r="I3" s="158"/>
      <c r="J3" s="159" t="s">
        <v>47</v>
      </c>
      <c r="K3" s="163"/>
      <c r="L3" s="163"/>
      <c r="M3" s="164"/>
    </row>
    <row r="5" spans="1:19" ht="36" customHeight="1" x14ac:dyDescent="0.45">
      <c r="B5" s="11" t="s">
        <v>51</v>
      </c>
      <c r="C5" s="98" t="s">
        <v>55</v>
      </c>
      <c r="D5" s="99"/>
      <c r="E5" s="19" t="s">
        <v>89</v>
      </c>
      <c r="F5" s="20" t="s">
        <v>111</v>
      </c>
      <c r="G5" s="18" t="s">
        <v>90</v>
      </c>
      <c r="H5" s="18" t="s">
        <v>91</v>
      </c>
      <c r="I5" s="20" t="s">
        <v>92</v>
      </c>
      <c r="J5" s="20" t="s">
        <v>93</v>
      </c>
      <c r="K5" s="11" t="s">
        <v>44</v>
      </c>
      <c r="L5" s="11" t="s">
        <v>31</v>
      </c>
      <c r="M5" s="11" t="s">
        <v>7</v>
      </c>
    </row>
    <row r="6" spans="1:19" ht="18" customHeight="1" x14ac:dyDescent="0.45">
      <c r="B6" s="148" t="s">
        <v>52</v>
      </c>
      <c r="C6" s="165"/>
      <c r="D6" s="165"/>
      <c r="E6" s="63"/>
      <c r="F6" s="59"/>
      <c r="G6" s="63"/>
      <c r="H6" s="64"/>
      <c r="I6" s="65"/>
      <c r="J6" s="65"/>
      <c r="K6" s="66"/>
      <c r="L6" s="93">
        <v>4</v>
      </c>
      <c r="M6" s="62" t="s">
        <v>45</v>
      </c>
      <c r="P6" s="5">
        <f t="shared" ref="P6:P17" si="0">K6</f>
        <v>0</v>
      </c>
      <c r="Q6" s="5">
        <f>IF(M6="-",0,1)</f>
        <v>0</v>
      </c>
      <c r="R6" s="5">
        <f>P6*Q6</f>
        <v>0</v>
      </c>
    </row>
    <row r="7" spans="1:19" ht="18" customHeight="1" x14ac:dyDescent="0.45">
      <c r="B7" s="170"/>
      <c r="C7" s="165"/>
      <c r="D7" s="165"/>
      <c r="E7" s="63"/>
      <c r="F7" s="59"/>
      <c r="G7" s="63"/>
      <c r="H7" s="64"/>
      <c r="I7" s="65"/>
      <c r="J7" s="65"/>
      <c r="K7" s="66"/>
      <c r="L7" s="93"/>
      <c r="M7" s="62" t="s">
        <v>46</v>
      </c>
      <c r="P7" s="5">
        <f t="shared" si="0"/>
        <v>0</v>
      </c>
      <c r="Q7" s="5">
        <f t="shared" ref="Q7:Q17" si="1">IF(M7="-",0,1)</f>
        <v>0</v>
      </c>
      <c r="R7" s="5">
        <f t="shared" ref="R7:R17" si="2">P7*Q7</f>
        <v>0</v>
      </c>
    </row>
    <row r="8" spans="1:19" ht="18" customHeight="1" x14ac:dyDescent="0.45">
      <c r="B8" s="170"/>
      <c r="C8" s="165"/>
      <c r="D8" s="165"/>
      <c r="E8" s="63"/>
      <c r="F8" s="59"/>
      <c r="G8" s="63"/>
      <c r="H8" s="64"/>
      <c r="I8" s="65"/>
      <c r="J8" s="65"/>
      <c r="K8" s="66"/>
      <c r="L8" s="93"/>
      <c r="M8" s="62" t="s">
        <v>46</v>
      </c>
      <c r="P8" s="5">
        <f t="shared" si="0"/>
        <v>0</v>
      </c>
      <c r="Q8" s="5">
        <f t="shared" si="1"/>
        <v>0</v>
      </c>
      <c r="R8" s="5">
        <f t="shared" si="2"/>
        <v>0</v>
      </c>
    </row>
    <row r="9" spans="1:19" ht="18" customHeight="1" x14ac:dyDescent="0.45">
      <c r="B9" s="149"/>
      <c r="C9" s="165"/>
      <c r="D9" s="165"/>
      <c r="E9" s="63"/>
      <c r="F9" s="59"/>
      <c r="G9" s="63"/>
      <c r="H9" s="64"/>
      <c r="I9" s="65"/>
      <c r="J9" s="65"/>
      <c r="K9" s="66"/>
      <c r="L9" s="93"/>
      <c r="M9" s="62" t="s">
        <v>46</v>
      </c>
      <c r="P9" s="5">
        <f t="shared" si="0"/>
        <v>0</v>
      </c>
      <c r="Q9" s="5">
        <f t="shared" si="1"/>
        <v>0</v>
      </c>
      <c r="R9" s="5">
        <f t="shared" si="2"/>
        <v>0</v>
      </c>
      <c r="S9" s="1">
        <f>SUM(R6:R9)</f>
        <v>0</v>
      </c>
    </row>
    <row r="10" spans="1:19" ht="18" customHeight="1" x14ac:dyDescent="0.45">
      <c r="B10" s="167" t="s">
        <v>53</v>
      </c>
      <c r="C10" s="165"/>
      <c r="D10" s="165"/>
      <c r="E10" s="63"/>
      <c r="F10" s="59"/>
      <c r="G10" s="63"/>
      <c r="H10" s="64"/>
      <c r="I10" s="65"/>
      <c r="J10" s="65"/>
      <c r="K10" s="66"/>
      <c r="L10" s="93">
        <v>4</v>
      </c>
      <c r="M10" s="62" t="s">
        <v>46</v>
      </c>
      <c r="P10" s="5">
        <f t="shared" si="0"/>
        <v>0</v>
      </c>
      <c r="Q10" s="5">
        <f t="shared" si="1"/>
        <v>0</v>
      </c>
      <c r="R10" s="5">
        <f t="shared" si="2"/>
        <v>0</v>
      </c>
    </row>
    <row r="11" spans="1:19" ht="18" customHeight="1" x14ac:dyDescent="0.45">
      <c r="B11" s="168"/>
      <c r="C11" s="165"/>
      <c r="D11" s="165"/>
      <c r="E11" s="63"/>
      <c r="F11" s="59"/>
      <c r="G11" s="63"/>
      <c r="H11" s="64"/>
      <c r="I11" s="65"/>
      <c r="J11" s="65"/>
      <c r="K11" s="66"/>
      <c r="L11" s="93"/>
      <c r="M11" s="62" t="s">
        <v>46</v>
      </c>
      <c r="P11" s="5">
        <f t="shared" si="0"/>
        <v>0</v>
      </c>
      <c r="Q11" s="5">
        <f t="shared" si="1"/>
        <v>0</v>
      </c>
      <c r="R11" s="5">
        <f t="shared" si="2"/>
        <v>0</v>
      </c>
    </row>
    <row r="12" spans="1:19" ht="18" customHeight="1" x14ac:dyDescent="0.45">
      <c r="B12" s="168"/>
      <c r="C12" s="165"/>
      <c r="D12" s="165"/>
      <c r="E12" s="63"/>
      <c r="F12" s="59"/>
      <c r="G12" s="63"/>
      <c r="H12" s="64"/>
      <c r="I12" s="65"/>
      <c r="J12" s="65"/>
      <c r="K12" s="66"/>
      <c r="L12" s="93"/>
      <c r="M12" s="62" t="s">
        <v>45</v>
      </c>
      <c r="P12" s="5">
        <f t="shared" si="0"/>
        <v>0</v>
      </c>
      <c r="Q12" s="5">
        <f t="shared" si="1"/>
        <v>0</v>
      </c>
      <c r="R12" s="5">
        <f t="shared" si="2"/>
        <v>0</v>
      </c>
    </row>
    <row r="13" spans="1:19" ht="18" customHeight="1" x14ac:dyDescent="0.45">
      <c r="B13" s="169"/>
      <c r="C13" s="165"/>
      <c r="D13" s="165"/>
      <c r="E13" s="63"/>
      <c r="F13" s="59"/>
      <c r="G13" s="63"/>
      <c r="H13" s="64"/>
      <c r="I13" s="65"/>
      <c r="J13" s="65"/>
      <c r="K13" s="66"/>
      <c r="L13" s="93"/>
      <c r="M13" s="62" t="s">
        <v>46</v>
      </c>
      <c r="P13" s="5">
        <f t="shared" si="0"/>
        <v>0</v>
      </c>
      <c r="Q13" s="5">
        <f t="shared" si="1"/>
        <v>0</v>
      </c>
      <c r="R13" s="5">
        <f t="shared" si="2"/>
        <v>0</v>
      </c>
      <c r="S13" s="1">
        <f>SUM(R10:R13)</f>
        <v>0</v>
      </c>
    </row>
    <row r="14" spans="1:19" ht="18" customHeight="1" x14ac:dyDescent="0.45">
      <c r="B14" s="167" t="s">
        <v>54</v>
      </c>
      <c r="C14" s="165"/>
      <c r="D14" s="165"/>
      <c r="E14" s="63"/>
      <c r="F14" s="59"/>
      <c r="G14" s="63"/>
      <c r="H14" s="64"/>
      <c r="I14" s="65"/>
      <c r="J14" s="65"/>
      <c r="K14" s="66"/>
      <c r="L14" s="93">
        <v>4</v>
      </c>
      <c r="M14" s="62" t="s">
        <v>46</v>
      </c>
      <c r="P14" s="5">
        <f t="shared" si="0"/>
        <v>0</v>
      </c>
      <c r="Q14" s="5">
        <f t="shared" si="1"/>
        <v>0</v>
      </c>
      <c r="R14" s="5">
        <f t="shared" si="2"/>
        <v>0</v>
      </c>
    </row>
    <row r="15" spans="1:19" ht="18" customHeight="1" x14ac:dyDescent="0.45">
      <c r="B15" s="168"/>
      <c r="C15" s="165"/>
      <c r="D15" s="165"/>
      <c r="E15" s="63"/>
      <c r="F15" s="59"/>
      <c r="G15" s="63"/>
      <c r="H15" s="64"/>
      <c r="I15" s="65"/>
      <c r="J15" s="65"/>
      <c r="K15" s="66"/>
      <c r="L15" s="93"/>
      <c r="M15" s="62" t="s">
        <v>46</v>
      </c>
      <c r="P15" s="5">
        <f t="shared" si="0"/>
        <v>0</v>
      </c>
      <c r="Q15" s="5">
        <f t="shared" si="1"/>
        <v>0</v>
      </c>
      <c r="R15" s="5">
        <f t="shared" si="2"/>
        <v>0</v>
      </c>
    </row>
    <row r="16" spans="1:19" ht="18" customHeight="1" x14ac:dyDescent="0.45">
      <c r="B16" s="168"/>
      <c r="C16" s="165"/>
      <c r="D16" s="165"/>
      <c r="E16" s="63"/>
      <c r="F16" s="59"/>
      <c r="G16" s="63"/>
      <c r="H16" s="64"/>
      <c r="I16" s="65"/>
      <c r="J16" s="65"/>
      <c r="K16" s="66"/>
      <c r="L16" s="93"/>
      <c r="M16" s="62" t="s">
        <v>46</v>
      </c>
      <c r="P16" s="5">
        <f t="shared" si="0"/>
        <v>0</v>
      </c>
      <c r="Q16" s="5">
        <f t="shared" si="1"/>
        <v>0</v>
      </c>
      <c r="R16" s="5">
        <f t="shared" si="2"/>
        <v>0</v>
      </c>
    </row>
    <row r="17" spans="2:19" ht="18" customHeight="1" x14ac:dyDescent="0.45">
      <c r="B17" s="169"/>
      <c r="C17" s="165"/>
      <c r="D17" s="165"/>
      <c r="E17" s="63"/>
      <c r="F17" s="59"/>
      <c r="G17" s="63"/>
      <c r="H17" s="64"/>
      <c r="I17" s="65"/>
      <c r="J17" s="65"/>
      <c r="K17" s="66"/>
      <c r="L17" s="93"/>
      <c r="M17" s="62" t="s">
        <v>46</v>
      </c>
      <c r="P17" s="5">
        <f t="shared" si="0"/>
        <v>0</v>
      </c>
      <c r="Q17" s="5">
        <f t="shared" si="1"/>
        <v>0</v>
      </c>
      <c r="R17" s="5">
        <f t="shared" si="2"/>
        <v>0</v>
      </c>
      <c r="S17" s="1">
        <f>SUM(R14:R17)</f>
        <v>0</v>
      </c>
    </row>
    <row r="18" spans="2:19" ht="18" customHeight="1" x14ac:dyDescent="0.45">
      <c r="B18" s="157" t="s">
        <v>6</v>
      </c>
      <c r="C18" s="157"/>
      <c r="D18" s="157"/>
      <c r="E18" s="157"/>
      <c r="F18" s="157"/>
      <c r="G18" s="157"/>
      <c r="H18" s="157"/>
      <c r="I18" s="157"/>
      <c r="J18" s="157"/>
      <c r="K18" s="157"/>
      <c r="L18" s="153">
        <v>12</v>
      </c>
      <c r="M18" s="148">
        <f>SUM(R6:R17)</f>
        <v>0</v>
      </c>
    </row>
    <row r="19" spans="2:19" ht="18" customHeight="1" x14ac:dyDescent="0.45">
      <c r="B19" s="157"/>
      <c r="C19" s="157"/>
      <c r="D19" s="157"/>
      <c r="E19" s="157"/>
      <c r="F19" s="157"/>
      <c r="G19" s="157"/>
      <c r="H19" s="157"/>
      <c r="I19" s="157"/>
      <c r="J19" s="157"/>
      <c r="K19" s="157"/>
      <c r="L19" s="155"/>
      <c r="M19" s="149"/>
    </row>
  </sheetData>
  <sheetProtection sheet="1" objects="1" scenarios="1"/>
  <mergeCells count="26">
    <mergeCell ref="C5:D5"/>
    <mergeCell ref="M18:M19"/>
    <mergeCell ref="B10:B13"/>
    <mergeCell ref="B14:B17"/>
    <mergeCell ref="L10:L13"/>
    <mergeCell ref="L14:L17"/>
    <mergeCell ref="B18:K19"/>
    <mergeCell ref="L18:L19"/>
    <mergeCell ref="B6:B9"/>
    <mergeCell ref="L6:L9"/>
    <mergeCell ref="J3:M3"/>
    <mergeCell ref="D3:F3"/>
    <mergeCell ref="G3:I3"/>
    <mergeCell ref="C17:D17"/>
    <mergeCell ref="C16:D16"/>
    <mergeCell ref="C15:D15"/>
    <mergeCell ref="C14:D14"/>
    <mergeCell ref="C13:D13"/>
    <mergeCell ref="C12:D12"/>
    <mergeCell ref="C11:D11"/>
    <mergeCell ref="C9:D9"/>
    <mergeCell ref="C10:D10"/>
    <mergeCell ref="C8:D8"/>
    <mergeCell ref="C7:D7"/>
    <mergeCell ref="C6:D6"/>
    <mergeCell ref="B3:C3"/>
  </mergeCells>
  <phoneticPr fontId="1"/>
  <dataValidations count="6">
    <dataValidation type="list" allowBlank="1" showInputMessage="1" showErrorMessage="1" sqref="M6:M17" xr:uid="{D49C464D-A5E3-41DE-A69F-026E2CC6A50E}">
      <formula1>"-,○"</formula1>
    </dataValidation>
    <dataValidation type="list" allowBlank="1" showInputMessage="1" showErrorMessage="1" sqref="I6:J17" xr:uid="{72B21D06-5C6E-4D52-8D82-45AE8A36B82E}">
      <formula1>"1 2,3 4,5 6,7 8,9 10"</formula1>
    </dataValidation>
    <dataValidation type="list" allowBlank="1" showInputMessage="1" showErrorMessage="1" sqref="H6:H17" xr:uid="{3932D020-861B-4FFA-A344-7DBF464E5186}">
      <formula1>"1 2,3 4,5 6,7 8,9 10,他"</formula1>
    </dataValidation>
    <dataValidation type="list" allowBlank="1" showInputMessage="1" showErrorMessage="1" sqref="G6:G17" xr:uid="{878B450E-5A68-4310-8B29-11D08627ACB0}">
      <formula1>"月,火,水,木,金,土,日,他"</formula1>
    </dataValidation>
    <dataValidation type="list" allowBlank="1" showInputMessage="1" showErrorMessage="1" sqref="E6:E17" xr:uid="{AE530F93-F1D6-4147-B23C-BB947DCE6D37}">
      <formula1>"1,2,3,4"</formula1>
    </dataValidation>
    <dataValidation type="list" allowBlank="1" showInputMessage="1" showErrorMessage="1" sqref="F6:F17" xr:uid="{E6F6A051-4DB0-4C2E-B26A-392B68078186}">
      <formula1>"前期,後期"</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196E-C59C-4C68-B639-77BC8D562987}">
  <sheetPr>
    <tabColor rgb="FFFFFFCC"/>
  </sheetPr>
  <dimension ref="A1:R22"/>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60</v>
      </c>
    </row>
    <row r="3" spans="1:18" ht="36" customHeight="1" x14ac:dyDescent="0.45">
      <c r="B3" s="173" t="s">
        <v>57</v>
      </c>
      <c r="C3" s="173"/>
      <c r="D3" s="158" t="s">
        <v>144</v>
      </c>
      <c r="E3" s="158"/>
      <c r="F3" s="158"/>
      <c r="G3" s="158" t="s">
        <v>94</v>
      </c>
      <c r="H3" s="158"/>
      <c r="I3" s="158"/>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185</v>
      </c>
      <c r="C6" s="160"/>
      <c r="D6" s="174"/>
      <c r="E6" s="63"/>
      <c r="F6" s="59"/>
      <c r="G6" s="63"/>
      <c r="H6" s="64"/>
      <c r="I6" s="67"/>
      <c r="J6" s="67"/>
      <c r="K6" s="66"/>
      <c r="L6" s="148" t="str">
        <f>IF(OR(設定!P4="1",設定!P4="2",設定!P4="4",設定!P4="6"),"4",IF(設定!P4="3","8",IF(設定!P4="5","10","2")))</f>
        <v>8</v>
      </c>
      <c r="M6" s="62" t="s">
        <v>45</v>
      </c>
      <c r="P6" s="5">
        <f t="shared" ref="P6:P13" si="0">K6</f>
        <v>0</v>
      </c>
      <c r="Q6" s="5">
        <f>IF(M6="-",0,1)</f>
        <v>0</v>
      </c>
      <c r="R6" s="5">
        <f>P6*Q6</f>
        <v>0</v>
      </c>
    </row>
    <row r="7" spans="1:18" ht="18" customHeight="1" x14ac:dyDescent="0.45">
      <c r="B7" s="170"/>
      <c r="C7" s="171"/>
      <c r="D7" s="172"/>
      <c r="E7" s="63"/>
      <c r="F7" s="59"/>
      <c r="G7" s="63"/>
      <c r="H7" s="64"/>
      <c r="I7" s="67"/>
      <c r="J7" s="67"/>
      <c r="K7" s="66"/>
      <c r="L7" s="170"/>
      <c r="M7" s="62" t="s">
        <v>46</v>
      </c>
      <c r="P7" s="5">
        <f t="shared" si="0"/>
        <v>0</v>
      </c>
      <c r="Q7" s="5">
        <f t="shared" ref="Q7:Q20" si="1">IF(M7="-",0,1)</f>
        <v>0</v>
      </c>
      <c r="R7" s="5">
        <f t="shared" ref="R7:R20" si="2">P7*Q7</f>
        <v>0</v>
      </c>
    </row>
    <row r="8" spans="1:18" ht="18" customHeight="1" x14ac:dyDescent="0.45">
      <c r="B8" s="170"/>
      <c r="C8" s="171"/>
      <c r="D8" s="172"/>
      <c r="E8" s="63"/>
      <c r="F8" s="59"/>
      <c r="G8" s="63"/>
      <c r="H8" s="64"/>
      <c r="I8" s="67"/>
      <c r="J8" s="67"/>
      <c r="K8" s="66"/>
      <c r="L8" s="170"/>
      <c r="M8" s="62" t="s">
        <v>46</v>
      </c>
      <c r="P8" s="5">
        <f t="shared" si="0"/>
        <v>0</v>
      </c>
      <c r="Q8" s="5">
        <f t="shared" si="1"/>
        <v>0</v>
      </c>
      <c r="R8" s="5">
        <f t="shared" si="2"/>
        <v>0</v>
      </c>
    </row>
    <row r="9" spans="1:18" ht="18" customHeight="1" x14ac:dyDescent="0.45">
      <c r="B9" s="170"/>
      <c r="C9" s="171"/>
      <c r="D9" s="172"/>
      <c r="E9" s="63"/>
      <c r="F9" s="59"/>
      <c r="G9" s="63"/>
      <c r="H9" s="64"/>
      <c r="I9" s="67"/>
      <c r="J9" s="67"/>
      <c r="K9" s="66"/>
      <c r="L9" s="170"/>
      <c r="M9" s="62" t="s">
        <v>46</v>
      </c>
      <c r="P9" s="5">
        <f t="shared" si="0"/>
        <v>0</v>
      </c>
      <c r="Q9" s="5">
        <f t="shared" si="1"/>
        <v>0</v>
      </c>
      <c r="R9" s="5">
        <f t="shared" si="2"/>
        <v>0</v>
      </c>
    </row>
    <row r="10" spans="1:18" ht="18" customHeight="1" x14ac:dyDescent="0.45">
      <c r="B10" s="170"/>
      <c r="C10" s="171"/>
      <c r="D10" s="172"/>
      <c r="E10" s="63"/>
      <c r="F10" s="59"/>
      <c r="G10" s="63"/>
      <c r="H10" s="64"/>
      <c r="I10" s="67"/>
      <c r="J10" s="67"/>
      <c r="K10" s="66"/>
      <c r="L10" s="170"/>
      <c r="M10" s="62" t="s">
        <v>46</v>
      </c>
      <c r="P10" s="5">
        <f t="shared" si="0"/>
        <v>0</v>
      </c>
      <c r="Q10" s="5">
        <f t="shared" si="1"/>
        <v>0</v>
      </c>
      <c r="R10" s="5">
        <f t="shared" si="2"/>
        <v>0</v>
      </c>
    </row>
    <row r="11" spans="1:18" ht="18" customHeight="1" x14ac:dyDescent="0.45">
      <c r="B11" s="170"/>
      <c r="C11" s="171"/>
      <c r="D11" s="172"/>
      <c r="E11" s="63"/>
      <c r="F11" s="59"/>
      <c r="G11" s="63"/>
      <c r="H11" s="64"/>
      <c r="I11" s="67"/>
      <c r="J11" s="67"/>
      <c r="K11" s="66"/>
      <c r="L11" s="170"/>
      <c r="M11" s="62" t="s">
        <v>46</v>
      </c>
      <c r="P11" s="5">
        <f t="shared" si="0"/>
        <v>0</v>
      </c>
      <c r="Q11" s="5">
        <f t="shared" si="1"/>
        <v>0</v>
      </c>
      <c r="R11" s="5">
        <f t="shared" si="2"/>
        <v>0</v>
      </c>
    </row>
    <row r="12" spans="1:18" ht="18" customHeight="1" x14ac:dyDescent="0.45">
      <c r="B12" s="170"/>
      <c r="C12" s="171"/>
      <c r="D12" s="172"/>
      <c r="E12" s="63"/>
      <c r="F12" s="59"/>
      <c r="G12" s="63"/>
      <c r="H12" s="64"/>
      <c r="I12" s="67"/>
      <c r="J12" s="67"/>
      <c r="K12" s="66"/>
      <c r="L12" s="170"/>
      <c r="M12" s="62" t="s">
        <v>45</v>
      </c>
      <c r="P12" s="5">
        <f t="shared" si="0"/>
        <v>0</v>
      </c>
      <c r="Q12" s="5">
        <f t="shared" si="1"/>
        <v>0</v>
      </c>
      <c r="R12" s="5">
        <f t="shared" si="2"/>
        <v>0</v>
      </c>
    </row>
    <row r="13" spans="1:18" ht="18" customHeight="1" x14ac:dyDescent="0.45">
      <c r="B13" s="170"/>
      <c r="C13" s="171"/>
      <c r="D13" s="172"/>
      <c r="E13" s="63"/>
      <c r="F13" s="59"/>
      <c r="G13" s="63"/>
      <c r="H13" s="64"/>
      <c r="I13" s="67"/>
      <c r="J13" s="67"/>
      <c r="K13" s="66"/>
      <c r="L13" s="170"/>
      <c r="M13" s="62" t="s">
        <v>46</v>
      </c>
      <c r="P13" s="5">
        <f t="shared" si="0"/>
        <v>0</v>
      </c>
      <c r="Q13" s="5">
        <f t="shared" si="1"/>
        <v>0</v>
      </c>
      <c r="R13" s="5">
        <f t="shared" si="2"/>
        <v>0</v>
      </c>
    </row>
    <row r="14" spans="1:18" ht="18" customHeight="1" x14ac:dyDescent="0.45">
      <c r="B14" s="170"/>
      <c r="C14" s="171"/>
      <c r="D14" s="172"/>
      <c r="E14" s="63"/>
      <c r="F14" s="59"/>
      <c r="G14" s="63"/>
      <c r="H14" s="64"/>
      <c r="I14" s="67"/>
      <c r="J14" s="67"/>
      <c r="K14" s="66"/>
      <c r="L14" s="170"/>
      <c r="M14" s="62" t="s">
        <v>46</v>
      </c>
      <c r="P14" s="5">
        <f t="shared" ref="P14:P16" si="3">K14</f>
        <v>0</v>
      </c>
      <c r="Q14" s="5">
        <f t="shared" ref="Q14:Q16" si="4">IF(M14="-",0,1)</f>
        <v>0</v>
      </c>
      <c r="R14" s="5">
        <f t="shared" ref="R14:R16" si="5">P14*Q14</f>
        <v>0</v>
      </c>
    </row>
    <row r="15" spans="1:18" ht="18" customHeight="1" x14ac:dyDescent="0.45">
      <c r="B15" s="170"/>
      <c r="C15" s="171"/>
      <c r="D15" s="172"/>
      <c r="E15" s="63"/>
      <c r="F15" s="59"/>
      <c r="G15" s="63"/>
      <c r="H15" s="64"/>
      <c r="I15" s="67"/>
      <c r="J15" s="67"/>
      <c r="K15" s="66"/>
      <c r="L15" s="170"/>
      <c r="M15" s="62" t="s">
        <v>46</v>
      </c>
      <c r="P15" s="5">
        <f t="shared" si="3"/>
        <v>0</v>
      </c>
      <c r="Q15" s="5">
        <f t="shared" si="4"/>
        <v>0</v>
      </c>
      <c r="R15" s="5">
        <f t="shared" si="5"/>
        <v>0</v>
      </c>
    </row>
    <row r="16" spans="1:18" ht="18" customHeight="1" x14ac:dyDescent="0.45">
      <c r="B16" s="170"/>
      <c r="C16" s="171"/>
      <c r="D16" s="172"/>
      <c r="E16" s="63"/>
      <c r="F16" s="59"/>
      <c r="G16" s="63"/>
      <c r="H16" s="64"/>
      <c r="I16" s="67"/>
      <c r="J16" s="67"/>
      <c r="K16" s="66"/>
      <c r="L16" s="170"/>
      <c r="M16" s="62" t="s">
        <v>46</v>
      </c>
      <c r="P16" s="5">
        <f t="shared" si="3"/>
        <v>0</v>
      </c>
      <c r="Q16" s="5">
        <f t="shared" si="4"/>
        <v>0</v>
      </c>
      <c r="R16" s="5">
        <f t="shared" si="5"/>
        <v>0</v>
      </c>
    </row>
    <row r="17" spans="2:18" ht="18" customHeight="1" x14ac:dyDescent="0.45">
      <c r="B17" s="170"/>
      <c r="C17" s="171"/>
      <c r="D17" s="172"/>
      <c r="E17" s="63"/>
      <c r="F17" s="59"/>
      <c r="G17" s="63"/>
      <c r="H17" s="64"/>
      <c r="I17" s="67"/>
      <c r="J17" s="67"/>
      <c r="K17" s="66"/>
      <c r="L17" s="170"/>
      <c r="M17" s="62" t="s">
        <v>46</v>
      </c>
      <c r="P17" s="5">
        <f>K17</f>
        <v>0</v>
      </c>
      <c r="Q17" s="5">
        <f t="shared" si="1"/>
        <v>0</v>
      </c>
      <c r="R17" s="5">
        <f t="shared" si="2"/>
        <v>0</v>
      </c>
    </row>
    <row r="18" spans="2:18" ht="18" customHeight="1" x14ac:dyDescent="0.45">
      <c r="B18" s="170"/>
      <c r="C18" s="171"/>
      <c r="D18" s="172"/>
      <c r="E18" s="63"/>
      <c r="F18" s="59"/>
      <c r="G18" s="63"/>
      <c r="H18" s="64"/>
      <c r="I18" s="67"/>
      <c r="J18" s="67"/>
      <c r="K18" s="66"/>
      <c r="L18" s="170"/>
      <c r="M18" s="62" t="s">
        <v>46</v>
      </c>
      <c r="P18" s="5">
        <f>K18</f>
        <v>0</v>
      </c>
      <c r="Q18" s="5">
        <f t="shared" si="1"/>
        <v>0</v>
      </c>
      <c r="R18" s="5">
        <f t="shared" si="2"/>
        <v>0</v>
      </c>
    </row>
    <row r="19" spans="2:18" ht="18" customHeight="1" x14ac:dyDescent="0.45">
      <c r="B19" s="170"/>
      <c r="C19" s="171"/>
      <c r="D19" s="172"/>
      <c r="E19" s="63"/>
      <c r="F19" s="59"/>
      <c r="G19" s="63"/>
      <c r="H19" s="64"/>
      <c r="I19" s="67"/>
      <c r="J19" s="67"/>
      <c r="K19" s="66"/>
      <c r="L19" s="170"/>
      <c r="M19" s="62" t="s">
        <v>46</v>
      </c>
      <c r="P19" s="5">
        <f>K19</f>
        <v>0</v>
      </c>
      <c r="Q19" s="5">
        <f t="shared" si="1"/>
        <v>0</v>
      </c>
      <c r="R19" s="5">
        <f t="shared" si="2"/>
        <v>0</v>
      </c>
    </row>
    <row r="20" spans="2:18" ht="18" customHeight="1" x14ac:dyDescent="0.45">
      <c r="B20" s="149"/>
      <c r="C20" s="171"/>
      <c r="D20" s="172"/>
      <c r="E20" s="63"/>
      <c r="F20" s="59"/>
      <c r="G20" s="63"/>
      <c r="H20" s="64"/>
      <c r="I20" s="67"/>
      <c r="J20" s="67"/>
      <c r="K20" s="66"/>
      <c r="L20" s="149"/>
      <c r="M20" s="62" t="s">
        <v>46</v>
      </c>
      <c r="P20" s="5">
        <f>K20</f>
        <v>0</v>
      </c>
      <c r="Q20" s="5">
        <f t="shared" si="1"/>
        <v>0</v>
      </c>
      <c r="R20" s="5">
        <f t="shared" si="2"/>
        <v>0</v>
      </c>
    </row>
    <row r="21" spans="2:18" ht="18" customHeight="1" x14ac:dyDescent="0.45">
      <c r="B21" s="157" t="s">
        <v>6</v>
      </c>
      <c r="C21" s="157"/>
      <c r="D21" s="157"/>
      <c r="E21" s="157"/>
      <c r="F21" s="157"/>
      <c r="G21" s="157"/>
      <c r="H21" s="157"/>
      <c r="I21" s="157"/>
      <c r="J21" s="157"/>
      <c r="K21" s="157"/>
      <c r="L21" s="153">
        <f>VALUE(L6)</f>
        <v>8</v>
      </c>
      <c r="M21" s="148">
        <f>SUM(R6:R20)</f>
        <v>0</v>
      </c>
    </row>
    <row r="22" spans="2:18" ht="18" customHeight="1" x14ac:dyDescent="0.45">
      <c r="B22" s="157"/>
      <c r="C22" s="157"/>
      <c r="D22" s="157"/>
      <c r="E22" s="157"/>
      <c r="F22" s="157"/>
      <c r="G22" s="157"/>
      <c r="H22" s="157"/>
      <c r="I22" s="157"/>
      <c r="J22" s="157"/>
      <c r="K22" s="157"/>
      <c r="L22" s="155"/>
      <c r="M22" s="149"/>
    </row>
  </sheetData>
  <sheetProtection sheet="1" objects="1" scenarios="1"/>
  <mergeCells count="25">
    <mergeCell ref="C10:D10"/>
    <mergeCell ref="C11:D11"/>
    <mergeCell ref="C12:D12"/>
    <mergeCell ref="C13:D13"/>
    <mergeCell ref="C5:D5"/>
    <mergeCell ref="C6:D6"/>
    <mergeCell ref="C7:D7"/>
    <mergeCell ref="C8:D8"/>
    <mergeCell ref="C9:D9"/>
    <mergeCell ref="J3:M3"/>
    <mergeCell ref="D3:F3"/>
    <mergeCell ref="G3:I3"/>
    <mergeCell ref="B21:K22"/>
    <mergeCell ref="L21:L22"/>
    <mergeCell ref="M21:M22"/>
    <mergeCell ref="B6:B20"/>
    <mergeCell ref="L6:L20"/>
    <mergeCell ref="C18:D18"/>
    <mergeCell ref="C19:D19"/>
    <mergeCell ref="C20:D20"/>
    <mergeCell ref="B3:C3"/>
    <mergeCell ref="C14:D14"/>
    <mergeCell ref="C15:D15"/>
    <mergeCell ref="C16:D16"/>
    <mergeCell ref="C17:D17"/>
  </mergeCells>
  <phoneticPr fontId="1"/>
  <dataValidations count="6">
    <dataValidation type="list" allowBlank="1" showInputMessage="1" showErrorMessage="1" sqref="M6:M20" xr:uid="{49F56782-7A32-46E8-BC6C-6DE1EC9C9862}">
      <formula1>"-,○"</formula1>
    </dataValidation>
    <dataValidation type="list" allowBlank="1" showInputMessage="1" showErrorMessage="1" sqref="F6:F20" xr:uid="{6D0D43D5-C670-4B26-B5E0-A3064F91A823}">
      <formula1>"前期,後期"</formula1>
    </dataValidation>
    <dataValidation type="list" allowBlank="1" showInputMessage="1" showErrorMessage="1" sqref="E6:E20" xr:uid="{BADF0ECC-8741-4717-A5FF-6FDD2E77655D}">
      <formula1>"1,2,3,4"</formula1>
    </dataValidation>
    <dataValidation type="list" allowBlank="1" showInputMessage="1" showErrorMessage="1" sqref="G6:G20" xr:uid="{D659DAE8-587E-4557-BBB9-F7D3EBD41017}">
      <formula1>"月,火,水,木,金,土,日,他"</formula1>
    </dataValidation>
    <dataValidation type="list" allowBlank="1" showInputMessage="1" showErrorMessage="1" sqref="H6:H20" xr:uid="{113B982C-64F4-4B96-899A-E1F8E5E5DDBF}">
      <formula1>"1 2,3 4,5 6,7 8,9 10,他"</formula1>
    </dataValidation>
    <dataValidation type="list" allowBlank="1" showInputMessage="1" showErrorMessage="1" sqref="I6:J20" xr:uid="{FF1871D8-A5CD-4BBA-9423-3256E225E42E}">
      <formula1>"1 2,3 4,5 6,7 8,9 10"</formula1>
    </dataValidation>
  </dataValidation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9FA0B-0EC4-424F-861D-449A7D3A281D}">
  <sheetPr>
    <tabColor rgb="FFCCFFCC"/>
  </sheetPr>
  <dimension ref="A1:R22"/>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61</v>
      </c>
    </row>
    <row r="3" spans="1:18" ht="36" customHeight="1" x14ac:dyDescent="0.45">
      <c r="B3" s="177" t="s">
        <v>59</v>
      </c>
      <c r="C3" s="177"/>
      <c r="D3" s="159" t="s">
        <v>144</v>
      </c>
      <c r="E3" s="163"/>
      <c r="F3" s="164"/>
      <c r="G3" s="159" t="s">
        <v>94</v>
      </c>
      <c r="H3" s="163"/>
      <c r="I3" s="164"/>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62</v>
      </c>
      <c r="C6" s="175" t="s">
        <v>63</v>
      </c>
      <c r="D6" s="176"/>
      <c r="E6" s="63"/>
      <c r="F6" s="59"/>
      <c r="G6" s="63"/>
      <c r="H6" s="64"/>
      <c r="I6" s="68"/>
      <c r="J6" s="68"/>
      <c r="K6" s="6">
        <v>2</v>
      </c>
      <c r="L6" s="148">
        <v>4</v>
      </c>
      <c r="M6" s="62" t="s">
        <v>45</v>
      </c>
      <c r="P6" s="5">
        <f t="shared" ref="P6:P12" si="0">K6</f>
        <v>2</v>
      </c>
      <c r="Q6" s="5">
        <f>IF(M6="-",0,1)</f>
        <v>0</v>
      </c>
      <c r="R6" s="5">
        <f>P6*Q6</f>
        <v>0</v>
      </c>
    </row>
    <row r="7" spans="1:18" ht="18" customHeight="1" x14ac:dyDescent="0.45">
      <c r="B7" s="170"/>
      <c r="C7" s="175" t="s">
        <v>64</v>
      </c>
      <c r="D7" s="176"/>
      <c r="E7" s="63"/>
      <c r="F7" s="59"/>
      <c r="G7" s="63"/>
      <c r="H7" s="64"/>
      <c r="I7" s="68"/>
      <c r="J7" s="68"/>
      <c r="K7" s="6">
        <v>2</v>
      </c>
      <c r="L7" s="170"/>
      <c r="M7" s="62" t="s">
        <v>46</v>
      </c>
      <c r="P7" s="5">
        <f t="shared" si="0"/>
        <v>2</v>
      </c>
      <c r="Q7" s="5">
        <f t="shared" ref="Q7:Q20" si="1">IF(M7="-",0,1)</f>
        <v>0</v>
      </c>
      <c r="R7" s="5">
        <f t="shared" ref="R7:R20" si="2">P7*Q7</f>
        <v>0</v>
      </c>
    </row>
    <row r="8" spans="1:18" ht="18" customHeight="1" x14ac:dyDescent="0.45">
      <c r="B8" s="170"/>
      <c r="C8" s="175" t="s">
        <v>65</v>
      </c>
      <c r="D8" s="176"/>
      <c r="E8" s="63"/>
      <c r="F8" s="59"/>
      <c r="G8" s="63"/>
      <c r="H8" s="64"/>
      <c r="I8" s="68"/>
      <c r="J8" s="68"/>
      <c r="K8" s="6">
        <v>2</v>
      </c>
      <c r="L8" s="170"/>
      <c r="M8" s="62" t="s">
        <v>46</v>
      </c>
      <c r="P8" s="5">
        <f t="shared" si="0"/>
        <v>2</v>
      </c>
      <c r="Q8" s="5">
        <f t="shared" si="1"/>
        <v>0</v>
      </c>
      <c r="R8" s="5">
        <f t="shared" si="2"/>
        <v>0</v>
      </c>
    </row>
    <row r="9" spans="1:18" ht="18" customHeight="1" x14ac:dyDescent="0.45">
      <c r="B9" s="170"/>
      <c r="C9" s="175" t="s">
        <v>66</v>
      </c>
      <c r="D9" s="176"/>
      <c r="E9" s="63"/>
      <c r="F9" s="59"/>
      <c r="G9" s="63"/>
      <c r="H9" s="64"/>
      <c r="I9" s="68"/>
      <c r="J9" s="68"/>
      <c r="K9" s="6">
        <v>2</v>
      </c>
      <c r="L9" s="170"/>
      <c r="M9" s="62" t="s">
        <v>46</v>
      </c>
      <c r="P9" s="5">
        <f t="shared" si="0"/>
        <v>2</v>
      </c>
      <c r="Q9" s="5">
        <f t="shared" si="1"/>
        <v>0</v>
      </c>
      <c r="R9" s="5">
        <f t="shared" si="2"/>
        <v>0</v>
      </c>
    </row>
    <row r="10" spans="1:18" ht="18" customHeight="1" x14ac:dyDescent="0.45">
      <c r="B10" s="170"/>
      <c r="C10" s="175" t="s">
        <v>67</v>
      </c>
      <c r="D10" s="176"/>
      <c r="E10" s="63"/>
      <c r="F10" s="59"/>
      <c r="G10" s="63"/>
      <c r="H10" s="64"/>
      <c r="I10" s="68"/>
      <c r="J10" s="68"/>
      <c r="K10" s="6">
        <v>2</v>
      </c>
      <c r="L10" s="170"/>
      <c r="M10" s="62" t="s">
        <v>46</v>
      </c>
      <c r="P10" s="5">
        <f t="shared" si="0"/>
        <v>2</v>
      </c>
      <c r="Q10" s="5">
        <f t="shared" si="1"/>
        <v>0</v>
      </c>
      <c r="R10" s="5">
        <f t="shared" si="2"/>
        <v>0</v>
      </c>
    </row>
    <row r="11" spans="1:18" ht="18" customHeight="1" x14ac:dyDescent="0.45">
      <c r="B11" s="170"/>
      <c r="C11" s="175" t="s">
        <v>68</v>
      </c>
      <c r="D11" s="176"/>
      <c r="E11" s="63"/>
      <c r="F11" s="59"/>
      <c r="G11" s="63"/>
      <c r="H11" s="64"/>
      <c r="I11" s="68"/>
      <c r="J11" s="68"/>
      <c r="K11" s="6">
        <v>2</v>
      </c>
      <c r="L11" s="170"/>
      <c r="M11" s="62" t="s">
        <v>46</v>
      </c>
      <c r="P11" s="5">
        <f t="shared" si="0"/>
        <v>2</v>
      </c>
      <c r="Q11" s="5">
        <f t="shared" si="1"/>
        <v>0</v>
      </c>
      <c r="R11" s="5">
        <f t="shared" si="2"/>
        <v>0</v>
      </c>
    </row>
    <row r="12" spans="1:18" ht="18" customHeight="1" x14ac:dyDescent="0.45">
      <c r="B12" s="170"/>
      <c r="C12" s="175" t="s">
        <v>69</v>
      </c>
      <c r="D12" s="176"/>
      <c r="E12" s="63"/>
      <c r="F12" s="59"/>
      <c r="G12" s="63"/>
      <c r="H12" s="64"/>
      <c r="I12" s="68"/>
      <c r="J12" s="68"/>
      <c r="K12" s="6">
        <v>2</v>
      </c>
      <c r="L12" s="170"/>
      <c r="M12" s="62" t="s">
        <v>45</v>
      </c>
      <c r="P12" s="5">
        <f t="shared" si="0"/>
        <v>2</v>
      </c>
      <c r="Q12" s="5">
        <f t="shared" si="1"/>
        <v>0</v>
      </c>
      <c r="R12" s="5">
        <f t="shared" si="2"/>
        <v>0</v>
      </c>
    </row>
    <row r="13" spans="1:18" ht="18" customHeight="1" x14ac:dyDescent="0.45">
      <c r="B13" s="170"/>
      <c r="C13" s="175" t="s">
        <v>70</v>
      </c>
      <c r="D13" s="176"/>
      <c r="E13" s="63"/>
      <c r="F13" s="59"/>
      <c r="G13" s="63"/>
      <c r="H13" s="64"/>
      <c r="I13" s="68"/>
      <c r="J13" s="68"/>
      <c r="K13" s="6">
        <v>2</v>
      </c>
      <c r="L13" s="170"/>
      <c r="M13" s="62" t="s">
        <v>45</v>
      </c>
      <c r="P13" s="5">
        <f t="shared" ref="P13:P16" si="3">K13</f>
        <v>2</v>
      </c>
      <c r="Q13" s="5">
        <f t="shared" ref="Q13:Q16" si="4">IF(M13="-",0,1)</f>
        <v>0</v>
      </c>
      <c r="R13" s="5">
        <f t="shared" ref="R13:R16" si="5">P13*Q13</f>
        <v>0</v>
      </c>
    </row>
    <row r="14" spans="1:18" ht="18" customHeight="1" x14ac:dyDescent="0.45">
      <c r="B14" s="170"/>
      <c r="C14" s="175" t="s">
        <v>71</v>
      </c>
      <c r="D14" s="176"/>
      <c r="E14" s="63"/>
      <c r="F14" s="59"/>
      <c r="G14" s="63"/>
      <c r="H14" s="64"/>
      <c r="I14" s="68"/>
      <c r="J14" s="68"/>
      <c r="K14" s="6">
        <v>2</v>
      </c>
      <c r="L14" s="170"/>
      <c r="M14" s="62" t="s">
        <v>45</v>
      </c>
      <c r="P14" s="5">
        <f t="shared" si="3"/>
        <v>2</v>
      </c>
      <c r="Q14" s="5">
        <f t="shared" si="4"/>
        <v>0</v>
      </c>
      <c r="R14" s="5">
        <f t="shared" si="5"/>
        <v>0</v>
      </c>
    </row>
    <row r="15" spans="1:18" ht="18" customHeight="1" x14ac:dyDescent="0.45">
      <c r="B15" s="170"/>
      <c r="C15" s="175" t="s">
        <v>72</v>
      </c>
      <c r="D15" s="176"/>
      <c r="E15" s="63"/>
      <c r="F15" s="59"/>
      <c r="G15" s="63"/>
      <c r="H15" s="64"/>
      <c r="I15" s="68"/>
      <c r="J15" s="68"/>
      <c r="K15" s="6">
        <v>2</v>
      </c>
      <c r="L15" s="170"/>
      <c r="M15" s="62" t="s">
        <v>45</v>
      </c>
      <c r="P15" s="5">
        <f t="shared" si="3"/>
        <v>2</v>
      </c>
      <c r="Q15" s="5">
        <f t="shared" si="4"/>
        <v>0</v>
      </c>
      <c r="R15" s="5">
        <f t="shared" si="5"/>
        <v>0</v>
      </c>
    </row>
    <row r="16" spans="1:18" ht="18" customHeight="1" x14ac:dyDescent="0.45">
      <c r="B16" s="170"/>
      <c r="C16" s="175" t="s">
        <v>73</v>
      </c>
      <c r="D16" s="176"/>
      <c r="E16" s="63"/>
      <c r="F16" s="59"/>
      <c r="G16" s="63"/>
      <c r="H16" s="64"/>
      <c r="I16" s="68"/>
      <c r="J16" s="68"/>
      <c r="K16" s="6">
        <v>2</v>
      </c>
      <c r="L16" s="170"/>
      <c r="M16" s="62" t="s">
        <v>46</v>
      </c>
      <c r="P16" s="5">
        <f t="shared" si="3"/>
        <v>2</v>
      </c>
      <c r="Q16" s="5">
        <f t="shared" si="4"/>
        <v>0</v>
      </c>
      <c r="R16" s="5">
        <f t="shared" si="5"/>
        <v>0</v>
      </c>
    </row>
    <row r="17" spans="2:18" ht="18" customHeight="1" x14ac:dyDescent="0.45">
      <c r="B17" s="170"/>
      <c r="C17" s="175" t="s">
        <v>74</v>
      </c>
      <c r="D17" s="176"/>
      <c r="E17" s="63"/>
      <c r="F17" s="59"/>
      <c r="G17" s="63"/>
      <c r="H17" s="64"/>
      <c r="I17" s="68"/>
      <c r="J17" s="68"/>
      <c r="K17" s="6">
        <v>1</v>
      </c>
      <c r="L17" s="170"/>
      <c r="M17" s="62" t="s">
        <v>46</v>
      </c>
      <c r="P17" s="5">
        <f>K17</f>
        <v>1</v>
      </c>
      <c r="Q17" s="5">
        <f t="shared" si="1"/>
        <v>0</v>
      </c>
      <c r="R17" s="5">
        <f t="shared" si="2"/>
        <v>0</v>
      </c>
    </row>
    <row r="18" spans="2:18" ht="18" customHeight="1" x14ac:dyDescent="0.45">
      <c r="B18" s="170"/>
      <c r="C18" s="175" t="s">
        <v>75</v>
      </c>
      <c r="D18" s="176"/>
      <c r="E18" s="63"/>
      <c r="F18" s="59"/>
      <c r="G18" s="63"/>
      <c r="H18" s="64"/>
      <c r="I18" s="68"/>
      <c r="J18" s="68"/>
      <c r="K18" s="6">
        <v>1</v>
      </c>
      <c r="L18" s="170"/>
      <c r="M18" s="62" t="s">
        <v>46</v>
      </c>
      <c r="P18" s="5">
        <f>K18</f>
        <v>1</v>
      </c>
      <c r="Q18" s="5">
        <f t="shared" si="1"/>
        <v>0</v>
      </c>
      <c r="R18" s="5">
        <f t="shared" si="2"/>
        <v>0</v>
      </c>
    </row>
    <row r="19" spans="2:18" ht="18" customHeight="1" x14ac:dyDescent="0.45">
      <c r="B19" s="170"/>
      <c r="C19" s="175" t="s">
        <v>76</v>
      </c>
      <c r="D19" s="176"/>
      <c r="E19" s="63"/>
      <c r="F19" s="59"/>
      <c r="G19" s="63"/>
      <c r="H19" s="64"/>
      <c r="I19" s="68"/>
      <c r="J19" s="68"/>
      <c r="K19" s="6">
        <v>1</v>
      </c>
      <c r="L19" s="170"/>
      <c r="M19" s="62" t="s">
        <v>46</v>
      </c>
      <c r="P19" s="5">
        <f>K19</f>
        <v>1</v>
      </c>
      <c r="Q19" s="5">
        <f t="shared" si="1"/>
        <v>0</v>
      </c>
      <c r="R19" s="5">
        <f t="shared" si="2"/>
        <v>0</v>
      </c>
    </row>
    <row r="20" spans="2:18" ht="18" customHeight="1" x14ac:dyDescent="0.45">
      <c r="B20" s="149"/>
      <c r="C20" s="175" t="s">
        <v>77</v>
      </c>
      <c r="D20" s="176"/>
      <c r="E20" s="63"/>
      <c r="F20" s="59"/>
      <c r="G20" s="63"/>
      <c r="H20" s="64"/>
      <c r="I20" s="68"/>
      <c r="J20" s="68"/>
      <c r="K20" s="6">
        <v>1</v>
      </c>
      <c r="L20" s="149"/>
      <c r="M20" s="62" t="s">
        <v>46</v>
      </c>
      <c r="P20" s="5">
        <f>K20</f>
        <v>1</v>
      </c>
      <c r="Q20" s="5">
        <f t="shared" si="1"/>
        <v>0</v>
      </c>
      <c r="R20" s="5">
        <f t="shared" si="2"/>
        <v>0</v>
      </c>
    </row>
    <row r="21" spans="2:18" ht="18" customHeight="1" x14ac:dyDescent="0.45">
      <c r="B21" s="157" t="s">
        <v>6</v>
      </c>
      <c r="C21" s="157"/>
      <c r="D21" s="157"/>
      <c r="E21" s="157"/>
      <c r="F21" s="157"/>
      <c r="G21" s="157"/>
      <c r="H21" s="157"/>
      <c r="I21" s="157"/>
      <c r="J21" s="157"/>
      <c r="K21" s="157"/>
      <c r="L21" s="153">
        <f>L6</f>
        <v>4</v>
      </c>
      <c r="M21" s="148">
        <f>SUM(R6:R20)</f>
        <v>0</v>
      </c>
    </row>
    <row r="22" spans="2:18" ht="18" customHeight="1" x14ac:dyDescent="0.45">
      <c r="B22" s="157"/>
      <c r="C22" s="157"/>
      <c r="D22" s="157"/>
      <c r="E22" s="157"/>
      <c r="F22" s="157"/>
      <c r="G22" s="157"/>
      <c r="H22" s="157"/>
      <c r="I22" s="157"/>
      <c r="J22" s="157"/>
      <c r="K22" s="157"/>
      <c r="L22" s="155"/>
      <c r="M22" s="149"/>
    </row>
  </sheetData>
  <sheetProtection sheet="1" objects="1" scenarios="1"/>
  <mergeCells count="25">
    <mergeCell ref="C16:D16"/>
    <mergeCell ref="C17:D17"/>
    <mergeCell ref="C18:D18"/>
    <mergeCell ref="C20:D20"/>
    <mergeCell ref="C8:D8"/>
    <mergeCell ref="C9:D9"/>
    <mergeCell ref="C10:D10"/>
    <mergeCell ref="C11:D11"/>
    <mergeCell ref="C12:D12"/>
    <mergeCell ref="J3:M3"/>
    <mergeCell ref="D3:F3"/>
    <mergeCell ref="G3:I3"/>
    <mergeCell ref="B21:K22"/>
    <mergeCell ref="L21:L22"/>
    <mergeCell ref="M21:M22"/>
    <mergeCell ref="C13:D13"/>
    <mergeCell ref="C14:D14"/>
    <mergeCell ref="C15:D15"/>
    <mergeCell ref="C19:D19"/>
    <mergeCell ref="B3:C3"/>
    <mergeCell ref="C5:D5"/>
    <mergeCell ref="B6:B20"/>
    <mergeCell ref="C6:D6"/>
    <mergeCell ref="L6:L20"/>
    <mergeCell ref="C7:D7"/>
  </mergeCells>
  <phoneticPr fontId="1"/>
  <dataValidations count="6">
    <dataValidation type="list" allowBlank="1" showInputMessage="1" showErrorMessage="1" sqref="M6:M20" xr:uid="{FA917031-3B21-4D7B-BE65-0158F14F1F86}">
      <formula1>"-,○"</formula1>
    </dataValidation>
    <dataValidation type="list" allowBlank="1" showInputMessage="1" showErrorMessage="1" sqref="I6:J20" xr:uid="{1F6F2A7A-F1B4-4535-8C6B-571B5501FC7B}">
      <formula1>"1 2,3 4,5 6,7 8,9 10"</formula1>
    </dataValidation>
    <dataValidation type="list" allowBlank="1" showInputMessage="1" showErrorMessage="1" sqref="H6:H20" xr:uid="{9C4B4B5C-6A6F-4189-A4EE-2956BBB2E37D}">
      <formula1>"1 2,3 4,5 6,7 8,9 10,他"</formula1>
    </dataValidation>
    <dataValidation type="list" allowBlank="1" showInputMessage="1" showErrorMessage="1" sqref="G6:G20" xr:uid="{09C8064C-6F38-46FB-9D2D-2619B4810D0C}">
      <formula1>"月,火,水,木,金,土,日,他"</formula1>
    </dataValidation>
    <dataValidation type="list" allowBlank="1" showInputMessage="1" showErrorMessage="1" sqref="E6:E20" xr:uid="{24612AC7-D54C-4252-B0F8-21F992910F65}">
      <formula1>"1,2,3,4"</formula1>
    </dataValidation>
    <dataValidation type="list" allowBlank="1" showInputMessage="1" showErrorMessage="1" sqref="F6:F20" xr:uid="{A8AE6EA2-C323-4C22-A7AF-896535CC1F34}">
      <formula1>"前期,後期"</formula1>
    </dataValidation>
  </dataValidation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A7A3D-5591-44C3-8C28-EBFDC3212A97}">
  <sheetPr>
    <tabColor rgb="FFCCFFCC"/>
  </sheetPr>
  <dimension ref="A1:R27"/>
  <sheetViews>
    <sheetView workbookViewId="0">
      <pane ySplit="5" topLeftCell="A6" activePane="bottomLeft" state="frozen"/>
      <selection pane="bottomLeft" activeCell="C24" sqref="C24:D24"/>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82</v>
      </c>
    </row>
    <row r="3" spans="1:18" ht="36" customHeight="1" x14ac:dyDescent="0.45">
      <c r="B3" s="177" t="s">
        <v>79</v>
      </c>
      <c r="C3" s="177"/>
      <c r="D3" s="158" t="s">
        <v>144</v>
      </c>
      <c r="E3" s="158"/>
      <c r="F3" s="158"/>
      <c r="G3" s="158" t="s">
        <v>94</v>
      </c>
      <c r="H3" s="158"/>
      <c r="I3" s="158"/>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14</v>
      </c>
      <c r="C6" s="178"/>
      <c r="D6" s="179"/>
      <c r="E6" s="63"/>
      <c r="F6" s="59"/>
      <c r="G6" s="63"/>
      <c r="H6" s="64"/>
      <c r="I6" s="68"/>
      <c r="J6" s="68"/>
      <c r="K6" s="66"/>
      <c r="L6" s="148" t="str">
        <f>IF(OR(設定!P4="1",設定!P4="6"),"16",IF(OR(設定!P4="3",設定!P4="5"),"12",IF(OR(設定!P4="2",設定!P4="4"),"14","19")))</f>
        <v>12</v>
      </c>
      <c r="M6" s="62" t="s">
        <v>45</v>
      </c>
      <c r="P6" s="5">
        <f t="shared" ref="P6:P12" si="0">K6</f>
        <v>0</v>
      </c>
      <c r="Q6" s="5">
        <f>IF(M6="-",0,1)</f>
        <v>0</v>
      </c>
      <c r="R6" s="5">
        <f>P6*Q6</f>
        <v>0</v>
      </c>
    </row>
    <row r="7" spans="1:18" ht="18" customHeight="1" x14ac:dyDescent="0.45">
      <c r="B7" s="170"/>
      <c r="C7" s="178"/>
      <c r="D7" s="179"/>
      <c r="E7" s="63"/>
      <c r="F7" s="59"/>
      <c r="G7" s="63"/>
      <c r="H7" s="64"/>
      <c r="I7" s="68"/>
      <c r="J7" s="68"/>
      <c r="K7" s="66"/>
      <c r="L7" s="170"/>
      <c r="M7" s="62" t="s">
        <v>46</v>
      </c>
      <c r="P7" s="5">
        <f t="shared" si="0"/>
        <v>0</v>
      </c>
      <c r="Q7" s="5">
        <f t="shared" ref="Q7:Q25" si="1">IF(M7="-",0,1)</f>
        <v>0</v>
      </c>
      <c r="R7" s="5">
        <f t="shared" ref="R7:R25" si="2">P7*Q7</f>
        <v>0</v>
      </c>
    </row>
    <row r="8" spans="1:18" ht="18" customHeight="1" x14ac:dyDescent="0.45">
      <c r="B8" s="170"/>
      <c r="C8" s="178"/>
      <c r="D8" s="179"/>
      <c r="E8" s="63"/>
      <c r="F8" s="59"/>
      <c r="G8" s="63"/>
      <c r="H8" s="64"/>
      <c r="I8" s="68"/>
      <c r="J8" s="68"/>
      <c r="K8" s="66"/>
      <c r="L8" s="170"/>
      <c r="M8" s="62" t="s">
        <v>46</v>
      </c>
      <c r="P8" s="5">
        <f t="shared" si="0"/>
        <v>0</v>
      </c>
      <c r="Q8" s="5">
        <f t="shared" si="1"/>
        <v>0</v>
      </c>
      <c r="R8" s="5">
        <f t="shared" si="2"/>
        <v>0</v>
      </c>
    </row>
    <row r="9" spans="1:18" ht="18" customHeight="1" x14ac:dyDescent="0.45">
      <c r="B9" s="170"/>
      <c r="C9" s="178"/>
      <c r="D9" s="179"/>
      <c r="E9" s="63"/>
      <c r="F9" s="59"/>
      <c r="G9" s="63"/>
      <c r="H9" s="64"/>
      <c r="I9" s="68"/>
      <c r="J9" s="68"/>
      <c r="K9" s="66"/>
      <c r="L9" s="170"/>
      <c r="M9" s="62" t="s">
        <v>46</v>
      </c>
      <c r="P9" s="5">
        <f t="shared" si="0"/>
        <v>0</v>
      </c>
      <c r="Q9" s="5">
        <f t="shared" si="1"/>
        <v>0</v>
      </c>
      <c r="R9" s="5">
        <f t="shared" si="2"/>
        <v>0</v>
      </c>
    </row>
    <row r="10" spans="1:18" ht="18" customHeight="1" x14ac:dyDescent="0.45">
      <c r="B10" s="170"/>
      <c r="C10" s="178"/>
      <c r="D10" s="179"/>
      <c r="E10" s="63"/>
      <c r="F10" s="59"/>
      <c r="G10" s="63"/>
      <c r="H10" s="64"/>
      <c r="I10" s="68"/>
      <c r="J10" s="68"/>
      <c r="K10" s="66"/>
      <c r="L10" s="170"/>
      <c r="M10" s="62" t="s">
        <v>46</v>
      </c>
      <c r="P10" s="5">
        <f t="shared" si="0"/>
        <v>0</v>
      </c>
      <c r="Q10" s="5">
        <f t="shared" si="1"/>
        <v>0</v>
      </c>
      <c r="R10" s="5">
        <f t="shared" si="2"/>
        <v>0</v>
      </c>
    </row>
    <row r="11" spans="1:18" ht="18" customHeight="1" x14ac:dyDescent="0.45">
      <c r="B11" s="170"/>
      <c r="C11" s="178"/>
      <c r="D11" s="179"/>
      <c r="E11" s="63"/>
      <c r="F11" s="59"/>
      <c r="G11" s="63"/>
      <c r="H11" s="64"/>
      <c r="I11" s="68"/>
      <c r="J11" s="68"/>
      <c r="K11" s="66"/>
      <c r="L11" s="170"/>
      <c r="M11" s="62" t="s">
        <v>46</v>
      </c>
      <c r="P11" s="5">
        <f t="shared" si="0"/>
        <v>0</v>
      </c>
      <c r="Q11" s="5">
        <f t="shared" si="1"/>
        <v>0</v>
      </c>
      <c r="R11" s="5">
        <f t="shared" si="2"/>
        <v>0</v>
      </c>
    </row>
    <row r="12" spans="1:18" ht="18" customHeight="1" x14ac:dyDescent="0.45">
      <c r="B12" s="170"/>
      <c r="C12" s="178"/>
      <c r="D12" s="179"/>
      <c r="E12" s="63"/>
      <c r="F12" s="59"/>
      <c r="G12" s="63"/>
      <c r="H12" s="64"/>
      <c r="I12" s="68"/>
      <c r="J12" s="68"/>
      <c r="K12" s="66"/>
      <c r="L12" s="170"/>
      <c r="M12" s="62" t="s">
        <v>45</v>
      </c>
      <c r="P12" s="5">
        <f t="shared" si="0"/>
        <v>0</v>
      </c>
      <c r="Q12" s="5">
        <f t="shared" si="1"/>
        <v>0</v>
      </c>
      <c r="R12" s="5">
        <f t="shared" si="2"/>
        <v>0</v>
      </c>
    </row>
    <row r="13" spans="1:18" ht="18" customHeight="1" x14ac:dyDescent="0.45">
      <c r="B13" s="170"/>
      <c r="C13" s="178"/>
      <c r="D13" s="179"/>
      <c r="E13" s="63"/>
      <c r="F13" s="59"/>
      <c r="G13" s="63"/>
      <c r="H13" s="64"/>
      <c r="I13" s="68"/>
      <c r="J13" s="68"/>
      <c r="K13" s="66"/>
      <c r="L13" s="170"/>
      <c r="M13" s="62" t="s">
        <v>45</v>
      </c>
      <c r="P13" s="5">
        <f t="shared" ref="P13:P21" si="3">K13</f>
        <v>0</v>
      </c>
      <c r="Q13" s="5">
        <f t="shared" si="1"/>
        <v>0</v>
      </c>
      <c r="R13" s="5">
        <f t="shared" si="2"/>
        <v>0</v>
      </c>
    </row>
    <row r="14" spans="1:18" ht="18" customHeight="1" x14ac:dyDescent="0.45">
      <c r="B14" s="170"/>
      <c r="C14" s="178"/>
      <c r="D14" s="179"/>
      <c r="E14" s="63"/>
      <c r="F14" s="59"/>
      <c r="G14" s="63"/>
      <c r="H14" s="64"/>
      <c r="I14" s="68"/>
      <c r="J14" s="68"/>
      <c r="K14" s="66"/>
      <c r="L14" s="170"/>
      <c r="M14" s="62" t="s">
        <v>45</v>
      </c>
      <c r="P14" s="5">
        <f t="shared" ref="P14:P19" si="4">K14</f>
        <v>0</v>
      </c>
      <c r="Q14" s="5">
        <f t="shared" ref="Q14:Q19" si="5">IF(M14="-",0,1)</f>
        <v>0</v>
      </c>
      <c r="R14" s="5">
        <f t="shared" ref="R14:R19" si="6">P14*Q14</f>
        <v>0</v>
      </c>
    </row>
    <row r="15" spans="1:18" ht="18" customHeight="1" x14ac:dyDescent="0.45">
      <c r="B15" s="170"/>
      <c r="C15" s="178"/>
      <c r="D15" s="179"/>
      <c r="E15" s="63"/>
      <c r="F15" s="59"/>
      <c r="G15" s="63"/>
      <c r="H15" s="64"/>
      <c r="I15" s="68"/>
      <c r="J15" s="68"/>
      <c r="K15" s="66"/>
      <c r="L15" s="170"/>
      <c r="M15" s="62" t="s">
        <v>45</v>
      </c>
      <c r="P15" s="5">
        <f t="shared" si="4"/>
        <v>0</v>
      </c>
      <c r="Q15" s="5">
        <f t="shared" si="5"/>
        <v>0</v>
      </c>
      <c r="R15" s="5">
        <f t="shared" si="6"/>
        <v>0</v>
      </c>
    </row>
    <row r="16" spans="1:18" ht="18" customHeight="1" x14ac:dyDescent="0.45">
      <c r="B16" s="170"/>
      <c r="C16" s="178"/>
      <c r="D16" s="179"/>
      <c r="E16" s="63"/>
      <c r="F16" s="59"/>
      <c r="G16" s="63"/>
      <c r="H16" s="64"/>
      <c r="I16" s="68"/>
      <c r="J16" s="68"/>
      <c r="K16" s="66"/>
      <c r="L16" s="170"/>
      <c r="M16" s="62" t="s">
        <v>45</v>
      </c>
      <c r="P16" s="5">
        <f t="shared" si="4"/>
        <v>0</v>
      </c>
      <c r="Q16" s="5">
        <f t="shared" si="5"/>
        <v>0</v>
      </c>
      <c r="R16" s="5">
        <f t="shared" si="6"/>
        <v>0</v>
      </c>
    </row>
    <row r="17" spans="2:18" ht="18" customHeight="1" x14ac:dyDescent="0.45">
      <c r="B17" s="170"/>
      <c r="C17" s="178"/>
      <c r="D17" s="179"/>
      <c r="E17" s="63"/>
      <c r="F17" s="59"/>
      <c r="G17" s="63"/>
      <c r="H17" s="64"/>
      <c r="I17" s="68"/>
      <c r="J17" s="68"/>
      <c r="K17" s="66"/>
      <c r="L17" s="170"/>
      <c r="M17" s="62" t="s">
        <v>45</v>
      </c>
      <c r="P17" s="5">
        <f t="shared" si="4"/>
        <v>0</v>
      </c>
      <c r="Q17" s="5">
        <f t="shared" si="5"/>
        <v>0</v>
      </c>
      <c r="R17" s="5">
        <f t="shared" si="6"/>
        <v>0</v>
      </c>
    </row>
    <row r="18" spans="2:18" ht="18" customHeight="1" x14ac:dyDescent="0.45">
      <c r="B18" s="170"/>
      <c r="C18" s="178"/>
      <c r="D18" s="179"/>
      <c r="E18" s="63"/>
      <c r="F18" s="59"/>
      <c r="G18" s="63"/>
      <c r="H18" s="64"/>
      <c r="I18" s="68"/>
      <c r="J18" s="68"/>
      <c r="K18" s="66"/>
      <c r="L18" s="170"/>
      <c r="M18" s="62" t="s">
        <v>45</v>
      </c>
      <c r="P18" s="5">
        <f t="shared" si="4"/>
        <v>0</v>
      </c>
      <c r="Q18" s="5">
        <f t="shared" si="5"/>
        <v>0</v>
      </c>
      <c r="R18" s="5">
        <f t="shared" si="6"/>
        <v>0</v>
      </c>
    </row>
    <row r="19" spans="2:18" ht="18" customHeight="1" x14ac:dyDescent="0.45">
      <c r="B19" s="170"/>
      <c r="C19" s="178"/>
      <c r="D19" s="179"/>
      <c r="E19" s="63"/>
      <c r="F19" s="59"/>
      <c r="G19" s="63"/>
      <c r="H19" s="64"/>
      <c r="I19" s="68"/>
      <c r="J19" s="68"/>
      <c r="K19" s="66"/>
      <c r="L19" s="170"/>
      <c r="M19" s="62" t="s">
        <v>45</v>
      </c>
      <c r="P19" s="5">
        <f t="shared" si="4"/>
        <v>0</v>
      </c>
      <c r="Q19" s="5">
        <f t="shared" si="5"/>
        <v>0</v>
      </c>
      <c r="R19" s="5">
        <f t="shared" si="6"/>
        <v>0</v>
      </c>
    </row>
    <row r="20" spans="2:18" ht="18" customHeight="1" x14ac:dyDescent="0.45">
      <c r="B20" s="170"/>
      <c r="C20" s="178"/>
      <c r="D20" s="179"/>
      <c r="E20" s="63"/>
      <c r="F20" s="59"/>
      <c r="G20" s="63"/>
      <c r="H20" s="64"/>
      <c r="I20" s="68"/>
      <c r="J20" s="68"/>
      <c r="K20" s="66"/>
      <c r="L20" s="170"/>
      <c r="M20" s="62" t="s">
        <v>45</v>
      </c>
      <c r="P20" s="5">
        <f t="shared" si="3"/>
        <v>0</v>
      </c>
      <c r="Q20" s="5">
        <f t="shared" si="1"/>
        <v>0</v>
      </c>
      <c r="R20" s="5">
        <f t="shared" si="2"/>
        <v>0</v>
      </c>
    </row>
    <row r="21" spans="2:18" ht="18" customHeight="1" x14ac:dyDescent="0.45">
      <c r="B21" s="170"/>
      <c r="C21" s="178"/>
      <c r="D21" s="179"/>
      <c r="E21" s="63"/>
      <c r="F21" s="59"/>
      <c r="G21" s="63"/>
      <c r="H21" s="64"/>
      <c r="I21" s="68"/>
      <c r="J21" s="68"/>
      <c r="K21" s="66"/>
      <c r="L21" s="170"/>
      <c r="M21" s="62" t="s">
        <v>46</v>
      </c>
      <c r="P21" s="5">
        <f t="shared" si="3"/>
        <v>0</v>
      </c>
      <c r="Q21" s="5">
        <f t="shared" si="1"/>
        <v>0</v>
      </c>
      <c r="R21" s="5">
        <f t="shared" si="2"/>
        <v>0</v>
      </c>
    </row>
    <row r="22" spans="2:18" ht="18" customHeight="1" x14ac:dyDescent="0.45">
      <c r="B22" s="170"/>
      <c r="C22" s="178"/>
      <c r="D22" s="179"/>
      <c r="E22" s="63"/>
      <c r="F22" s="59"/>
      <c r="G22" s="63"/>
      <c r="H22" s="64"/>
      <c r="I22" s="68"/>
      <c r="J22" s="68"/>
      <c r="K22" s="66"/>
      <c r="L22" s="170"/>
      <c r="M22" s="62" t="s">
        <v>46</v>
      </c>
      <c r="P22" s="5">
        <f>K22</f>
        <v>0</v>
      </c>
      <c r="Q22" s="5">
        <f t="shared" si="1"/>
        <v>0</v>
      </c>
      <c r="R22" s="5">
        <f t="shared" si="2"/>
        <v>0</v>
      </c>
    </row>
    <row r="23" spans="2:18" ht="18" customHeight="1" x14ac:dyDescent="0.45">
      <c r="B23" s="170"/>
      <c r="C23" s="178"/>
      <c r="D23" s="179"/>
      <c r="E23" s="63"/>
      <c r="F23" s="59"/>
      <c r="G23" s="63"/>
      <c r="H23" s="64"/>
      <c r="I23" s="68"/>
      <c r="J23" s="68"/>
      <c r="K23" s="66"/>
      <c r="L23" s="170"/>
      <c r="M23" s="62" t="s">
        <v>46</v>
      </c>
      <c r="P23" s="5">
        <f>K23</f>
        <v>0</v>
      </c>
      <c r="Q23" s="5">
        <f t="shared" si="1"/>
        <v>0</v>
      </c>
      <c r="R23" s="5">
        <f t="shared" si="2"/>
        <v>0</v>
      </c>
    </row>
    <row r="24" spans="2:18" ht="18" customHeight="1" x14ac:dyDescent="0.45">
      <c r="B24" s="170"/>
      <c r="C24" s="178"/>
      <c r="D24" s="179"/>
      <c r="E24" s="63"/>
      <c r="F24" s="59"/>
      <c r="G24" s="63"/>
      <c r="H24" s="64"/>
      <c r="I24" s="68"/>
      <c r="J24" s="68"/>
      <c r="K24" s="66"/>
      <c r="L24" s="170"/>
      <c r="M24" s="62" t="s">
        <v>46</v>
      </c>
      <c r="P24" s="5">
        <f>K24</f>
        <v>0</v>
      </c>
      <c r="Q24" s="5">
        <f t="shared" si="1"/>
        <v>0</v>
      </c>
      <c r="R24" s="5">
        <f t="shared" si="2"/>
        <v>0</v>
      </c>
    </row>
    <row r="25" spans="2:18" ht="18" customHeight="1" x14ac:dyDescent="0.45">
      <c r="B25" s="149"/>
      <c r="C25" s="178"/>
      <c r="D25" s="179"/>
      <c r="E25" s="63"/>
      <c r="F25" s="59"/>
      <c r="G25" s="63"/>
      <c r="H25" s="64"/>
      <c r="I25" s="68"/>
      <c r="J25" s="68"/>
      <c r="K25" s="66"/>
      <c r="L25" s="149"/>
      <c r="M25" s="62" t="s">
        <v>46</v>
      </c>
      <c r="P25" s="5">
        <f>K25</f>
        <v>0</v>
      </c>
      <c r="Q25" s="5">
        <f t="shared" si="1"/>
        <v>0</v>
      </c>
      <c r="R25" s="5">
        <f t="shared" si="2"/>
        <v>0</v>
      </c>
    </row>
    <row r="26" spans="2:18" ht="18" customHeight="1" x14ac:dyDescent="0.45">
      <c r="B26" s="157" t="s">
        <v>6</v>
      </c>
      <c r="C26" s="157"/>
      <c r="D26" s="157"/>
      <c r="E26" s="157"/>
      <c r="F26" s="157"/>
      <c r="G26" s="157"/>
      <c r="H26" s="157"/>
      <c r="I26" s="157"/>
      <c r="J26" s="157"/>
      <c r="K26" s="157"/>
      <c r="L26" s="153">
        <f>VALUE(L6)</f>
        <v>12</v>
      </c>
      <c r="M26" s="148">
        <f>SUM(R6:R25)</f>
        <v>0</v>
      </c>
    </row>
    <row r="27" spans="2:18" ht="18" customHeight="1" x14ac:dyDescent="0.45">
      <c r="B27" s="157"/>
      <c r="C27" s="157"/>
      <c r="D27" s="157"/>
      <c r="E27" s="157"/>
      <c r="F27" s="157"/>
      <c r="G27" s="157"/>
      <c r="H27" s="157"/>
      <c r="I27" s="157"/>
      <c r="J27" s="157"/>
      <c r="K27" s="157"/>
      <c r="L27" s="155"/>
      <c r="M27" s="149"/>
    </row>
  </sheetData>
  <sheetProtection sheet="1" objects="1" scenarios="1"/>
  <mergeCells count="30">
    <mergeCell ref="D3:F3"/>
    <mergeCell ref="G3:I3"/>
    <mergeCell ref="B6:B25"/>
    <mergeCell ref="C6:D6"/>
    <mergeCell ref="L6:L25"/>
    <mergeCell ref="C7:D7"/>
    <mergeCell ref="C8:D8"/>
    <mergeCell ref="C9:D9"/>
    <mergeCell ref="C10:D10"/>
    <mergeCell ref="C11:D11"/>
    <mergeCell ref="C12:D12"/>
    <mergeCell ref="C13:D13"/>
    <mergeCell ref="C19:D19"/>
    <mergeCell ref="C20:D20"/>
    <mergeCell ref="B3:C3"/>
    <mergeCell ref="J3:M3"/>
    <mergeCell ref="C5:D5"/>
    <mergeCell ref="M26:M27"/>
    <mergeCell ref="C14:D14"/>
    <mergeCell ref="C15:D15"/>
    <mergeCell ref="C16:D16"/>
    <mergeCell ref="C17:D17"/>
    <mergeCell ref="C18:D18"/>
    <mergeCell ref="C22:D22"/>
    <mergeCell ref="C23:D23"/>
    <mergeCell ref="C24:D24"/>
    <mergeCell ref="C25:D25"/>
    <mergeCell ref="B26:K27"/>
    <mergeCell ref="L26:L27"/>
    <mergeCell ref="C21:D21"/>
  </mergeCells>
  <phoneticPr fontId="1"/>
  <dataValidations count="6">
    <dataValidation type="list" allowBlank="1" showInputMessage="1" showErrorMessage="1" sqref="M6:M25" xr:uid="{9496EB1C-CF01-44D9-A9D4-AED4D12FCC75}">
      <formula1>"-,○"</formula1>
    </dataValidation>
    <dataValidation type="list" allowBlank="1" showInputMessage="1" showErrorMessage="1" sqref="F6:F25" xr:uid="{0297B325-04FA-4E41-A708-A08DDE18E3FF}">
      <formula1>"前期,後期"</formula1>
    </dataValidation>
    <dataValidation type="list" allowBlank="1" showInputMessage="1" showErrorMessage="1" sqref="E6:E25" xr:uid="{253F76CF-A475-4C2E-A948-5720B417BC68}">
      <formula1>"1,2,3,4"</formula1>
    </dataValidation>
    <dataValidation type="list" allowBlank="1" showInputMessage="1" showErrorMessage="1" sqref="G6:G25" xr:uid="{E1E087D2-12B5-4BEF-9F76-D4C2E62F3B9A}">
      <formula1>"月,火,水,木,金,土,日,他"</formula1>
    </dataValidation>
    <dataValidation type="list" allowBlank="1" showInputMessage="1" showErrorMessage="1" sqref="H6:H25" xr:uid="{75852638-0C04-4018-B22D-2DB0AEACAE49}">
      <formula1>"1 2,3 4,5 6,7 8,9 10,他"</formula1>
    </dataValidation>
    <dataValidation type="list" allowBlank="1" showInputMessage="1" showErrorMessage="1" sqref="I6:J25" xr:uid="{E234B33B-BA89-42E1-A757-1B863F373C55}">
      <formula1>"1 2,3 4,5 6,7 8,9 10"</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36EF4-4706-43E9-AF69-D7E9E6E09CA6}">
  <sheetPr>
    <tabColor rgb="FFCCFFCC"/>
  </sheetPr>
  <dimension ref="A1:R47"/>
  <sheetViews>
    <sheetView workbookViewId="0">
      <pane ySplit="5" topLeftCell="A6" activePane="bottomLeft" state="frozen"/>
      <selection pane="bottomLeft" activeCell="M6" sqref="M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2" customFormat="1" ht="30" customHeight="1" x14ac:dyDescent="0.45">
      <c r="A1" s="2" t="s">
        <v>83</v>
      </c>
    </row>
    <row r="3" spans="1:18" ht="36" customHeight="1" x14ac:dyDescent="0.45">
      <c r="B3" s="177" t="s">
        <v>80</v>
      </c>
      <c r="C3" s="177"/>
      <c r="D3" s="158" t="s">
        <v>144</v>
      </c>
      <c r="E3" s="158"/>
      <c r="F3" s="158"/>
      <c r="G3" s="158" t="s">
        <v>94</v>
      </c>
      <c r="H3" s="158"/>
      <c r="I3" s="158"/>
      <c r="J3" s="159" t="s">
        <v>47</v>
      </c>
      <c r="K3" s="163"/>
      <c r="L3" s="163"/>
      <c r="M3" s="164"/>
    </row>
    <row r="5" spans="1:18" ht="36" customHeight="1" x14ac:dyDescent="0.45">
      <c r="B5" s="11" t="s">
        <v>51</v>
      </c>
      <c r="C5" s="103" t="s">
        <v>55</v>
      </c>
      <c r="D5" s="104"/>
      <c r="E5" s="19" t="s">
        <v>89</v>
      </c>
      <c r="F5" s="20" t="s">
        <v>111</v>
      </c>
      <c r="G5" s="18" t="s">
        <v>90</v>
      </c>
      <c r="H5" s="18" t="s">
        <v>91</v>
      </c>
      <c r="I5" s="20" t="s">
        <v>92</v>
      </c>
      <c r="J5" s="20" t="s">
        <v>93</v>
      </c>
      <c r="K5" s="11" t="s">
        <v>44</v>
      </c>
      <c r="L5" s="11" t="s">
        <v>31</v>
      </c>
      <c r="M5" s="11" t="s">
        <v>7</v>
      </c>
    </row>
    <row r="6" spans="1:18" ht="18" customHeight="1" x14ac:dyDescent="0.45">
      <c r="B6" s="167" t="s">
        <v>179</v>
      </c>
      <c r="C6" s="178"/>
      <c r="D6" s="179"/>
      <c r="E6" s="63"/>
      <c r="F6" s="59"/>
      <c r="G6" s="63"/>
      <c r="H6" s="64"/>
      <c r="I6" s="68"/>
      <c r="J6" s="68"/>
      <c r="K6" s="66"/>
      <c r="L6" s="148" t="str">
        <f>IF(OR(設定!P4="3",設定!P4="6"),"56",IF(OR(設定!P4="7",AND(設定!P4="2",設定!P5="3")),"51",IF(設定!P4="1","42",IF(設定!P4="4","34",IF(設定!P4="5","44",IF(AND(設定!P4="2",設定!P5="1"),"37",IF(AND(設定!P4="2",設定!P5="2"),"43","60")))))))</f>
        <v>56</v>
      </c>
      <c r="M6" s="62" t="s">
        <v>45</v>
      </c>
      <c r="P6" s="5">
        <f>K6</f>
        <v>0</v>
      </c>
      <c r="Q6" s="5">
        <f>IF(M6="-",0,1)</f>
        <v>0</v>
      </c>
      <c r="R6" s="5">
        <f>P6*Q6</f>
        <v>0</v>
      </c>
    </row>
    <row r="7" spans="1:18" ht="18" customHeight="1" x14ac:dyDescent="0.45">
      <c r="B7" s="170"/>
      <c r="C7" s="178"/>
      <c r="D7" s="179"/>
      <c r="E7" s="63"/>
      <c r="F7" s="59"/>
      <c r="G7" s="63"/>
      <c r="H7" s="64"/>
      <c r="I7" s="68"/>
      <c r="J7" s="68"/>
      <c r="K7" s="66"/>
      <c r="L7" s="170"/>
      <c r="M7" s="62" t="s">
        <v>46</v>
      </c>
      <c r="P7" s="5">
        <f>K7</f>
        <v>0</v>
      </c>
      <c r="Q7" s="5">
        <f t="shared" ref="Q7:Q45" si="0">IF(M7="-",0,1)</f>
        <v>0</v>
      </c>
      <c r="R7" s="5">
        <f t="shared" ref="R7:R45" si="1">P7*Q7</f>
        <v>0</v>
      </c>
    </row>
    <row r="8" spans="1:18" ht="18" customHeight="1" x14ac:dyDescent="0.45">
      <c r="B8" s="170"/>
      <c r="C8" s="178"/>
      <c r="D8" s="179"/>
      <c r="E8" s="63"/>
      <c r="F8" s="59"/>
      <c r="G8" s="63"/>
      <c r="H8" s="64"/>
      <c r="I8" s="68"/>
      <c r="J8" s="68"/>
      <c r="K8" s="66"/>
      <c r="L8" s="170"/>
      <c r="M8" s="62" t="s">
        <v>46</v>
      </c>
      <c r="P8" s="5">
        <f>K8</f>
        <v>0</v>
      </c>
      <c r="Q8" s="5">
        <f t="shared" si="0"/>
        <v>0</v>
      </c>
      <c r="R8" s="5">
        <f t="shared" si="1"/>
        <v>0</v>
      </c>
    </row>
    <row r="9" spans="1:18" ht="18" customHeight="1" x14ac:dyDescent="0.45">
      <c r="B9" s="170"/>
      <c r="C9" s="178"/>
      <c r="D9" s="179"/>
      <c r="E9" s="63"/>
      <c r="F9" s="59"/>
      <c r="G9" s="63"/>
      <c r="H9" s="64"/>
      <c r="I9" s="68"/>
      <c r="J9" s="68"/>
      <c r="K9" s="66"/>
      <c r="L9" s="170"/>
      <c r="M9" s="62" t="s">
        <v>46</v>
      </c>
      <c r="P9" s="5">
        <f>K9</f>
        <v>0</v>
      </c>
      <c r="Q9" s="5">
        <f t="shared" si="0"/>
        <v>0</v>
      </c>
      <c r="R9" s="5">
        <f t="shared" si="1"/>
        <v>0</v>
      </c>
    </row>
    <row r="10" spans="1:18" ht="18" customHeight="1" x14ac:dyDescent="0.45">
      <c r="B10" s="170"/>
      <c r="C10" s="178"/>
      <c r="D10" s="179"/>
      <c r="E10" s="63"/>
      <c r="F10" s="59"/>
      <c r="G10" s="63"/>
      <c r="H10" s="64"/>
      <c r="I10" s="68"/>
      <c r="J10" s="68"/>
      <c r="K10" s="66"/>
      <c r="L10" s="170"/>
      <c r="M10" s="62" t="s">
        <v>46</v>
      </c>
      <c r="P10" s="5">
        <f>K10</f>
        <v>0</v>
      </c>
      <c r="Q10" s="5">
        <f t="shared" si="0"/>
        <v>0</v>
      </c>
      <c r="R10" s="5">
        <f t="shared" si="1"/>
        <v>0</v>
      </c>
    </row>
    <row r="11" spans="1:18" ht="18" customHeight="1" x14ac:dyDescent="0.45">
      <c r="B11" s="170"/>
      <c r="C11" s="178"/>
      <c r="D11" s="179"/>
      <c r="E11" s="63"/>
      <c r="F11" s="59"/>
      <c r="G11" s="63"/>
      <c r="H11" s="64"/>
      <c r="I11" s="68"/>
      <c r="J11" s="68"/>
      <c r="K11" s="66"/>
      <c r="L11" s="170"/>
      <c r="M11" s="62" t="s">
        <v>46</v>
      </c>
      <c r="P11" s="5">
        <f t="shared" ref="P11:P30" si="2">K11</f>
        <v>0</v>
      </c>
      <c r="Q11" s="5">
        <f t="shared" ref="Q11:Q30" si="3">IF(M11="-",0,1)</f>
        <v>0</v>
      </c>
      <c r="R11" s="5">
        <f t="shared" ref="R11:R30" si="4">P11*Q11</f>
        <v>0</v>
      </c>
    </row>
    <row r="12" spans="1:18" ht="18" customHeight="1" x14ac:dyDescent="0.45">
      <c r="B12" s="170"/>
      <c r="C12" s="178"/>
      <c r="D12" s="179"/>
      <c r="E12" s="63"/>
      <c r="F12" s="59"/>
      <c r="G12" s="63"/>
      <c r="H12" s="64"/>
      <c r="I12" s="68"/>
      <c r="J12" s="68"/>
      <c r="K12" s="66"/>
      <c r="L12" s="170"/>
      <c r="M12" s="62" t="s">
        <v>46</v>
      </c>
      <c r="P12" s="5">
        <f t="shared" si="2"/>
        <v>0</v>
      </c>
      <c r="Q12" s="5">
        <f t="shared" si="3"/>
        <v>0</v>
      </c>
      <c r="R12" s="5">
        <f t="shared" si="4"/>
        <v>0</v>
      </c>
    </row>
    <row r="13" spans="1:18" ht="18" customHeight="1" x14ac:dyDescent="0.45">
      <c r="B13" s="170"/>
      <c r="C13" s="178"/>
      <c r="D13" s="179"/>
      <c r="E13" s="63"/>
      <c r="F13" s="59"/>
      <c r="G13" s="63"/>
      <c r="H13" s="64"/>
      <c r="I13" s="68"/>
      <c r="J13" s="68"/>
      <c r="K13" s="66"/>
      <c r="L13" s="170"/>
      <c r="M13" s="62" t="s">
        <v>46</v>
      </c>
      <c r="P13" s="5">
        <f t="shared" si="2"/>
        <v>0</v>
      </c>
      <c r="Q13" s="5">
        <f t="shared" si="3"/>
        <v>0</v>
      </c>
      <c r="R13" s="5">
        <f t="shared" si="4"/>
        <v>0</v>
      </c>
    </row>
    <row r="14" spans="1:18" ht="18" customHeight="1" x14ac:dyDescent="0.45">
      <c r="B14" s="170"/>
      <c r="C14" s="178"/>
      <c r="D14" s="179"/>
      <c r="E14" s="63"/>
      <c r="F14" s="59"/>
      <c r="G14" s="63"/>
      <c r="H14" s="64"/>
      <c r="I14" s="68"/>
      <c r="J14" s="68"/>
      <c r="K14" s="66"/>
      <c r="L14" s="170"/>
      <c r="M14" s="62" t="s">
        <v>46</v>
      </c>
      <c r="P14" s="5">
        <f t="shared" si="2"/>
        <v>0</v>
      </c>
      <c r="Q14" s="5">
        <f t="shared" si="3"/>
        <v>0</v>
      </c>
      <c r="R14" s="5">
        <f t="shared" si="4"/>
        <v>0</v>
      </c>
    </row>
    <row r="15" spans="1:18" ht="18" customHeight="1" x14ac:dyDescent="0.45">
      <c r="B15" s="170"/>
      <c r="C15" s="178"/>
      <c r="D15" s="179"/>
      <c r="E15" s="63"/>
      <c r="F15" s="59"/>
      <c r="G15" s="63"/>
      <c r="H15" s="64"/>
      <c r="I15" s="68"/>
      <c r="J15" s="68"/>
      <c r="K15" s="66"/>
      <c r="L15" s="170"/>
      <c r="M15" s="62" t="s">
        <v>46</v>
      </c>
      <c r="P15" s="5">
        <f t="shared" si="2"/>
        <v>0</v>
      </c>
      <c r="Q15" s="5">
        <f t="shared" si="3"/>
        <v>0</v>
      </c>
      <c r="R15" s="5">
        <f t="shared" si="4"/>
        <v>0</v>
      </c>
    </row>
    <row r="16" spans="1:18" ht="18" customHeight="1" x14ac:dyDescent="0.45">
      <c r="B16" s="170"/>
      <c r="C16" s="178"/>
      <c r="D16" s="179"/>
      <c r="E16" s="63"/>
      <c r="F16" s="59"/>
      <c r="G16" s="63"/>
      <c r="H16" s="64"/>
      <c r="I16" s="68"/>
      <c r="J16" s="68"/>
      <c r="K16" s="66"/>
      <c r="L16" s="170"/>
      <c r="M16" s="62" t="s">
        <v>46</v>
      </c>
      <c r="P16" s="5">
        <f t="shared" si="2"/>
        <v>0</v>
      </c>
      <c r="Q16" s="5">
        <f t="shared" si="3"/>
        <v>0</v>
      </c>
      <c r="R16" s="5">
        <f t="shared" si="4"/>
        <v>0</v>
      </c>
    </row>
    <row r="17" spans="2:18" ht="18" customHeight="1" x14ac:dyDescent="0.45">
      <c r="B17" s="170"/>
      <c r="C17" s="178"/>
      <c r="D17" s="179"/>
      <c r="E17" s="63"/>
      <c r="F17" s="59"/>
      <c r="G17" s="63"/>
      <c r="H17" s="64"/>
      <c r="I17" s="68"/>
      <c r="J17" s="68"/>
      <c r="K17" s="66"/>
      <c r="L17" s="170"/>
      <c r="M17" s="62" t="s">
        <v>46</v>
      </c>
      <c r="P17" s="5">
        <f t="shared" si="2"/>
        <v>0</v>
      </c>
      <c r="Q17" s="5">
        <f t="shared" si="3"/>
        <v>0</v>
      </c>
      <c r="R17" s="5">
        <f t="shared" si="4"/>
        <v>0</v>
      </c>
    </row>
    <row r="18" spans="2:18" ht="18" customHeight="1" x14ac:dyDescent="0.45">
      <c r="B18" s="170"/>
      <c r="C18" s="178"/>
      <c r="D18" s="179"/>
      <c r="E18" s="63"/>
      <c r="F18" s="59"/>
      <c r="G18" s="63"/>
      <c r="H18" s="64"/>
      <c r="I18" s="68"/>
      <c r="J18" s="68"/>
      <c r="K18" s="66"/>
      <c r="L18" s="170"/>
      <c r="M18" s="62" t="s">
        <v>46</v>
      </c>
      <c r="P18" s="5">
        <f t="shared" si="2"/>
        <v>0</v>
      </c>
      <c r="Q18" s="5">
        <f t="shared" si="3"/>
        <v>0</v>
      </c>
      <c r="R18" s="5">
        <f t="shared" si="4"/>
        <v>0</v>
      </c>
    </row>
    <row r="19" spans="2:18" ht="18" customHeight="1" x14ac:dyDescent="0.45">
      <c r="B19" s="170"/>
      <c r="C19" s="178"/>
      <c r="D19" s="179"/>
      <c r="E19" s="63"/>
      <c r="F19" s="59"/>
      <c r="G19" s="63"/>
      <c r="H19" s="64"/>
      <c r="I19" s="68"/>
      <c r="J19" s="68"/>
      <c r="K19" s="66"/>
      <c r="L19" s="170"/>
      <c r="M19" s="62" t="s">
        <v>46</v>
      </c>
      <c r="P19" s="5">
        <f t="shared" si="2"/>
        <v>0</v>
      </c>
      <c r="Q19" s="5">
        <f t="shared" si="3"/>
        <v>0</v>
      </c>
      <c r="R19" s="5">
        <f t="shared" si="4"/>
        <v>0</v>
      </c>
    </row>
    <row r="20" spans="2:18" ht="18" customHeight="1" x14ac:dyDescent="0.45">
      <c r="B20" s="170"/>
      <c r="C20" s="178"/>
      <c r="D20" s="179"/>
      <c r="E20" s="63"/>
      <c r="F20" s="59"/>
      <c r="G20" s="63"/>
      <c r="H20" s="64"/>
      <c r="I20" s="68"/>
      <c r="J20" s="68"/>
      <c r="K20" s="66"/>
      <c r="L20" s="170"/>
      <c r="M20" s="62" t="s">
        <v>46</v>
      </c>
      <c r="P20" s="5">
        <f t="shared" si="2"/>
        <v>0</v>
      </c>
      <c r="Q20" s="5">
        <f t="shared" si="3"/>
        <v>0</v>
      </c>
      <c r="R20" s="5">
        <f t="shared" si="4"/>
        <v>0</v>
      </c>
    </row>
    <row r="21" spans="2:18" ht="18" customHeight="1" x14ac:dyDescent="0.45">
      <c r="B21" s="170"/>
      <c r="C21" s="178"/>
      <c r="D21" s="179"/>
      <c r="E21" s="63"/>
      <c r="F21" s="59"/>
      <c r="G21" s="63"/>
      <c r="H21" s="64"/>
      <c r="I21" s="68"/>
      <c r="J21" s="68"/>
      <c r="K21" s="66"/>
      <c r="L21" s="170"/>
      <c r="M21" s="62" t="s">
        <v>46</v>
      </c>
      <c r="P21" s="5">
        <f t="shared" si="2"/>
        <v>0</v>
      </c>
      <c r="Q21" s="5">
        <f t="shared" si="3"/>
        <v>0</v>
      </c>
      <c r="R21" s="5">
        <f t="shared" si="4"/>
        <v>0</v>
      </c>
    </row>
    <row r="22" spans="2:18" ht="18" customHeight="1" x14ac:dyDescent="0.45">
      <c r="B22" s="170"/>
      <c r="C22" s="178"/>
      <c r="D22" s="179"/>
      <c r="E22" s="63"/>
      <c r="F22" s="59"/>
      <c r="G22" s="63"/>
      <c r="H22" s="64"/>
      <c r="I22" s="68"/>
      <c r="J22" s="68"/>
      <c r="K22" s="66"/>
      <c r="L22" s="170"/>
      <c r="M22" s="62" t="s">
        <v>46</v>
      </c>
      <c r="P22" s="5">
        <f t="shared" si="2"/>
        <v>0</v>
      </c>
      <c r="Q22" s="5">
        <f t="shared" si="3"/>
        <v>0</v>
      </c>
      <c r="R22" s="5">
        <f t="shared" si="4"/>
        <v>0</v>
      </c>
    </row>
    <row r="23" spans="2:18" ht="18" customHeight="1" x14ac:dyDescent="0.45">
      <c r="B23" s="170"/>
      <c r="C23" s="178"/>
      <c r="D23" s="179"/>
      <c r="E23" s="63"/>
      <c r="F23" s="59"/>
      <c r="G23" s="63"/>
      <c r="H23" s="64"/>
      <c r="I23" s="68"/>
      <c r="J23" s="68"/>
      <c r="K23" s="66"/>
      <c r="L23" s="170"/>
      <c r="M23" s="62" t="s">
        <v>46</v>
      </c>
      <c r="P23" s="5">
        <f t="shared" si="2"/>
        <v>0</v>
      </c>
      <c r="Q23" s="5">
        <f t="shared" si="3"/>
        <v>0</v>
      </c>
      <c r="R23" s="5">
        <f t="shared" si="4"/>
        <v>0</v>
      </c>
    </row>
    <row r="24" spans="2:18" ht="18" customHeight="1" x14ac:dyDescent="0.45">
      <c r="B24" s="170"/>
      <c r="C24" s="178"/>
      <c r="D24" s="179"/>
      <c r="E24" s="63"/>
      <c r="F24" s="59"/>
      <c r="G24" s="63"/>
      <c r="H24" s="64"/>
      <c r="I24" s="68"/>
      <c r="J24" s="68"/>
      <c r="K24" s="66"/>
      <c r="L24" s="170"/>
      <c r="M24" s="62" t="s">
        <v>46</v>
      </c>
      <c r="P24" s="5">
        <f t="shared" si="2"/>
        <v>0</v>
      </c>
      <c r="Q24" s="5">
        <f t="shared" si="3"/>
        <v>0</v>
      </c>
      <c r="R24" s="5">
        <f t="shared" si="4"/>
        <v>0</v>
      </c>
    </row>
    <row r="25" spans="2:18" ht="18" customHeight="1" x14ac:dyDescent="0.45">
      <c r="B25" s="170"/>
      <c r="C25" s="178"/>
      <c r="D25" s="179"/>
      <c r="E25" s="63"/>
      <c r="F25" s="59"/>
      <c r="G25" s="63"/>
      <c r="H25" s="64"/>
      <c r="I25" s="68"/>
      <c r="J25" s="68"/>
      <c r="K25" s="66"/>
      <c r="L25" s="170"/>
      <c r="M25" s="62" t="s">
        <v>46</v>
      </c>
      <c r="P25" s="5">
        <f t="shared" si="2"/>
        <v>0</v>
      </c>
      <c r="Q25" s="5">
        <f t="shared" si="3"/>
        <v>0</v>
      </c>
      <c r="R25" s="5">
        <f t="shared" si="4"/>
        <v>0</v>
      </c>
    </row>
    <row r="26" spans="2:18" ht="18" customHeight="1" x14ac:dyDescent="0.45">
      <c r="B26" s="170"/>
      <c r="C26" s="178"/>
      <c r="D26" s="179"/>
      <c r="E26" s="63"/>
      <c r="F26" s="59"/>
      <c r="G26" s="63"/>
      <c r="H26" s="64"/>
      <c r="I26" s="68"/>
      <c r="J26" s="68"/>
      <c r="K26" s="66"/>
      <c r="L26" s="170"/>
      <c r="M26" s="62" t="s">
        <v>46</v>
      </c>
      <c r="P26" s="5">
        <f t="shared" si="2"/>
        <v>0</v>
      </c>
      <c r="Q26" s="5">
        <f t="shared" si="3"/>
        <v>0</v>
      </c>
      <c r="R26" s="5">
        <f t="shared" si="4"/>
        <v>0</v>
      </c>
    </row>
    <row r="27" spans="2:18" ht="18" customHeight="1" x14ac:dyDescent="0.45">
      <c r="B27" s="170"/>
      <c r="C27" s="178"/>
      <c r="D27" s="179"/>
      <c r="E27" s="63"/>
      <c r="F27" s="59"/>
      <c r="G27" s="63"/>
      <c r="H27" s="64"/>
      <c r="I27" s="68"/>
      <c r="J27" s="68"/>
      <c r="K27" s="66"/>
      <c r="L27" s="170"/>
      <c r="M27" s="62" t="s">
        <v>46</v>
      </c>
      <c r="P27" s="5">
        <f t="shared" si="2"/>
        <v>0</v>
      </c>
      <c r="Q27" s="5">
        <f t="shared" si="3"/>
        <v>0</v>
      </c>
      <c r="R27" s="5">
        <f t="shared" si="4"/>
        <v>0</v>
      </c>
    </row>
    <row r="28" spans="2:18" ht="18" customHeight="1" x14ac:dyDescent="0.45">
      <c r="B28" s="170"/>
      <c r="C28" s="178"/>
      <c r="D28" s="179"/>
      <c r="E28" s="63"/>
      <c r="F28" s="59"/>
      <c r="G28" s="63"/>
      <c r="H28" s="64"/>
      <c r="I28" s="68"/>
      <c r="J28" s="68"/>
      <c r="K28" s="66"/>
      <c r="L28" s="170"/>
      <c r="M28" s="62" t="s">
        <v>46</v>
      </c>
      <c r="P28" s="5">
        <f t="shared" si="2"/>
        <v>0</v>
      </c>
      <c r="Q28" s="5">
        <f t="shared" si="3"/>
        <v>0</v>
      </c>
      <c r="R28" s="5">
        <f t="shared" si="4"/>
        <v>0</v>
      </c>
    </row>
    <row r="29" spans="2:18" ht="18" customHeight="1" x14ac:dyDescent="0.45">
      <c r="B29" s="170"/>
      <c r="C29" s="178"/>
      <c r="D29" s="179"/>
      <c r="E29" s="63"/>
      <c r="F29" s="59"/>
      <c r="G29" s="63"/>
      <c r="H29" s="64"/>
      <c r="I29" s="68"/>
      <c r="J29" s="68"/>
      <c r="K29" s="66"/>
      <c r="L29" s="170"/>
      <c r="M29" s="62" t="s">
        <v>46</v>
      </c>
      <c r="P29" s="5">
        <f t="shared" si="2"/>
        <v>0</v>
      </c>
      <c r="Q29" s="5">
        <f t="shared" si="3"/>
        <v>0</v>
      </c>
      <c r="R29" s="5">
        <f t="shared" si="4"/>
        <v>0</v>
      </c>
    </row>
    <row r="30" spans="2:18" ht="18" customHeight="1" x14ac:dyDescent="0.45">
      <c r="B30" s="170"/>
      <c r="C30" s="178"/>
      <c r="D30" s="179"/>
      <c r="E30" s="63"/>
      <c r="F30" s="59"/>
      <c r="G30" s="63"/>
      <c r="H30" s="64"/>
      <c r="I30" s="68"/>
      <c r="J30" s="68"/>
      <c r="K30" s="66"/>
      <c r="L30" s="170"/>
      <c r="M30" s="62" t="s">
        <v>46</v>
      </c>
      <c r="P30" s="5">
        <f t="shared" si="2"/>
        <v>0</v>
      </c>
      <c r="Q30" s="5">
        <f t="shared" si="3"/>
        <v>0</v>
      </c>
      <c r="R30" s="5">
        <f t="shared" si="4"/>
        <v>0</v>
      </c>
    </row>
    <row r="31" spans="2:18" ht="18" customHeight="1" x14ac:dyDescent="0.45">
      <c r="B31" s="170"/>
      <c r="C31" s="178"/>
      <c r="D31" s="179"/>
      <c r="E31" s="63"/>
      <c r="F31" s="59"/>
      <c r="G31" s="63"/>
      <c r="H31" s="64"/>
      <c r="I31" s="68"/>
      <c r="J31" s="68"/>
      <c r="K31" s="66"/>
      <c r="L31" s="170"/>
      <c r="M31" s="62" t="s">
        <v>46</v>
      </c>
      <c r="P31" s="5">
        <f>K31</f>
        <v>0</v>
      </c>
      <c r="Q31" s="5">
        <f t="shared" si="0"/>
        <v>0</v>
      </c>
      <c r="R31" s="5">
        <f t="shared" si="1"/>
        <v>0</v>
      </c>
    </row>
    <row r="32" spans="2:18" ht="18" customHeight="1" x14ac:dyDescent="0.45">
      <c r="B32" s="170"/>
      <c r="C32" s="178"/>
      <c r="D32" s="179"/>
      <c r="E32" s="63"/>
      <c r="F32" s="59"/>
      <c r="G32" s="63"/>
      <c r="H32" s="64"/>
      <c r="I32" s="68"/>
      <c r="J32" s="68"/>
      <c r="K32" s="66"/>
      <c r="L32" s="170"/>
      <c r="M32" s="62" t="s">
        <v>45</v>
      </c>
      <c r="P32" s="5">
        <f>K32</f>
        <v>0</v>
      </c>
      <c r="Q32" s="5">
        <f t="shared" si="0"/>
        <v>0</v>
      </c>
      <c r="R32" s="5">
        <f t="shared" si="1"/>
        <v>0</v>
      </c>
    </row>
    <row r="33" spans="2:18" ht="18" customHeight="1" x14ac:dyDescent="0.45">
      <c r="B33" s="170"/>
      <c r="C33" s="178"/>
      <c r="D33" s="179"/>
      <c r="E33" s="63"/>
      <c r="F33" s="59"/>
      <c r="G33" s="63"/>
      <c r="H33" s="64"/>
      <c r="I33" s="68"/>
      <c r="J33" s="68"/>
      <c r="K33" s="66"/>
      <c r="L33" s="170"/>
      <c r="M33" s="62" t="s">
        <v>45</v>
      </c>
      <c r="P33" s="5">
        <f t="shared" ref="P33:P40" si="5">K33</f>
        <v>0</v>
      </c>
      <c r="Q33" s="5">
        <f t="shared" si="0"/>
        <v>0</v>
      </c>
      <c r="R33" s="5">
        <f t="shared" si="1"/>
        <v>0</v>
      </c>
    </row>
    <row r="34" spans="2:18" ht="18" customHeight="1" x14ac:dyDescent="0.45">
      <c r="B34" s="170"/>
      <c r="C34" s="178"/>
      <c r="D34" s="179"/>
      <c r="E34" s="63"/>
      <c r="F34" s="59"/>
      <c r="G34" s="63"/>
      <c r="H34" s="64"/>
      <c r="I34" s="68"/>
      <c r="J34" s="68"/>
      <c r="K34" s="66"/>
      <c r="L34" s="170"/>
      <c r="M34" s="62" t="s">
        <v>45</v>
      </c>
      <c r="P34" s="5">
        <f t="shared" si="5"/>
        <v>0</v>
      </c>
      <c r="Q34" s="5">
        <f t="shared" si="0"/>
        <v>0</v>
      </c>
      <c r="R34" s="5">
        <f t="shared" si="1"/>
        <v>0</v>
      </c>
    </row>
    <row r="35" spans="2:18" ht="18" customHeight="1" x14ac:dyDescent="0.45">
      <c r="B35" s="170"/>
      <c r="C35" s="178"/>
      <c r="D35" s="179"/>
      <c r="E35" s="63"/>
      <c r="F35" s="59"/>
      <c r="G35" s="63"/>
      <c r="H35" s="64"/>
      <c r="I35" s="68"/>
      <c r="J35" s="68"/>
      <c r="K35" s="66"/>
      <c r="L35" s="170"/>
      <c r="M35" s="62" t="s">
        <v>45</v>
      </c>
      <c r="P35" s="5">
        <f t="shared" si="5"/>
        <v>0</v>
      </c>
      <c r="Q35" s="5">
        <f t="shared" si="0"/>
        <v>0</v>
      </c>
      <c r="R35" s="5">
        <f t="shared" si="1"/>
        <v>0</v>
      </c>
    </row>
    <row r="36" spans="2:18" ht="18" customHeight="1" x14ac:dyDescent="0.45">
      <c r="B36" s="170"/>
      <c r="C36" s="178"/>
      <c r="D36" s="179"/>
      <c r="E36" s="63"/>
      <c r="F36" s="59"/>
      <c r="G36" s="63"/>
      <c r="H36" s="64"/>
      <c r="I36" s="68"/>
      <c r="J36" s="68"/>
      <c r="K36" s="66"/>
      <c r="L36" s="170"/>
      <c r="M36" s="62" t="s">
        <v>45</v>
      </c>
      <c r="P36" s="5">
        <f t="shared" si="5"/>
        <v>0</v>
      </c>
      <c r="Q36" s="5">
        <f t="shared" si="0"/>
        <v>0</v>
      </c>
      <c r="R36" s="5">
        <f t="shared" si="1"/>
        <v>0</v>
      </c>
    </row>
    <row r="37" spans="2:18" ht="18" customHeight="1" x14ac:dyDescent="0.45">
      <c r="B37" s="170"/>
      <c r="C37" s="178"/>
      <c r="D37" s="179"/>
      <c r="E37" s="63"/>
      <c r="F37" s="59"/>
      <c r="G37" s="63"/>
      <c r="H37" s="64"/>
      <c r="I37" s="68"/>
      <c r="J37" s="68"/>
      <c r="K37" s="66"/>
      <c r="L37" s="170"/>
      <c r="M37" s="62" t="s">
        <v>45</v>
      </c>
      <c r="P37" s="5">
        <f t="shared" si="5"/>
        <v>0</v>
      </c>
      <c r="Q37" s="5">
        <f t="shared" si="0"/>
        <v>0</v>
      </c>
      <c r="R37" s="5">
        <f t="shared" si="1"/>
        <v>0</v>
      </c>
    </row>
    <row r="38" spans="2:18" ht="18" customHeight="1" x14ac:dyDescent="0.45">
      <c r="B38" s="170"/>
      <c r="C38" s="178"/>
      <c r="D38" s="179"/>
      <c r="E38" s="63"/>
      <c r="F38" s="59"/>
      <c r="G38" s="63"/>
      <c r="H38" s="64"/>
      <c r="I38" s="68"/>
      <c r="J38" s="68"/>
      <c r="K38" s="66"/>
      <c r="L38" s="170"/>
      <c r="M38" s="62" t="s">
        <v>45</v>
      </c>
      <c r="P38" s="5">
        <f t="shared" si="5"/>
        <v>0</v>
      </c>
      <c r="Q38" s="5">
        <f t="shared" si="0"/>
        <v>0</v>
      </c>
      <c r="R38" s="5">
        <f>P38*Q38</f>
        <v>0</v>
      </c>
    </row>
    <row r="39" spans="2:18" ht="18" customHeight="1" x14ac:dyDescent="0.45">
      <c r="B39" s="170"/>
      <c r="C39" s="178"/>
      <c r="D39" s="179"/>
      <c r="E39" s="63"/>
      <c r="F39" s="59"/>
      <c r="G39" s="63"/>
      <c r="H39" s="64"/>
      <c r="I39" s="68"/>
      <c r="J39" s="68"/>
      <c r="K39" s="66"/>
      <c r="L39" s="170"/>
      <c r="M39" s="62" t="s">
        <v>45</v>
      </c>
      <c r="P39" s="5">
        <f t="shared" si="5"/>
        <v>0</v>
      </c>
      <c r="Q39" s="5">
        <f t="shared" si="0"/>
        <v>0</v>
      </c>
      <c r="R39" s="5">
        <f t="shared" si="1"/>
        <v>0</v>
      </c>
    </row>
    <row r="40" spans="2:18" ht="18" customHeight="1" x14ac:dyDescent="0.45">
      <c r="B40" s="170"/>
      <c r="C40" s="178"/>
      <c r="D40" s="179"/>
      <c r="E40" s="63"/>
      <c r="F40" s="59"/>
      <c r="G40" s="63"/>
      <c r="H40" s="64"/>
      <c r="I40" s="68"/>
      <c r="J40" s="68"/>
      <c r="K40" s="66"/>
      <c r="L40" s="170"/>
      <c r="M40" s="62" t="s">
        <v>45</v>
      </c>
      <c r="P40" s="5">
        <f t="shared" si="5"/>
        <v>0</v>
      </c>
      <c r="Q40" s="5">
        <f t="shared" si="0"/>
        <v>0</v>
      </c>
      <c r="R40" s="5">
        <f t="shared" si="1"/>
        <v>0</v>
      </c>
    </row>
    <row r="41" spans="2:18" ht="18" customHeight="1" x14ac:dyDescent="0.45">
      <c r="B41" s="170"/>
      <c r="C41" s="178"/>
      <c r="D41" s="179"/>
      <c r="E41" s="63"/>
      <c r="F41" s="59"/>
      <c r="G41" s="63"/>
      <c r="H41" s="64"/>
      <c r="I41" s="68"/>
      <c r="J41" s="68"/>
      <c r="K41" s="66"/>
      <c r="L41" s="170"/>
      <c r="M41" s="62" t="s">
        <v>46</v>
      </c>
      <c r="P41" s="5">
        <f>K41</f>
        <v>0</v>
      </c>
      <c r="Q41" s="5">
        <f t="shared" si="0"/>
        <v>0</v>
      </c>
      <c r="R41" s="5">
        <f t="shared" si="1"/>
        <v>0</v>
      </c>
    </row>
    <row r="42" spans="2:18" ht="18" customHeight="1" x14ac:dyDescent="0.45">
      <c r="B42" s="170"/>
      <c r="C42" s="178"/>
      <c r="D42" s="179"/>
      <c r="E42" s="63"/>
      <c r="F42" s="59"/>
      <c r="G42" s="63"/>
      <c r="H42" s="64"/>
      <c r="I42" s="68"/>
      <c r="J42" s="68"/>
      <c r="K42" s="66"/>
      <c r="L42" s="170"/>
      <c r="M42" s="62" t="s">
        <v>46</v>
      </c>
      <c r="P42" s="5">
        <f>K42</f>
        <v>0</v>
      </c>
      <c r="Q42" s="5">
        <f t="shared" si="0"/>
        <v>0</v>
      </c>
      <c r="R42" s="5">
        <f t="shared" si="1"/>
        <v>0</v>
      </c>
    </row>
    <row r="43" spans="2:18" ht="18" customHeight="1" x14ac:dyDescent="0.45">
      <c r="B43" s="170"/>
      <c r="C43" s="178"/>
      <c r="D43" s="179"/>
      <c r="E43" s="63"/>
      <c r="F43" s="59"/>
      <c r="G43" s="63"/>
      <c r="H43" s="64"/>
      <c r="I43" s="68"/>
      <c r="J43" s="68"/>
      <c r="K43" s="66"/>
      <c r="L43" s="170"/>
      <c r="M43" s="62" t="s">
        <v>46</v>
      </c>
      <c r="P43" s="5">
        <f>K43</f>
        <v>0</v>
      </c>
      <c r="Q43" s="5">
        <f t="shared" si="0"/>
        <v>0</v>
      </c>
      <c r="R43" s="5">
        <f t="shared" si="1"/>
        <v>0</v>
      </c>
    </row>
    <row r="44" spans="2:18" ht="18" customHeight="1" x14ac:dyDescent="0.45">
      <c r="B44" s="170"/>
      <c r="C44" s="178"/>
      <c r="D44" s="179"/>
      <c r="E44" s="63"/>
      <c r="F44" s="59"/>
      <c r="G44" s="63"/>
      <c r="H44" s="64"/>
      <c r="I44" s="68"/>
      <c r="J44" s="68"/>
      <c r="K44" s="66"/>
      <c r="L44" s="170"/>
      <c r="M44" s="62" t="s">
        <v>46</v>
      </c>
      <c r="P44" s="5">
        <f>K44</f>
        <v>0</v>
      </c>
      <c r="Q44" s="5">
        <f t="shared" si="0"/>
        <v>0</v>
      </c>
      <c r="R44" s="5">
        <f t="shared" si="1"/>
        <v>0</v>
      </c>
    </row>
    <row r="45" spans="2:18" ht="18" customHeight="1" x14ac:dyDescent="0.45">
      <c r="B45" s="149"/>
      <c r="C45" s="178"/>
      <c r="D45" s="179"/>
      <c r="E45" s="63"/>
      <c r="F45" s="59"/>
      <c r="G45" s="63"/>
      <c r="H45" s="64"/>
      <c r="I45" s="68"/>
      <c r="J45" s="68"/>
      <c r="K45" s="66"/>
      <c r="L45" s="149"/>
      <c r="M45" s="62" t="s">
        <v>46</v>
      </c>
      <c r="P45" s="5">
        <f>K45</f>
        <v>0</v>
      </c>
      <c r="Q45" s="5">
        <f t="shared" si="0"/>
        <v>0</v>
      </c>
      <c r="R45" s="5">
        <f t="shared" si="1"/>
        <v>0</v>
      </c>
    </row>
    <row r="46" spans="2:18" ht="18" customHeight="1" x14ac:dyDescent="0.45">
      <c r="B46" s="157" t="s">
        <v>6</v>
      </c>
      <c r="C46" s="157"/>
      <c r="D46" s="157"/>
      <c r="E46" s="157"/>
      <c r="F46" s="157"/>
      <c r="G46" s="157"/>
      <c r="H46" s="157"/>
      <c r="I46" s="157"/>
      <c r="J46" s="157"/>
      <c r="K46" s="157"/>
      <c r="L46" s="153">
        <f>VALUE(L6)</f>
        <v>56</v>
      </c>
      <c r="M46" s="148">
        <f>SUM(R6:R45)</f>
        <v>0</v>
      </c>
    </row>
    <row r="47" spans="2:18" ht="18" customHeight="1" x14ac:dyDescent="0.45">
      <c r="B47" s="157"/>
      <c r="C47" s="157"/>
      <c r="D47" s="157"/>
      <c r="E47" s="157"/>
      <c r="F47" s="157"/>
      <c r="G47" s="157"/>
      <c r="H47" s="157"/>
      <c r="I47" s="157"/>
      <c r="J47" s="157"/>
      <c r="K47" s="157"/>
      <c r="L47" s="155"/>
      <c r="M47" s="149"/>
    </row>
  </sheetData>
  <sheetProtection sheet="1" objects="1" scenarios="1"/>
  <mergeCells count="50">
    <mergeCell ref="B3:C3"/>
    <mergeCell ref="C5:D5"/>
    <mergeCell ref="B6:B45"/>
    <mergeCell ref="C6:D6"/>
    <mergeCell ref="L6:L45"/>
    <mergeCell ref="C7:D7"/>
    <mergeCell ref="C8:D8"/>
    <mergeCell ref="C9:D9"/>
    <mergeCell ref="C10:D10"/>
    <mergeCell ref="C31:D31"/>
    <mergeCell ref="C32:D32"/>
    <mergeCell ref="C33:D33"/>
    <mergeCell ref="C34:D34"/>
    <mergeCell ref="C35:D35"/>
    <mergeCell ref="C20:D20"/>
    <mergeCell ref="C21:D21"/>
    <mergeCell ref="M46:M47"/>
    <mergeCell ref="C37:D37"/>
    <mergeCell ref="C38:D38"/>
    <mergeCell ref="C39:D39"/>
    <mergeCell ref="C40:D40"/>
    <mergeCell ref="C41:D41"/>
    <mergeCell ref="C42:D42"/>
    <mergeCell ref="C43:D43"/>
    <mergeCell ref="C44:D44"/>
    <mergeCell ref="C45:D45"/>
    <mergeCell ref="B46:K47"/>
    <mergeCell ref="L46:L47"/>
    <mergeCell ref="C36:D36"/>
    <mergeCell ref="C15:D15"/>
    <mergeCell ref="C16:D16"/>
    <mergeCell ref="C17:D17"/>
    <mergeCell ref="C18:D18"/>
    <mergeCell ref="C19:D19"/>
    <mergeCell ref="J3:M3"/>
    <mergeCell ref="D3:F3"/>
    <mergeCell ref="G3:I3"/>
    <mergeCell ref="C29:D29"/>
    <mergeCell ref="C30:D30"/>
    <mergeCell ref="C23:D23"/>
    <mergeCell ref="C24:D24"/>
    <mergeCell ref="C25:D25"/>
    <mergeCell ref="C26:D26"/>
    <mergeCell ref="C27:D27"/>
    <mergeCell ref="C28:D28"/>
    <mergeCell ref="C22:D22"/>
    <mergeCell ref="C11:D11"/>
    <mergeCell ref="C12:D12"/>
    <mergeCell ref="C13:D13"/>
    <mergeCell ref="C14:D14"/>
  </mergeCells>
  <phoneticPr fontId="1"/>
  <dataValidations count="6">
    <dataValidation type="list" allowBlank="1" showInputMessage="1" showErrorMessage="1" sqref="M6:M45" xr:uid="{46E2B6F1-E4A5-4A42-8430-88489868D695}">
      <formula1>"-,○"</formula1>
    </dataValidation>
    <dataValidation type="list" allowBlank="1" showInputMessage="1" showErrorMessage="1" sqref="I6:J45" xr:uid="{3828F505-C885-4DFE-990E-EF8EF4DA5607}">
      <formula1>"1 2,3 4,5 6,7 8,9 10"</formula1>
    </dataValidation>
    <dataValidation type="list" allowBlank="1" showInputMessage="1" showErrorMessage="1" sqref="H6:H45" xr:uid="{5A227CE7-CED1-4258-A148-8834F859F99C}">
      <formula1>"1 2,3 4,5 6,7 8,9 10,他"</formula1>
    </dataValidation>
    <dataValidation type="list" allowBlank="1" showInputMessage="1" showErrorMessage="1" sqref="G6:G45" xr:uid="{D883A7FE-206C-4BB3-ADA2-4B164A6FA785}">
      <formula1>"月,火,水,木,金,土,日,他"</formula1>
    </dataValidation>
    <dataValidation type="list" allowBlank="1" showInputMessage="1" showErrorMessage="1" sqref="E6:E45" xr:uid="{A4A07C36-EBE9-4E81-93E0-DA510E81D2A1}">
      <formula1>"1,2,3,4"</formula1>
    </dataValidation>
    <dataValidation type="list" allowBlank="1" showInputMessage="1" showErrorMessage="1" sqref="F6:F45" xr:uid="{B844D9A7-4986-4F20-8EC1-8F5823B2DA75}">
      <formula1>"前期,後期"</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ホーム</vt:lpstr>
      <vt:lpstr>ようこそ</vt:lpstr>
      <vt:lpstr>設定</vt:lpstr>
      <vt:lpstr>基礎</vt:lpstr>
      <vt:lpstr>教養育成</vt:lpstr>
      <vt:lpstr>自由選択Ⅰ</vt:lpstr>
      <vt:lpstr>共通科目</vt:lpstr>
      <vt:lpstr>基盤科目</vt:lpstr>
      <vt:lpstr>専門必修</vt:lpstr>
      <vt:lpstr>専門選択</vt:lpstr>
      <vt:lpstr>専門自由</vt:lpstr>
      <vt:lpstr>自由選択Ⅱ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2022-04-09T10:09:23Z</dcterms:created>
  <dcterms:modified xsi:type="dcterms:W3CDTF">2022-08-31T11:06:42Z</dcterms:modified>
</cp:coreProperties>
</file>