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sunnypanjabi/Desktop/UOB RFP/POC deck/"/>
    </mc:Choice>
  </mc:AlternateContent>
  <xr:revisionPtr revIDLastSave="0" documentId="13_ncr:1_{618DE753-51B0-3A4E-9DB8-12CD2FF30C36}" xr6:coauthVersionLast="47" xr6:coauthVersionMax="47" xr10:uidLastSave="{00000000-0000-0000-0000-000000000000}"/>
  <bookViews>
    <workbookView xWindow="0" yWindow="760" windowWidth="28800" windowHeight="17500" xr2:uid="{92F98711-4224-4598-9AE9-5BC49E501E84}"/>
  </bookViews>
  <sheets>
    <sheet name="Planned Agenda" sheetId="4" r:id="rId1"/>
    <sheet name="Functional Criteria" sheetId="1" r:id="rId2"/>
    <sheet name="Technical Criteria" sheetId="2" r:id="rId3"/>
    <sheet name="Day by Day Track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3" i="2" l="1"/>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6" i="2"/>
  <c r="H18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4" i="1"/>
  <c r="H107" i="1"/>
  <c r="H111" i="1"/>
  <c r="H113" i="1"/>
  <c r="H114"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E61" i="3" l="1"/>
  <c r="D61" i="3"/>
  <c r="E22" i="3"/>
  <c r="D22" i="3"/>
  <c r="C61" i="3"/>
  <c r="C22" i="3"/>
  <c r="H212" i="2"/>
  <c r="G212" i="2"/>
  <c r="F212" i="2"/>
  <c r="H211" i="2"/>
  <c r="G211" i="2"/>
  <c r="F211" i="2"/>
  <c r="I211" i="2" s="1"/>
  <c r="H210" i="2"/>
  <c r="G210" i="2"/>
  <c r="F210" i="2"/>
  <c r="I209" i="2"/>
  <c r="H209" i="2"/>
  <c r="G209" i="2"/>
  <c r="F209" i="2"/>
  <c r="H208" i="2"/>
  <c r="G208" i="2"/>
  <c r="F208" i="2"/>
  <c r="J208" i="2" s="1"/>
  <c r="J207" i="2"/>
  <c r="H207" i="2"/>
  <c r="G207" i="2"/>
  <c r="F207" i="2"/>
  <c r="I207" i="2" s="1"/>
  <c r="H206" i="2"/>
  <c r="G206" i="2"/>
  <c r="F206" i="2"/>
  <c r="H204" i="2"/>
  <c r="J204" i="2" s="1"/>
  <c r="G204" i="2"/>
  <c r="F204" i="2"/>
  <c r="H203" i="2"/>
  <c r="G203" i="2"/>
  <c r="F203" i="2"/>
  <c r="H202" i="2"/>
  <c r="J202" i="2" s="1"/>
  <c r="G202" i="2"/>
  <c r="I202" i="2" s="1"/>
  <c r="F202" i="2"/>
  <c r="H201" i="2"/>
  <c r="G201" i="2"/>
  <c r="F201" i="2"/>
  <c r="J201" i="2" s="1"/>
  <c r="H200" i="2"/>
  <c r="G200" i="2"/>
  <c r="F200" i="2"/>
  <c r="I200" i="2" s="1"/>
  <c r="H199" i="2"/>
  <c r="G199" i="2"/>
  <c r="F199" i="2"/>
  <c r="H198" i="2"/>
  <c r="G198" i="2"/>
  <c r="F198" i="2"/>
  <c r="I198" i="2" s="1"/>
  <c r="H197" i="2"/>
  <c r="G197" i="2"/>
  <c r="F197" i="2"/>
  <c r="H196" i="2"/>
  <c r="G196" i="2"/>
  <c r="F196" i="2"/>
  <c r="H195" i="2"/>
  <c r="G195" i="2"/>
  <c r="F195" i="2"/>
  <c r="H193" i="2"/>
  <c r="J193" i="2" s="1"/>
  <c r="J192" i="2" s="1"/>
  <c r="G193" i="2"/>
  <c r="F193" i="2"/>
  <c r="H191" i="2"/>
  <c r="G191" i="2"/>
  <c r="F191" i="2"/>
  <c r="H190" i="2"/>
  <c r="G190" i="2"/>
  <c r="I190" i="2" s="1"/>
  <c r="F190" i="2"/>
  <c r="H189" i="2"/>
  <c r="G189" i="2"/>
  <c r="F189" i="2"/>
  <c r="I189" i="2" s="1"/>
  <c r="H188" i="2"/>
  <c r="G188" i="2"/>
  <c r="F188" i="2"/>
  <c r="I188" i="2" s="1"/>
  <c r="H187" i="2"/>
  <c r="G187" i="2"/>
  <c r="F187" i="2"/>
  <c r="H186" i="2"/>
  <c r="G186" i="2"/>
  <c r="F186" i="2"/>
  <c r="I186" i="2" s="1"/>
  <c r="H185" i="2"/>
  <c r="J185" i="2" s="1"/>
  <c r="G185" i="2"/>
  <c r="F185" i="2"/>
  <c r="H184" i="2"/>
  <c r="G184" i="2"/>
  <c r="F184" i="2"/>
  <c r="H183" i="2"/>
  <c r="G183" i="2"/>
  <c r="I183" i="2" s="1"/>
  <c r="F183" i="2"/>
  <c r="H182" i="2"/>
  <c r="G182" i="2"/>
  <c r="F182" i="2"/>
  <c r="H181" i="2"/>
  <c r="G181" i="2"/>
  <c r="F181" i="2"/>
  <c r="H180" i="2"/>
  <c r="G180" i="2"/>
  <c r="F180" i="2"/>
  <c r="I180" i="2" s="1"/>
  <c r="H179" i="2"/>
  <c r="G179" i="2"/>
  <c r="F179" i="2"/>
  <c r="H178" i="2"/>
  <c r="G178" i="2"/>
  <c r="F178" i="2"/>
  <c r="I178" i="2" s="1"/>
  <c r="H177" i="2"/>
  <c r="G177" i="2"/>
  <c r="F177" i="2"/>
  <c r="H176" i="2"/>
  <c r="G176" i="2"/>
  <c r="F176" i="2"/>
  <c r="H174" i="2"/>
  <c r="G174" i="2"/>
  <c r="F174" i="2"/>
  <c r="H173" i="2"/>
  <c r="G173" i="2"/>
  <c r="F173" i="2"/>
  <c r="H172" i="2"/>
  <c r="G172" i="2"/>
  <c r="F172" i="2"/>
  <c r="I172" i="2" s="1"/>
  <c r="H171" i="2"/>
  <c r="G171" i="2"/>
  <c r="F171" i="2"/>
  <c r="H170" i="2"/>
  <c r="G170" i="2"/>
  <c r="F170" i="2"/>
  <c r="H169" i="2"/>
  <c r="G169" i="2"/>
  <c r="F169" i="2"/>
  <c r="I169" i="2" s="1"/>
  <c r="J168" i="2"/>
  <c r="H168" i="2"/>
  <c r="G168" i="2"/>
  <c r="F168" i="2"/>
  <c r="I168" i="2" s="1"/>
  <c r="H167" i="2"/>
  <c r="G167" i="2"/>
  <c r="F167" i="2"/>
  <c r="H166" i="2"/>
  <c r="J166" i="2" s="1"/>
  <c r="G166" i="2"/>
  <c r="I166" i="2" s="1"/>
  <c r="F166" i="2"/>
  <c r="H165" i="2"/>
  <c r="G165" i="2"/>
  <c r="F165" i="2"/>
  <c r="H164" i="2"/>
  <c r="G164" i="2"/>
  <c r="F164" i="2"/>
  <c r="H162" i="2"/>
  <c r="G162" i="2"/>
  <c r="F162" i="2"/>
  <c r="H161" i="2"/>
  <c r="G161" i="2"/>
  <c r="F161" i="2"/>
  <c r="I161" i="2" s="1"/>
  <c r="H160" i="2"/>
  <c r="G160" i="2"/>
  <c r="F160" i="2"/>
  <c r="H159" i="2"/>
  <c r="G159" i="2"/>
  <c r="I159" i="2" s="1"/>
  <c r="F159" i="2"/>
  <c r="H158" i="2"/>
  <c r="G158" i="2"/>
  <c r="F158" i="2"/>
  <c r="I158" i="2" s="1"/>
  <c r="I157" i="2"/>
  <c r="H157" i="2"/>
  <c r="J157" i="2" s="1"/>
  <c r="G157" i="2"/>
  <c r="F157" i="2"/>
  <c r="H156" i="2"/>
  <c r="G156" i="2"/>
  <c r="F156" i="2"/>
  <c r="H155" i="2"/>
  <c r="G155" i="2"/>
  <c r="I155" i="2" s="1"/>
  <c r="F155" i="2"/>
  <c r="H154" i="2"/>
  <c r="G154" i="2"/>
  <c r="F154" i="2"/>
  <c r="H153" i="2"/>
  <c r="G153" i="2"/>
  <c r="F153" i="2"/>
  <c r="I153" i="2" s="1"/>
  <c r="H152" i="2"/>
  <c r="G152" i="2"/>
  <c r="F152" i="2"/>
  <c r="H151" i="2"/>
  <c r="G151" i="2"/>
  <c r="F151" i="2"/>
  <c r="H150" i="2"/>
  <c r="G150" i="2"/>
  <c r="F150" i="2"/>
  <c r="H149" i="2"/>
  <c r="G149" i="2"/>
  <c r="F149" i="2"/>
  <c r="I149" i="2" s="1"/>
  <c r="H148" i="2"/>
  <c r="G148" i="2"/>
  <c r="F148" i="2"/>
  <c r="H147" i="2"/>
  <c r="G147" i="2"/>
  <c r="F147" i="2"/>
  <c r="H146" i="2"/>
  <c r="G146" i="2"/>
  <c r="F146" i="2"/>
  <c r="I146" i="2" s="1"/>
  <c r="I145" i="2"/>
  <c r="H145" i="2"/>
  <c r="J145" i="2" s="1"/>
  <c r="G145" i="2"/>
  <c r="F145" i="2"/>
  <c r="H144" i="2"/>
  <c r="G144" i="2"/>
  <c r="F144" i="2"/>
  <c r="H143" i="2"/>
  <c r="G143" i="2"/>
  <c r="F143" i="2"/>
  <c r="H142" i="2"/>
  <c r="G142" i="2"/>
  <c r="F142" i="2"/>
  <c r="I142" i="2" s="1"/>
  <c r="H141" i="2"/>
  <c r="G141" i="2"/>
  <c r="F141" i="2"/>
  <c r="I141" i="2" s="1"/>
  <c r="H140" i="2"/>
  <c r="G140" i="2"/>
  <c r="F140" i="2"/>
  <c r="H137" i="2"/>
  <c r="G137" i="2"/>
  <c r="F137" i="2"/>
  <c r="J137" i="2" s="1"/>
  <c r="H136" i="2"/>
  <c r="G136" i="2"/>
  <c r="F136" i="2"/>
  <c r="H135" i="2"/>
  <c r="G135" i="2"/>
  <c r="F135" i="2"/>
  <c r="H134" i="2"/>
  <c r="G134" i="2"/>
  <c r="F134" i="2"/>
  <c r="I134" i="2" s="1"/>
  <c r="H133" i="2"/>
  <c r="G133" i="2"/>
  <c r="F133" i="2"/>
  <c r="I133" i="2" s="1"/>
  <c r="H132" i="2"/>
  <c r="G132" i="2"/>
  <c r="F132" i="2"/>
  <c r="I132" i="2" s="1"/>
  <c r="H131" i="2"/>
  <c r="G131" i="2"/>
  <c r="F131" i="2"/>
  <c r="H130" i="2"/>
  <c r="G130" i="2"/>
  <c r="F130" i="2"/>
  <c r="I130" i="2" s="1"/>
  <c r="J129" i="2"/>
  <c r="I129" i="2"/>
  <c r="H129" i="2"/>
  <c r="G129" i="2"/>
  <c r="F129" i="2"/>
  <c r="H128" i="2"/>
  <c r="G128" i="2"/>
  <c r="F128" i="2"/>
  <c r="I128" i="2" s="1"/>
  <c r="H127" i="2"/>
  <c r="J127" i="2" s="1"/>
  <c r="G127" i="2"/>
  <c r="I127" i="2" s="1"/>
  <c r="F127" i="2"/>
  <c r="H126" i="2"/>
  <c r="G126" i="2"/>
  <c r="F126" i="2"/>
  <c r="I126" i="2" s="1"/>
  <c r="H125" i="2"/>
  <c r="J125" i="2" s="1"/>
  <c r="G125" i="2"/>
  <c r="I125" i="2" s="1"/>
  <c r="F125" i="2"/>
  <c r="H124" i="2"/>
  <c r="G124" i="2"/>
  <c r="F124" i="2"/>
  <c r="I124" i="2" s="1"/>
  <c r="H123" i="2"/>
  <c r="G123" i="2"/>
  <c r="F123" i="2"/>
  <c r="H122" i="2"/>
  <c r="G122" i="2"/>
  <c r="F122" i="2"/>
  <c r="H121" i="2"/>
  <c r="G121" i="2"/>
  <c r="F121" i="2"/>
  <c r="J121" i="2" s="1"/>
  <c r="H120" i="2"/>
  <c r="G120" i="2"/>
  <c r="F120" i="2"/>
  <c r="H119" i="2"/>
  <c r="G119" i="2"/>
  <c r="F119" i="2"/>
  <c r="H117" i="2"/>
  <c r="G117" i="2"/>
  <c r="F117" i="2"/>
  <c r="H116" i="2"/>
  <c r="G116" i="2"/>
  <c r="F116" i="2"/>
  <c r="H115" i="2"/>
  <c r="G115" i="2"/>
  <c r="F115" i="2"/>
  <c r="I115" i="2" s="1"/>
  <c r="I114" i="2"/>
  <c r="H114" i="2"/>
  <c r="J114" i="2" s="1"/>
  <c r="G114" i="2"/>
  <c r="F114" i="2"/>
  <c r="H113" i="2"/>
  <c r="G113" i="2"/>
  <c r="F113" i="2"/>
  <c r="H112" i="2"/>
  <c r="G112" i="2"/>
  <c r="I112" i="2" s="1"/>
  <c r="F112" i="2"/>
  <c r="H111" i="2"/>
  <c r="G111" i="2"/>
  <c r="F111" i="2"/>
  <c r="I111" i="2" s="1"/>
  <c r="H110" i="2"/>
  <c r="G110" i="2"/>
  <c r="F110" i="2"/>
  <c r="I110" i="2" s="1"/>
  <c r="I109" i="2" s="1"/>
  <c r="H108" i="2"/>
  <c r="G108" i="2"/>
  <c r="F108" i="2"/>
  <c r="H107" i="2"/>
  <c r="G107" i="2"/>
  <c r="F107" i="2"/>
  <c r="J107" i="2" s="1"/>
  <c r="H106" i="2"/>
  <c r="G106" i="2"/>
  <c r="F106" i="2"/>
  <c r="H105" i="2"/>
  <c r="G105" i="2"/>
  <c r="F105" i="2"/>
  <c r="H104" i="2"/>
  <c r="G104" i="2"/>
  <c r="F104" i="2"/>
  <c r="J104" i="2" s="1"/>
  <c r="H103" i="2"/>
  <c r="G103" i="2"/>
  <c r="F103" i="2"/>
  <c r="I103" i="2" s="1"/>
  <c r="H102" i="2"/>
  <c r="G102" i="2"/>
  <c r="F102" i="2"/>
  <c r="H101" i="2"/>
  <c r="G101" i="2"/>
  <c r="F101" i="2"/>
  <c r="H100" i="2"/>
  <c r="G100" i="2"/>
  <c r="F100" i="2"/>
  <c r="I100" i="2" s="1"/>
  <c r="I99" i="2"/>
  <c r="H99" i="2"/>
  <c r="J99" i="2" s="1"/>
  <c r="G99" i="2"/>
  <c r="F99" i="2"/>
  <c r="H98" i="2"/>
  <c r="G98" i="2"/>
  <c r="F98" i="2"/>
  <c r="H97" i="2"/>
  <c r="G97" i="2"/>
  <c r="F97" i="2"/>
  <c r="I96" i="2"/>
  <c r="H96" i="2"/>
  <c r="G96" i="2"/>
  <c r="F96" i="2"/>
  <c r="J96" i="2" s="1"/>
  <c r="H95" i="2"/>
  <c r="G95" i="2"/>
  <c r="F95" i="2"/>
  <c r="H94" i="2"/>
  <c r="G94" i="2"/>
  <c r="F94" i="2"/>
  <c r="H93" i="2"/>
  <c r="G93" i="2"/>
  <c r="F93" i="2"/>
  <c r="J93" i="2" s="1"/>
  <c r="H92" i="2"/>
  <c r="J92" i="2" s="1"/>
  <c r="G92" i="2"/>
  <c r="I92" i="2" s="1"/>
  <c r="F92" i="2"/>
  <c r="H91" i="2"/>
  <c r="G91" i="2"/>
  <c r="F91" i="2"/>
  <c r="J91" i="2" s="1"/>
  <c r="H90" i="2"/>
  <c r="G90" i="2"/>
  <c r="F90" i="2"/>
  <c r="H89" i="2"/>
  <c r="G89" i="2"/>
  <c r="F89" i="2"/>
  <c r="H88" i="2"/>
  <c r="J88" i="2" s="1"/>
  <c r="J87" i="2" s="1"/>
  <c r="G88" i="2"/>
  <c r="I88" i="2" s="1"/>
  <c r="I87" i="2" s="1"/>
  <c r="H86" i="2"/>
  <c r="G86" i="2"/>
  <c r="F86" i="2"/>
  <c r="I86" i="2" s="1"/>
  <c r="H85" i="2"/>
  <c r="G85" i="2"/>
  <c r="F85" i="2"/>
  <c r="I85" i="2" s="1"/>
  <c r="H84" i="2"/>
  <c r="G84" i="2"/>
  <c r="F84" i="2"/>
  <c r="I84" i="2" s="1"/>
  <c r="H83" i="2"/>
  <c r="J83" i="2" s="1"/>
  <c r="G83" i="2"/>
  <c r="I83" i="2" s="1"/>
  <c r="F83" i="2"/>
  <c r="H82" i="2"/>
  <c r="G82" i="2"/>
  <c r="F82" i="2"/>
  <c r="I82" i="2" s="1"/>
  <c r="N81" i="2"/>
  <c r="H81" i="2"/>
  <c r="G81" i="2"/>
  <c r="F81" i="2"/>
  <c r="H80" i="2"/>
  <c r="G80" i="2"/>
  <c r="F80" i="2"/>
  <c r="J80" i="2" s="1"/>
  <c r="J79" i="2" s="1"/>
  <c r="N78" i="2"/>
  <c r="H78" i="2"/>
  <c r="G78" i="2"/>
  <c r="F78" i="2"/>
  <c r="H77" i="2"/>
  <c r="G77" i="2"/>
  <c r="F77" i="2"/>
  <c r="I77" i="2" s="1"/>
  <c r="H76" i="2"/>
  <c r="G76" i="2"/>
  <c r="F76" i="2"/>
  <c r="J76" i="2" s="1"/>
  <c r="J75" i="2"/>
  <c r="I75" i="2"/>
  <c r="H75" i="2"/>
  <c r="G75" i="2"/>
  <c r="F75" i="2"/>
  <c r="H74" i="2"/>
  <c r="G74" i="2"/>
  <c r="F74" i="2"/>
  <c r="J74" i="2" s="1"/>
  <c r="H73" i="2"/>
  <c r="J73" i="2" s="1"/>
  <c r="G73" i="2"/>
  <c r="F73" i="2"/>
  <c r="H72" i="2"/>
  <c r="G72" i="2"/>
  <c r="F72" i="2"/>
  <c r="H71" i="2"/>
  <c r="G71" i="2"/>
  <c r="I71" i="2" s="1"/>
  <c r="F71" i="2"/>
  <c r="H70" i="2"/>
  <c r="G70" i="2"/>
  <c r="F70" i="2"/>
  <c r="J70" i="2" s="1"/>
  <c r="N69" i="2"/>
  <c r="H69" i="2"/>
  <c r="G69" i="2"/>
  <c r="I69" i="2" s="1"/>
  <c r="F69" i="2"/>
  <c r="H68" i="2"/>
  <c r="G68" i="2"/>
  <c r="F68" i="2"/>
  <c r="I68" i="2" s="1"/>
  <c r="N67" i="2"/>
  <c r="H67" i="2"/>
  <c r="G67" i="2"/>
  <c r="F67" i="2"/>
  <c r="I67" i="2" s="1"/>
  <c r="H66" i="2"/>
  <c r="G66" i="2"/>
  <c r="F66" i="2"/>
  <c r="I66" i="2" s="1"/>
  <c r="H65" i="2"/>
  <c r="G65" i="2"/>
  <c r="F65" i="2"/>
  <c r="H64" i="2"/>
  <c r="G64" i="2"/>
  <c r="F64" i="2"/>
  <c r="H63" i="2"/>
  <c r="G63" i="2"/>
  <c r="F63" i="2"/>
  <c r="I63" i="2" s="1"/>
  <c r="H62" i="2"/>
  <c r="G62" i="2"/>
  <c r="F62" i="2"/>
  <c r="H61" i="2"/>
  <c r="G61" i="2"/>
  <c r="F61" i="2"/>
  <c r="H60" i="2"/>
  <c r="G60" i="2"/>
  <c r="F60" i="2"/>
  <c r="N59" i="2"/>
  <c r="H59" i="2"/>
  <c r="G59" i="2"/>
  <c r="F59" i="2"/>
  <c r="H58" i="2"/>
  <c r="G58" i="2"/>
  <c r="F58" i="2"/>
  <c r="I58" i="2" s="1"/>
  <c r="H57" i="2"/>
  <c r="G57" i="2"/>
  <c r="F57" i="2"/>
  <c r="I57" i="2" s="1"/>
  <c r="I56" i="2"/>
  <c r="H56" i="2"/>
  <c r="G56" i="2"/>
  <c r="F56" i="2"/>
  <c r="H54" i="2"/>
  <c r="G54" i="2"/>
  <c r="F54" i="2"/>
  <c r="J54" i="2" s="1"/>
  <c r="H53" i="2"/>
  <c r="G53" i="2"/>
  <c r="F53" i="2"/>
  <c r="N51" i="2"/>
  <c r="H51" i="2"/>
  <c r="G51" i="2"/>
  <c r="F51" i="2"/>
  <c r="N50" i="2"/>
  <c r="H50" i="2"/>
  <c r="G50" i="2"/>
  <c r="F50" i="2"/>
  <c r="N49" i="2"/>
  <c r="H49" i="2"/>
  <c r="G49" i="2"/>
  <c r="F49" i="2"/>
  <c r="I49" i="2" s="1"/>
  <c r="H48" i="2"/>
  <c r="G48" i="2"/>
  <c r="F48" i="2"/>
  <c r="H47" i="2"/>
  <c r="G47" i="2"/>
  <c r="F47" i="2"/>
  <c r="N46" i="2"/>
  <c r="H46" i="2"/>
  <c r="G46" i="2"/>
  <c r="F46" i="2"/>
  <c r="J46" i="2" s="1"/>
  <c r="H45" i="2"/>
  <c r="G45" i="2"/>
  <c r="F45" i="2"/>
  <c r="I45" i="2" s="1"/>
  <c r="H44" i="2"/>
  <c r="G44" i="2"/>
  <c r="F44" i="2"/>
  <c r="J44" i="2" s="1"/>
  <c r="H43" i="2"/>
  <c r="G43" i="2"/>
  <c r="F43" i="2"/>
  <c r="H42" i="2"/>
  <c r="G42" i="2"/>
  <c r="F42" i="2"/>
  <c r="I42" i="2" s="1"/>
  <c r="H41" i="2"/>
  <c r="G41" i="2"/>
  <c r="F41" i="2"/>
  <c r="H40" i="2"/>
  <c r="G40" i="2"/>
  <c r="F40" i="2"/>
  <c r="I40" i="2" s="1"/>
  <c r="H39" i="2"/>
  <c r="G39" i="2"/>
  <c r="F39" i="2"/>
  <c r="J39" i="2" s="1"/>
  <c r="J38" i="2"/>
  <c r="H38" i="2"/>
  <c r="G38" i="2"/>
  <c r="F38" i="2"/>
  <c r="I38" i="2" s="1"/>
  <c r="H37" i="2"/>
  <c r="G37" i="2"/>
  <c r="F37" i="2"/>
  <c r="I37" i="2" s="1"/>
  <c r="H36" i="2"/>
  <c r="G36" i="2"/>
  <c r="I36" i="2" s="1"/>
  <c r="F36" i="2"/>
  <c r="H35" i="2"/>
  <c r="G35" i="2"/>
  <c r="F35" i="2"/>
  <c r="J35" i="2" s="1"/>
  <c r="I34" i="2"/>
  <c r="H34" i="2"/>
  <c r="J34" i="2" s="1"/>
  <c r="G34" i="2"/>
  <c r="F34" i="2"/>
  <c r="H33" i="2"/>
  <c r="G33" i="2"/>
  <c r="F33" i="2"/>
  <c r="I33" i="2" s="1"/>
  <c r="I32" i="2"/>
  <c r="H31" i="2"/>
  <c r="G31" i="2"/>
  <c r="F31" i="2"/>
  <c r="H30" i="2"/>
  <c r="G30" i="2"/>
  <c r="F30" i="2"/>
  <c r="I30" i="2" s="1"/>
  <c r="H29" i="2"/>
  <c r="G29" i="2"/>
  <c r="F29" i="2"/>
  <c r="H28" i="2"/>
  <c r="G28" i="2"/>
  <c r="F28" i="2"/>
  <c r="H27" i="2"/>
  <c r="G27" i="2"/>
  <c r="F27" i="2"/>
  <c r="J27" i="2" s="1"/>
  <c r="H26" i="2"/>
  <c r="G26" i="2"/>
  <c r="F26" i="2"/>
  <c r="H25" i="2"/>
  <c r="G25" i="2"/>
  <c r="F25" i="2"/>
  <c r="I25" i="2" s="1"/>
  <c r="H24" i="2"/>
  <c r="G24" i="2"/>
  <c r="F24" i="2"/>
  <c r="J24" i="2" s="1"/>
  <c r="H23" i="2"/>
  <c r="G23" i="2"/>
  <c r="F23" i="2"/>
  <c r="I23" i="2" s="1"/>
  <c r="H22" i="2"/>
  <c r="G22" i="2"/>
  <c r="F22" i="2"/>
  <c r="I22" i="2" s="1"/>
  <c r="H21" i="2"/>
  <c r="G21" i="2"/>
  <c r="F21" i="2"/>
  <c r="H20" i="2"/>
  <c r="G20" i="2"/>
  <c r="F20" i="2"/>
  <c r="J20" i="2" s="1"/>
  <c r="H19" i="2"/>
  <c r="G19" i="2"/>
  <c r="F19" i="2"/>
  <c r="H18" i="2"/>
  <c r="G18" i="2"/>
  <c r="F18" i="2"/>
  <c r="I18" i="2" s="1"/>
  <c r="H17" i="2"/>
  <c r="G17" i="2"/>
  <c r="F17" i="2"/>
  <c r="I17" i="2" s="1"/>
  <c r="I16" i="2"/>
  <c r="H16" i="2"/>
  <c r="G16" i="2"/>
  <c r="F16" i="2"/>
  <c r="H15" i="2"/>
  <c r="G15" i="2"/>
  <c r="F15" i="2"/>
  <c r="J15" i="2" s="1"/>
  <c r="H14" i="2"/>
  <c r="G14" i="2"/>
  <c r="F14" i="2"/>
  <c r="H13" i="2"/>
  <c r="G13" i="2"/>
  <c r="F13" i="2"/>
  <c r="J13" i="2" s="1"/>
  <c r="H12" i="2"/>
  <c r="G12" i="2"/>
  <c r="F12" i="2"/>
  <c r="J12" i="2" s="1"/>
  <c r="I11" i="2"/>
  <c r="H11" i="2"/>
  <c r="G11" i="2"/>
  <c r="F11" i="2"/>
  <c r="H10" i="2"/>
  <c r="G10" i="2"/>
  <c r="F10" i="2"/>
  <c r="I9" i="2"/>
  <c r="H9" i="2"/>
  <c r="J9" i="2" s="1"/>
  <c r="G9" i="2"/>
  <c r="F9" i="2"/>
  <c r="H8" i="2"/>
  <c r="G8" i="2"/>
  <c r="F8" i="2"/>
  <c r="J8" i="2" s="1"/>
  <c r="H7" i="2"/>
  <c r="J7" i="2" s="1"/>
  <c r="G7" i="2"/>
  <c r="F7" i="2"/>
  <c r="H6" i="2"/>
  <c r="G6" i="2"/>
  <c r="F6" i="2"/>
  <c r="I6" i="2" s="1"/>
  <c r="I5" i="2" s="1"/>
  <c r="I213" i="2" s="1"/>
  <c r="I24" i="2" l="1"/>
  <c r="I7" i="2"/>
  <c r="J19" i="2"/>
  <c r="J21" i="2"/>
  <c r="J50" i="2"/>
  <c r="I59" i="2"/>
  <c r="I64" i="2"/>
  <c r="J103" i="2"/>
  <c r="J133" i="2"/>
  <c r="I150" i="2"/>
  <c r="I171" i="2"/>
  <c r="I185" i="2"/>
  <c r="I143" i="2"/>
  <c r="I29" i="2"/>
  <c r="J143" i="2"/>
  <c r="I62" i="2"/>
  <c r="J112" i="2"/>
  <c r="I123" i="2"/>
  <c r="J110" i="2"/>
  <c r="J109" i="2" s="1"/>
  <c r="J141" i="2"/>
  <c r="J178" i="2"/>
  <c r="J200" i="2"/>
  <c r="I44" i="2"/>
  <c r="I51" i="2"/>
  <c r="I105" i="2"/>
  <c r="I107" i="2"/>
  <c r="I119" i="2"/>
  <c r="I118" i="2" s="1"/>
  <c r="I121" i="2"/>
  <c r="I135" i="2"/>
  <c r="I137" i="2"/>
  <c r="J151" i="2"/>
  <c r="I154" i="2"/>
  <c r="J161" i="2"/>
  <c r="I165" i="2"/>
  <c r="J26" i="2"/>
  <c r="J78" i="2"/>
  <c r="J95" i="2"/>
  <c r="I151" i="2"/>
  <c r="J164" i="2"/>
  <c r="J163" i="2" s="1"/>
  <c r="J169" i="2"/>
  <c r="J183" i="2"/>
  <c r="J11" i="2"/>
  <c r="J51" i="2"/>
  <c r="J60" i="2"/>
  <c r="J105" i="2"/>
  <c r="J119" i="2"/>
  <c r="J118" i="2" s="1"/>
  <c r="J135" i="2"/>
  <c r="J149" i="2"/>
  <c r="J179" i="2"/>
  <c r="J181" i="2"/>
  <c r="J196" i="2"/>
  <c r="I95" i="2"/>
  <c r="J153" i="2"/>
  <c r="J86" i="2"/>
  <c r="I20" i="2"/>
  <c r="J40" i="2"/>
  <c r="I47" i="2"/>
  <c r="J18" i="2"/>
  <c r="J28" i="2"/>
  <c r="J43" i="2"/>
  <c r="J61" i="2"/>
  <c r="I101" i="2"/>
  <c r="I108" i="2"/>
  <c r="I116" i="2"/>
  <c r="I120" i="2"/>
  <c r="I122" i="2"/>
  <c r="I131" i="2"/>
  <c r="I136" i="2"/>
  <c r="I147" i="2"/>
  <c r="J159" i="2"/>
  <c r="I162" i="2"/>
  <c r="I173" i="2"/>
  <c r="I177" i="2"/>
  <c r="I182" i="2"/>
  <c r="I193" i="2"/>
  <c r="I192" i="2" s="1"/>
  <c r="J197" i="2"/>
  <c r="I199" i="2"/>
  <c r="I204" i="2"/>
  <c r="J10" i="2"/>
  <c r="I19" i="2"/>
  <c r="I27" i="2"/>
  <c r="I14" i="2"/>
  <c r="J29" i="2"/>
  <c r="J36" i="2"/>
  <c r="J58" i="2"/>
  <c r="I78" i="2"/>
  <c r="J81" i="2"/>
  <c r="J101" i="2"/>
  <c r="I164" i="2"/>
  <c r="I163" i="2" s="1"/>
  <c r="I181" i="2"/>
  <c r="I97" i="2"/>
  <c r="I210" i="2"/>
  <c r="J85" i="2"/>
  <c r="I91" i="2"/>
  <c r="I93" i="2"/>
  <c r="J97" i="2"/>
  <c r="I113" i="2"/>
  <c r="I117" i="2"/>
  <c r="I140" i="2"/>
  <c r="I138" i="2" s="1"/>
  <c r="I144" i="2"/>
  <c r="I148" i="2"/>
  <c r="I152" i="2"/>
  <c r="I156" i="2"/>
  <c r="I160" i="2"/>
  <c r="I167" i="2"/>
  <c r="I179" i="2"/>
  <c r="I184" i="2"/>
  <c r="I203" i="2"/>
  <c r="I206" i="2"/>
  <c r="I205" i="2" s="1"/>
  <c r="J210" i="2"/>
  <c r="J186" i="2"/>
  <c r="J206" i="2"/>
  <c r="J205" i="2" s="1"/>
  <c r="I208" i="2"/>
  <c r="J57" i="2"/>
  <c r="I76" i="2"/>
  <c r="J17" i="2"/>
  <c r="J23" i="2"/>
  <c r="I72" i="2"/>
  <c r="J33" i="2"/>
  <c r="J32" i="2" s="1"/>
  <c r="J41" i="2"/>
  <c r="I50" i="2"/>
  <c r="J59" i="2"/>
  <c r="J64" i="2"/>
  <c r="I70" i="2"/>
  <c r="J72" i="2"/>
  <c r="I89" i="2"/>
  <c r="J120" i="2"/>
  <c r="J122" i="2"/>
  <c r="J124" i="2"/>
  <c r="J128" i="2"/>
  <c r="J130" i="2"/>
  <c r="J132" i="2"/>
  <c r="J136" i="2"/>
  <c r="I174" i="2"/>
  <c r="J177" i="2"/>
  <c r="I191" i="2"/>
  <c r="I195" i="2"/>
  <c r="J199" i="2"/>
  <c r="I201" i="2"/>
  <c r="I8" i="2"/>
  <c r="I21" i="2"/>
  <c r="J25" i="2"/>
  <c r="I54" i="2"/>
  <c r="J108" i="2"/>
  <c r="I39" i="2"/>
  <c r="J16" i="2"/>
  <c r="I35" i="2"/>
  <c r="J42" i="2"/>
  <c r="J48" i="2"/>
  <c r="I61" i="2"/>
  <c r="J63" i="2"/>
  <c r="J65" i="2"/>
  <c r="J89" i="2"/>
  <c r="J100" i="2"/>
  <c r="I104" i="2"/>
  <c r="J113" i="2"/>
  <c r="J115" i="2"/>
  <c r="J117" i="2"/>
  <c r="J140" i="2"/>
  <c r="J138" i="2" s="1"/>
  <c r="J144" i="2"/>
  <c r="J146" i="2"/>
  <c r="J148" i="2"/>
  <c r="J152" i="2"/>
  <c r="J154" i="2"/>
  <c r="J156" i="2"/>
  <c r="J160" i="2"/>
  <c r="J162" i="2"/>
  <c r="J170" i="2"/>
  <c r="J174" i="2"/>
  <c r="J187" i="2"/>
  <c r="J191" i="2"/>
  <c r="I197" i="2"/>
  <c r="J66" i="2"/>
  <c r="J53" i="2"/>
  <c r="J52" i="2" s="1"/>
  <c r="I13" i="2"/>
  <c r="J31" i="2"/>
  <c r="J49" i="2"/>
  <c r="I60" i="2"/>
  <c r="J69" i="2"/>
  <c r="J82" i="2"/>
  <c r="I170" i="2"/>
  <c r="J172" i="2"/>
  <c r="I176" i="2"/>
  <c r="I187" i="2"/>
  <c r="J189" i="2"/>
  <c r="I196" i="2"/>
  <c r="J209" i="2"/>
  <c r="J211" i="2"/>
  <c r="J68" i="2"/>
  <c r="J165" i="2"/>
  <c r="J173" i="2"/>
  <c r="J182" i="2"/>
  <c r="J190" i="2"/>
  <c r="I10" i="2"/>
  <c r="I26" i="2"/>
  <c r="I41" i="2"/>
  <c r="I48" i="2"/>
  <c r="J56" i="2"/>
  <c r="J116" i="2"/>
  <c r="J123" i="2"/>
  <c r="J131" i="2"/>
  <c r="J198" i="2"/>
  <c r="J6" i="2"/>
  <c r="J5" i="2" s="1"/>
  <c r="J213" i="2" s="1"/>
  <c r="I15" i="2"/>
  <c r="J22" i="2"/>
  <c r="I31" i="2"/>
  <c r="J37" i="2"/>
  <c r="I46" i="2"/>
  <c r="I53" i="2"/>
  <c r="I52" i="2" s="1"/>
  <c r="J77" i="2"/>
  <c r="I81" i="2"/>
  <c r="I90" i="2"/>
  <c r="I94" i="2"/>
  <c r="I98" i="2"/>
  <c r="I102" i="2"/>
  <c r="I106" i="2"/>
  <c r="J147" i="2"/>
  <c r="J155" i="2"/>
  <c r="J167" i="2"/>
  <c r="J171" i="2"/>
  <c r="J176" i="2"/>
  <c r="J180" i="2"/>
  <c r="J184" i="2"/>
  <c r="J188" i="2"/>
  <c r="J212" i="2"/>
  <c r="I212" i="2"/>
  <c r="I12" i="2"/>
  <c r="I28" i="2"/>
  <c r="I43" i="2"/>
  <c r="J47" i="2"/>
  <c r="J62" i="2"/>
  <c r="I74" i="2"/>
  <c r="I80" i="2"/>
  <c r="I79" i="2" s="1"/>
  <c r="J84" i="2"/>
  <c r="J90" i="2"/>
  <c r="J94" i="2"/>
  <c r="J98" i="2"/>
  <c r="J102" i="2"/>
  <c r="J106" i="2"/>
  <c r="J111" i="2"/>
  <c r="J126" i="2"/>
  <c r="J134" i="2"/>
  <c r="J195" i="2"/>
  <c r="J203" i="2"/>
  <c r="J14" i="2"/>
  <c r="J30" i="2"/>
  <c r="J45" i="2"/>
  <c r="I65" i="2"/>
  <c r="J67" i="2"/>
  <c r="J71" i="2"/>
  <c r="I73" i="2"/>
  <c r="J142" i="2"/>
  <c r="J150" i="2"/>
  <c r="J158" i="2"/>
</calcChain>
</file>

<file path=xl/sharedStrings.xml><?xml version="1.0" encoding="utf-8"?>
<sst xmlns="http://schemas.openxmlformats.org/spreadsheetml/2006/main" count="2572" uniqueCount="959">
  <si>
    <t>S/N</t>
  </si>
  <si>
    <t>Description</t>
  </si>
  <si>
    <t xml:space="preserve">POC Criteria? </t>
  </si>
  <si>
    <t>Planned Date</t>
  </si>
  <si>
    <t>Actual Date</t>
  </si>
  <si>
    <t>A1</t>
  </si>
  <si>
    <t>Model Development</t>
  </si>
  <si>
    <t>A1.1</t>
  </si>
  <si>
    <t>Data Preparation</t>
  </si>
  <si>
    <t>A1.1A</t>
  </si>
  <si>
    <t>Data Access</t>
  </si>
  <si>
    <t>A1.1A.1</t>
  </si>
  <si>
    <r>
      <t xml:space="preserve">Can the system support data acquisition using below channels?
（a）API-based data access
（b）Web data integration
（c）Real-time data feeds (EPE (Middleware) </t>
    </r>
    <r>
      <rPr>
        <sz val="9"/>
        <color theme="1"/>
        <rFont val="Calibri (Body)"/>
      </rPr>
      <t>- &gt; Source system, WSM). How they process this stream, EPE team to pump in the stream</t>
    </r>
  </si>
  <si>
    <t>Yes</t>
  </si>
  <si>
    <t>Projects and Data Access</t>
  </si>
  <si>
    <t>A1.1A.2</t>
  </si>
  <si>
    <t>Can the system manage metadata and lineage as data gets transformed?</t>
  </si>
  <si>
    <t>No</t>
  </si>
  <si>
    <t>A1.1A.3</t>
  </si>
  <si>
    <t>Is the system able to support data refresh and synchronization between environments?</t>
  </si>
  <si>
    <t>A1.1A.4</t>
  </si>
  <si>
    <t>Is the system able to support out-of-box integration (e.g. via connectors) with: 
  (a) Cloudera Data Platform (version &gt; CDH 6.x)
  (b) Teradata
  (c) MySQL
  (d) SAS
  (e) object store (s3)
  (f) flat files
  (g) others, please specify</t>
  </si>
  <si>
    <t>A1.1A.5</t>
  </si>
  <si>
    <t>Is the system able to load and process more than 1TB of data for AIDA model development?
Is the system able to load more than 1TB of raw data from disk to memory for processing and model development?
Benchmark time taken to:
- Count the rows
- Group by and process MULTIPLY aggreate on 2 of the numeric column.
Due to size of data, perhaps just one team to run this</t>
  </si>
  <si>
    <t>Projects and Data Access, Data Transformation,Visualization</t>
  </si>
  <si>
    <t>A1.1A.6</t>
  </si>
  <si>
    <t>Please describe the UI/GUI for data access capabilities.
Able to set-up up a data source via UI/GUI (Data Ingestion)</t>
  </si>
  <si>
    <t>A1.1A.7</t>
  </si>
  <si>
    <t>Is the system able to enforce or inherit data security and entitlement implemented by data source</t>
  </si>
  <si>
    <t>A1.1A.8</t>
  </si>
  <si>
    <t>Is the system able to build data security and entitlement layer in the absense of such from the data source</t>
  </si>
  <si>
    <t>A1.1B</t>
  </si>
  <si>
    <t>Data Transformation</t>
  </si>
  <si>
    <t>A1.1B.1</t>
  </si>
  <si>
    <t>What are the out-of the-box no-code/low code data manipulation techniques available in the system (transformations, aggregation and set operations)? e.g changing column type, combining columns from 2 datasets, slicing columns and rows etc</t>
  </si>
  <si>
    <t xml:space="preserve">Data Transformation,Visualization </t>
  </si>
  <si>
    <t>A1.1B.2</t>
  </si>
  <si>
    <t>What no-code/low code data curation techniques are available in the system?
（a）Blending（combining data from multiple sources） 
（b）Wrangling (removing errors and combining complex data sets)
（c）Binning（grouping attributes in intervals or bins）
（d）Smoothing（eliminating outliers to make the patterns more noticeable）
（e）Others，please specify</t>
  </si>
  <si>
    <t>A1.1B.3</t>
  </si>
  <si>
    <t>What no-code/low code data cleansing techniques are available in the system?
  (a) Missing Data/ Null Values
  (b) Duplicate Data
  (c) Outliers present in Data
  (d) Erroneous Data
  (e) Presence of Irrelevant Data
  (f) other, please specify</t>
  </si>
  <si>
    <t>A1.1B.4</t>
  </si>
  <si>
    <t>Can the system apply filters and search without the use of a scripting language?</t>
  </si>
  <si>
    <t>A1.1B.5</t>
  </si>
  <si>
    <t>Can the system support data cataloging (unified view of all the data assets onboarded in the system)?</t>
  </si>
  <si>
    <t>A1.1B.6</t>
  </si>
  <si>
    <t>Does the system support data labeling and data annotation (adding relevant metadata to attributes)?</t>
  </si>
  <si>
    <t>A1.1B.7</t>
  </si>
  <si>
    <t>Does the system support data watermarking (protecting copyright of datasets)?</t>
  </si>
  <si>
    <t>A1.1B.8</t>
  </si>
  <si>
    <t>Please describe what enrichment (supplementing missing or incomplete data) and synthetic data techniques are available, if any.</t>
  </si>
  <si>
    <t>A1.1B.9</t>
  </si>
  <si>
    <t>Please describe what dimensionality reduction (e.g Principal Component Analysis (PCA), non-negative matrix factorization (NMF), linear discriminant analysis (LDA), etc) techniques are available, if any.</t>
  </si>
  <si>
    <t>A1.1B.10</t>
  </si>
  <si>
    <t>Does the system have out-of-box support of PySpark (version &gt; 2.2) for data transformation or wrangling?</t>
  </si>
  <si>
    <t>A1.1B.11</t>
  </si>
  <si>
    <t xml:space="preserve">Please describe the UI/GUI for the data transformation capabilities. 
Able to do various transformation of data via UI/GUI (highlighted in A1.1B.2 &amp; A1.1B.3, binning, smoothing etc)
</t>
  </si>
  <si>
    <t>A1.1C</t>
  </si>
  <si>
    <t>Data Exploration and Visualization</t>
  </si>
  <si>
    <t>A1.1C.1</t>
  </si>
  <si>
    <t xml:space="preserve">Please describe the UI/GUI for data exploration and visualization capabilities. Can it easily integrate with available commercial tools (e.g. Qlik, MS BI)? Is it easy to build custom dashboards as per user specific requirements? </t>
  </si>
  <si>
    <t>A1.1C.2</t>
  </si>
  <si>
    <t>Does the system offer interactive dashboards and charts? If yes, please elaborate.</t>
  </si>
  <si>
    <t>A1.1C.3</t>
  </si>
  <si>
    <t>What libraries does the system support for custom visualizations (e.g Splunk)?</t>
  </si>
  <si>
    <t>A1.1C.4</t>
  </si>
  <si>
    <t>Does the system support exploratory analysis such as univariate and bivariate data visualization?</t>
  </si>
  <si>
    <t>A1.1C.5</t>
  </si>
  <si>
    <t>What kind of statistical significance testing does the system support?</t>
  </si>
  <si>
    <t>A1.1C.6</t>
  </si>
  <si>
    <t>Does the system support geolocation mapping (location through longitude and latitude coordinates)?</t>
  </si>
  <si>
    <t>A1.1C.7</t>
  </si>
  <si>
    <t>Does the system support affinity and graph analysis (finding patterns to determine connections)? If yes, please elaborate.</t>
  </si>
  <si>
    <t>A1.1C.8</t>
  </si>
  <si>
    <t>Does the system support popular survey-based statistical techniques (e.g Conjoint)? If yes, please elaborate.</t>
  </si>
  <si>
    <t>A1.1C.9</t>
  </si>
  <si>
    <t>Does the system support similarity metrics (how much alike two data objects are)? If yes, please elaborate.</t>
  </si>
  <si>
    <t>A1.2</t>
  </si>
  <si>
    <t>Development Tools</t>
  </si>
  <si>
    <t>A1.2.1</t>
  </si>
  <si>
    <t>Does the system support notebooks such as Jupyter or Zeppelin?</t>
  </si>
  <si>
    <t>Model Development and Feature Engineering</t>
  </si>
  <si>
    <t>A1.2.2</t>
  </si>
  <si>
    <t>Does the system offer native support of development languages: 
  (a) Python
  (b) R
  (c) Java
  (d) PySpark
  (e) SAS languages
  (f) others, please specify</t>
  </si>
  <si>
    <t>A1.2.3</t>
  </si>
  <si>
    <t>Does the system allow self-service configuration of development languages and installation of libraries?</t>
  </si>
  <si>
    <t>A1.2.4</t>
  </si>
  <si>
    <t>Does the system allow built-in project file version control or source code management tool? If not, what external source code management tools can be integrated?</t>
  </si>
  <si>
    <t>A1.3</t>
  </si>
  <si>
    <t>Feature Engineering</t>
  </si>
  <si>
    <t>A1.3.1</t>
  </si>
  <si>
    <t>Does the system support multiple feature stores (e.g one per business unit) within one SW installation of the product?</t>
  </si>
  <si>
    <t>A1.3.2</t>
  </si>
  <si>
    <t>Does the system maintain a searchable catalog of features within a UI?</t>
  </si>
  <si>
    <t>A1.3.3</t>
  </si>
  <si>
    <t>Are the features tied to specific ML models or they can be reused across workloads where applicable?</t>
  </si>
  <si>
    <t>A1.3.4</t>
  </si>
  <si>
    <t>Does the system provide capability to capture and display metadata related to each feature, such as a description or definition of the feature, versioned transformation code, the person who added or last modified it, its update schedule, when it was last refreshed?</t>
  </si>
  <si>
    <t>A1.3.5</t>
  </si>
  <si>
    <t>Does the system maintain and display feature lineage? e.g showing the data source, transformations, persistence to the store and which models, if any, a feature is contributing to.</t>
  </si>
  <si>
    <t>A1.3.6</t>
  </si>
  <si>
    <t>Does the system support the following feature serving mechanisms, including but not limited to the following:
  (a) scoring run on-demand (e.g manually refreshed by an individual), in batch (i.e. scheduled to automatically update on a set schedule — this could be every quarter, month, week or day) 
  (b) real time (e.g when some event/application etc. requests an immediate response based on new information)</t>
  </si>
  <si>
    <t>A1.3.7</t>
  </si>
  <si>
    <t>Does the system support scalable storage and low-latency retrieval requirements? If so, please describe the process (e.g do you maintain separate “offline” and “online” feature stores)? If it maintains “offline” and “online” feature stores, what is the decision making process for onboarding of new datasets?</t>
  </si>
  <si>
    <t>A1.3.8</t>
  </si>
  <si>
    <t>Does the system support monitoring capabilities of the features? e.g constant comparison of descriptive statistics and distribution information (e.g skewness and kurtosis) against the values captured when the feature was originally developed</t>
  </si>
  <si>
    <t>A1.3.9</t>
  </si>
  <si>
    <t>Does the system provide capability to retire features that are not used in the feature store?</t>
  </si>
  <si>
    <t>A1.3.10</t>
  </si>
  <si>
    <t>Does the system support correlation matrix analysis for the features?
Able to show correlations of features with other features and with target</t>
  </si>
  <si>
    <t>A1.3.11</t>
  </si>
  <si>
    <t xml:space="preserve">Does the system support automatic feature discovery?
Able to advise which features have strong single factor relationship with target, as well as basic exploratory data analysis capbilities e.g. Auto discovery of outliers </t>
  </si>
  <si>
    <t>A1.3.12</t>
  </si>
  <si>
    <t>Does the system support automated/optimized binning? 
E.g. Able to recommend suitable binning for each feature</t>
  </si>
  <si>
    <t>A1.3.13</t>
  </si>
  <si>
    <t>Please describe the UI/GUI for the feature engineering capabilities. Is there an optimized feature selection (Stepwise, AIC, etc.)?
Able to use UI/GUI to determine suitable feature reduction during model development / training (including data normalization, factor analysis PCA / data combining and variable reduction)</t>
  </si>
  <si>
    <t>A1.4</t>
  </si>
  <si>
    <t>Model Engineering</t>
  </si>
  <si>
    <t>A1.4A</t>
  </si>
  <si>
    <t>Model Training</t>
  </si>
  <si>
    <t>A1.4A.1</t>
  </si>
  <si>
    <t>Does the system natively support open-source libraries and frameworks, incuding but not limited to Pandas, NymPy, MatPlotLib, SciPy, XGBoost, PyTorch and Kera. If yes, please elaborate.</t>
  </si>
  <si>
    <t>Model Training  Custom Demos, Custom Deployment Demos</t>
  </si>
  <si>
    <t>A1.4A.2</t>
  </si>
  <si>
    <t>Does the system support supervised learning algorithms including but not limited to Regression, Decision Tree, Random Forest, KNN, Logistic Regression. If yes, please elaborate.</t>
  </si>
  <si>
    <t>A1.4A.3</t>
  </si>
  <si>
    <t>Does the system support unsupervised learning algorithms including but not limited to Apriori algorithms, K-means. If yes, please elaborate.</t>
  </si>
  <si>
    <t>A1.4A.4</t>
  </si>
  <si>
    <t>Does the system support time-series capabilities including but not limited to descriptive statistics, seasonal decomposition/adjustment analysis, correlation analysis, cross-correlation analysis, spectral analysis. If yes, please elaborate.</t>
  </si>
  <si>
    <t>A1.4A.5</t>
  </si>
  <si>
    <t>Does the system support deep learning methods and neural network algorithms including but not limited to Feed Forward Back Propagation Neural Network, Convoluted Neural Networks, Recursive Neural Networks. If yes, please elaborate.</t>
  </si>
  <si>
    <t>A1.4A.6</t>
  </si>
  <si>
    <t>Does the system support reinforcement learning algorithm including but not limited to Markow Decision Process. If yes, please elaborate.</t>
  </si>
  <si>
    <t>A1.4A.7</t>
  </si>
  <si>
    <t>Does the system support further rule induction techniques (e.g “if–else–then” type of rules)? If yes, please elaborate.</t>
  </si>
  <si>
    <t>A1.4A.8</t>
  </si>
  <si>
    <t>Does the system support vector machines (e.g “one-versus-one”, “one-vs-the-rest” strategies)? If yes, please elaborate.</t>
  </si>
  <si>
    <t>A1.4A.9</t>
  </si>
  <si>
    <t>Does the system support instance-based approaches (e.g k-nearest neighbor)? If yes, please elaborate.</t>
  </si>
  <si>
    <t>A1.4A.10</t>
  </si>
  <si>
    <t>Does the system support Bayesian modeling (e.g naive Bayes)? If yes, please elaborate.</t>
  </si>
  <si>
    <t>A1.4A.11</t>
  </si>
  <si>
    <t>Does the system support transfer learning (i.e model trained on one task being re-purposed for a second related task)?</t>
  </si>
  <si>
    <t>A1.4A.12</t>
  </si>
  <si>
    <t>Does the system support federated learning (i.e training central models with decentralized data)? If yes, please elaborate.</t>
  </si>
  <si>
    <t>A1.4A.13</t>
  </si>
  <si>
    <t>Does the system support self-supervised learning (i.e learning from unlabeled sample)? If yes, please elaborate.</t>
  </si>
  <si>
    <t>A1.4A.14</t>
  </si>
  <si>
    <t>Does the system support generative adversarial networks (i.e training a generative model by framing the problem as a supervised learning)? If yes, please elaborate.</t>
  </si>
  <si>
    <t>A1.4A.15</t>
  </si>
  <si>
    <t>Does the system support any recommendation techniques (e.g collaborative filtering)? If yes, please elaborate.</t>
  </si>
  <si>
    <t>A1.4A.16</t>
  </si>
  <si>
    <t>Does the system support importing, calling and development of custom predictive models through Python, R, Scala, SAS code, C, C++ and Java?</t>
  </si>
  <si>
    <t>A1.4A.17</t>
  </si>
  <si>
    <t>Does the system support small data techniques (e.g active learning, few-shot learning, similarity-based completion, curriculum learning)? If yes, please elaborate.</t>
  </si>
  <si>
    <t>A1.4A.18</t>
  </si>
  <si>
    <t>Does the system support automated mechanisms for dataset partitioning (i.e split of the data in training set, validation set and test set - e.g 70/30 approach)</t>
  </si>
  <si>
    <t>A1.4A.19</t>
  </si>
  <si>
    <t>Does the system support automated A/B testing and sensitivity analysis?</t>
  </si>
  <si>
    <t>A1.4A.20</t>
  </si>
  <si>
    <t>Does the system support alternative test methods such as:
   (a) K-Fold Cross-Validation
   (b) Random Subsampling
   (c) Bootstrapping (sampling with replacement)
   (d) Nested Cross-Validation (hyperparameters testing)
   (e) Others, please specify</t>
  </si>
  <si>
    <t>A1.4A.21</t>
  </si>
  <si>
    <t>Does the system support optimization techniques such as:
   (a) Solver approaches
   (b) Heuristic approaches
   (c) Design of experiments
   (d) Genetic algorithm
   (e) Others, please specify</t>
  </si>
  <si>
    <t>A1.4A.22</t>
  </si>
  <si>
    <t>Does the system provide the capability to support simulations such as the following?
 (a)Discrete event 
 (b) Monte Carlo (repeated random sampling to obtain the likelihood of a range of results of occurring)
 (c) Agent-based modeling
 (d) Others, please specify</t>
  </si>
  <si>
    <t>A1.4A.23</t>
  </si>
  <si>
    <t>Does the system support model experiment tracking? e.g experiment data, configuration, model hyperparameters, validation and test results, model performance metrics, model binaries etc.</t>
  </si>
  <si>
    <t>A1.4A.24</t>
  </si>
  <si>
    <t>Does the system support experimentation search and comparison (i.e being able to search and compare model hyperparameters, experimentation results and performance metrics)?</t>
  </si>
  <si>
    <t>A1.4A.25</t>
  </si>
  <si>
    <t>Does the system support AI-based solution such as Automated machine learning (AutoML) for non-expert users?</t>
  </si>
  <si>
    <t>AutoAI</t>
  </si>
  <si>
    <t>A1.4A.26</t>
  </si>
  <si>
    <t>Does the system support  AutoML functionality with following algorithms:
  (a) GBM, XgBoost, Catboost
  (b) GLM
  (c) SARIMA
  (e) Deep learning</t>
  </si>
  <si>
    <t>A1.4A.27</t>
  </si>
  <si>
    <t>Does the system support structured and unstructured data incl. image and text</t>
  </si>
  <si>
    <t>A1.4A.28</t>
  </si>
  <si>
    <t>Does the system support AutoML availability as code as well as UI</t>
  </si>
  <si>
    <t>A1.4A.29</t>
  </si>
  <si>
    <t>Does the system supportr AutoML data to be tracked and reused</t>
  </si>
  <si>
    <t>A1.4A.30</t>
  </si>
  <si>
    <t xml:space="preserve">Does the system support Model Leader Board to document:
  (a) The list of models trained during AutoML
  (b) The metrics used to rank the models like auc, logloss, rmse, mse </t>
  </si>
  <si>
    <t>A1.4A.31</t>
  </si>
  <si>
    <t>Does the system support AutoML throughout various stages of the model development lifecycle below:
  (a) Inspect Data
  (b) Enrich data
  (c) Identify features
  (d) Select algorithms
  (e) Train &amp; Optimize models
  (f) Validate performance</t>
  </si>
  <si>
    <t>A1.4A.32</t>
  </si>
  <si>
    <t>Does the system has the ability to consume the selected model generated from the  AutoML from the following mode:
  (a) API
  (b) Push to registry</t>
  </si>
  <si>
    <t>A1.4A.33</t>
  </si>
  <si>
    <t>What are the stopping strategies for AutoML?
- Models reached an acceptable performance defined by user
- Max number of models in an AutoML run</t>
  </si>
  <si>
    <t>A1.4A.34</t>
  </si>
  <si>
    <t xml:space="preserve">Can the system generate notebook code from the selected AutoML model </t>
  </si>
  <si>
    <t>A1.4A.35</t>
  </si>
  <si>
    <t>Does supported learning algorithms come with their corresponding model assessment tools?
Able to show suitable modeling methods and ability to comparatively assess the different models</t>
  </si>
  <si>
    <t>A1.4A.36</t>
  </si>
  <si>
    <t>Please describe the UI/GUI for the model engineering capabilities. Can it support citizen data scientists?
Able to use UI/GUI to intuitively set-up test / validation samples andproduce model assessment gains analysis using different modeling approaches</t>
  </si>
  <si>
    <t>A1.4A.37</t>
  </si>
  <si>
    <t>What is the level and flexiblity of GPU support for model training and deployment? How much work is required to use GPU for different Python libraries, GPU hardware, configurations (single and distributed) and for both training and deployment?
Is the system able to support GPU and manage GPU processing, through use of GUI or scripts, for both training and deployment? Is the system able to administer required Python libraries for GPU processing for both training and deployment? 
To also assess how easy it is to run these features and also to show the relevant exceptions if underlying GPU processor is not available</t>
  </si>
  <si>
    <t>A1.4B</t>
  </si>
  <si>
    <t>“Wisdom of Crowds” Ensemble Learning Methods</t>
  </si>
  <si>
    <t>A1.4B.1</t>
  </si>
  <si>
    <t>Does the system support ensemble learning techniques that combine decisions from multiple methods to produce an optimal outcome?
  (a) Bagging - combines a set of weak learners into a strong learner to minimize training errors. Random sample of data is selected, fitted with a model and then trained in parallel
  (b) Boosting - combines a set of weak learners into a strong learner to minimize training errors. Random sample of data is selected, fitted with a model and then trained sequentially
  (c)  Stacking - combines multiple types of algorithms (e.g Decision Tree, a logistic regression, and a Naïve bias) in parallel
  (d) Voting - combines prediction (votes) for each model test instance and the final output prediction is the one that receiving more than half of the votes 
  (e) Please describe additional ensemble learning techniques not described above and supported by your system, if any.</t>
  </si>
  <si>
    <t>A1.4C</t>
  </si>
  <si>
    <t>Unstructured Data Processing</t>
  </si>
  <si>
    <t>A1.4C.1</t>
  </si>
  <si>
    <t>Does the system support granular linguistic functions, including but not limited to stemming, tokenization, part-of-speech tagging. If yes, please elaborate.</t>
  </si>
  <si>
    <t>A1.4C.2</t>
  </si>
  <si>
    <t>Does the system support advanced linguistic functions, including but not limited to latent semantic indexing or similar, concept relevance, question answering. If yes, please elaborate.</t>
  </si>
  <si>
    <t>A1.4C.3</t>
  </si>
  <si>
    <t>Does the system support visual analytics capabilities, including but not limited to image, video, segmentation, object detection, motion detection. If yes, please elaborate.</t>
  </si>
  <si>
    <t>A1.4C.4</t>
  </si>
  <si>
    <t>Does the system support audio mining and signal processing functions? If yes, please elaborate.</t>
  </si>
  <si>
    <t>A1.4C.5</t>
  </si>
  <si>
    <t>Does the system support customization pre-trained algorithms including but not limited fraud detection? If yes, please elaborate.</t>
  </si>
  <si>
    <t>A2</t>
  </si>
  <si>
    <t>Model Management (MLOps)</t>
  </si>
  <si>
    <t>A2.1</t>
  </si>
  <si>
    <t>Model Deployment</t>
  </si>
  <si>
    <t>A2.1.1</t>
  </si>
  <si>
    <t>Does system support approval process to promote model from development, testing phase to production phase?</t>
  </si>
  <si>
    <t>Deployment and Monitoring</t>
  </si>
  <si>
    <t>A2.1.2</t>
  </si>
  <si>
    <t>Does system support CI/CD automation for deployment packaging and integration? Please elaborate how it is supported.</t>
  </si>
  <si>
    <t>A2.1.3</t>
  </si>
  <si>
    <t>Does system support resource allocation, scheduling and ring-fence of platform resource for model deployment and execution?</t>
  </si>
  <si>
    <t>A2.1.4</t>
  </si>
  <si>
    <t>Does system support creation of reusable feature engineering/transformation pipelines?</t>
  </si>
  <si>
    <t>A2.1.5</t>
  </si>
  <si>
    <t>Does system support feature engineering/transformation pipeline debugging/troubleshooting, e.g. via pipeline logs?</t>
  </si>
  <si>
    <t>A2.1.6</t>
  </si>
  <si>
    <t>Does system support deployment in a pilot testing/pre-production zone for pre-production testing?</t>
  </si>
  <si>
    <t>A2.1.7</t>
  </si>
  <si>
    <t>Can management of both batch and real time deployments  be governed from a single user interface to get full and easy transparency on whats running in production, what versions, etc. and allow for roll back if required</t>
  </si>
  <si>
    <t>A2.1.8</t>
  </si>
  <si>
    <t>Can the model be easily deployed by users (eg, ML Ops/DS team) without IT dev effort?</t>
  </si>
  <si>
    <t>A2.1.9</t>
  </si>
  <si>
    <t>Does the platform require any additional end-user license (eg, Qlik)?</t>
  </si>
  <si>
    <t>A2.1.10</t>
  </si>
  <si>
    <t>Please describe the UI/GUI for the model deployment capabilities. How extensive is the UI for ease of deployment across different phases? Is there a fixed set of phases, or there's flexibility to add when needed e.g. production test run phase which is prior actual production phase?
Able to use UI/GUI to apply/ deploy model on new base and to store output to data store</t>
  </si>
  <si>
    <t>A2.1.11</t>
  </si>
  <si>
    <t>How easy or flexible is it to use GPU for different Python libraries (Pytorch, Tensorflow etc.) and GPU hardware in different configurations (single, distributed GPUs)?</t>
  </si>
  <si>
    <t>A2.2</t>
  </si>
  <si>
    <t>Model Serving/Delivery</t>
  </si>
  <si>
    <t>A2.2.1</t>
  </si>
  <si>
    <t>Which of the below listed serving methods are supported  automatically by the system to integrate the model output with external applications:
  (a) docker containers
  (b) REST API (via Postman)
  (c) write the result to a data store (hadoop / teradata)
  (d) write the result to RDBMS (e.g. Maria DB)
  (e) share the results through interactive dashboard application or visualization
  (f) real-time event streams (Kafka)
  (g) download to text file (e.g. .txt)
  (h) download to .csv / .xlsx file
  (i) download to JSON/XML
  (j) transfering model output to existing downstream execution systems (SAS, Unica, Adobe)
  (k) others, please specify
Integration patterns will do, ODBC/JDBC, endpoint, file based?</t>
  </si>
  <si>
    <t>A2.2.2</t>
  </si>
  <si>
    <t>Can the system support model exchange with external parties and data science platforms via Predictive Model Markup Language (PMML) or ONNX (Open Neural Network Exchange)?
Can the system import and export models in industry standard formats, such as PMML/ONNX, etc?</t>
  </si>
  <si>
    <t>A2.2.3</t>
  </si>
  <si>
    <t>Does the system support re-loading a previously trained model from specific data formats, e.g. YAML data serialization?
Can the system import and re-load previously trained model from specific data formats, such as YAML data serialisation, etc? </t>
  </si>
  <si>
    <t>A2.2.4</t>
  </si>
  <si>
    <t xml:space="preserve">Does system support model deployment as batch scoring pipeline? </t>
  </si>
  <si>
    <t>A2.2.5</t>
  </si>
  <si>
    <t>Please describe the UI/GUI for the model serving/delivery capabilities. Is it capable of various methods being applied at the same time e.g. one model writing to data store while another model using API? Can it control output attributes e.g. sensitive versus non-sensitive data?</t>
  </si>
  <si>
    <t>A2.2.6</t>
  </si>
  <si>
    <t>Does the system support export of model parameters for model exchange via PMML? If yes, please elaborate
Able to support export of model parameters using PMML or other exchange format</t>
  </si>
  <si>
    <t>A2.3</t>
  </si>
  <si>
    <t>Model Monitoring</t>
  </si>
  <si>
    <t>A2.3.1</t>
  </si>
  <si>
    <t>Does the system provide schedule workflow to run automatically based on time-based triggers, dataset change triggers or custom triggers?</t>
  </si>
  <si>
    <t>A2.3.2</t>
  </si>
  <si>
    <t>Does the system provide monitor execution status and highlight job failures at any point of time, such as via email notification?</t>
  </si>
  <si>
    <t>A2.3.3</t>
  </si>
  <si>
    <t>Does the system provide the log files / breakpoint records in details on the failure of scheduled jobs for debugging and maintainance purposes?</t>
  </si>
  <si>
    <t>A2.3.4</t>
  </si>
  <si>
    <t>Does the system UI of the monitoring panel be customized to our needs?</t>
  </si>
  <si>
    <t>A2.3.5</t>
  </si>
  <si>
    <t>Does the system provide highly customizable UI for searching, displaying, comparing, and organizing ML performance metrics?</t>
  </si>
  <si>
    <t>A2.3.6</t>
  </si>
  <si>
    <t>Can models be approved automatically (based on criteria) and manually before moving to production? If yes, what criteria are supported for the automatic deployment?</t>
  </si>
  <si>
    <t>A2.3.7</t>
  </si>
  <si>
    <t>Does the system support tracking model outputs (e.g. prediction results)?</t>
  </si>
  <si>
    <t>A2.3.8</t>
  </si>
  <si>
    <t>Does the system support parametrically defined model business performance metrics, such as having a module for feedback loop to link the model used with actual business test &amp; learn results, so that additional work (e.g. investigation and assessment) can be done for re-training?</t>
  </si>
  <si>
    <t>A2.3.9</t>
  </si>
  <si>
    <t>Does the system support service monitoring (e.g. include actions such as request time, request count and heartbeat check)?</t>
  </si>
  <si>
    <t>A2.3.10</t>
  </si>
  <si>
    <t>Can the system track hardware consumption? If yes, what are the metrics available?</t>
  </si>
  <si>
    <t>A2.3.11</t>
  </si>
  <si>
    <t>Does the system support tracking data ethics metrics, e.g. fairness metrics, sampling ratio, if yes please specify.</t>
  </si>
  <si>
    <t>A2.3.12</t>
  </si>
  <si>
    <t>Does system support generating and send alerts based on defined criteria, e.g. some metrics exceeding defined threshold?</t>
  </si>
  <si>
    <t>A2.3.13</t>
  </si>
  <si>
    <t>Can the system record and query a clear overview of all the runs (performance of the training) for a particular model?</t>
  </si>
  <si>
    <t>A2.3.14</t>
  </si>
  <si>
    <t>Does the system provide any visualization features on the technical and business model execution metrics over a period of time (e.g. CPU consumption, elapsed time, accuracy KPSs)?</t>
  </si>
  <si>
    <t>CP4D Administration and Audit Trail</t>
  </si>
  <si>
    <t>A2.3.15</t>
  </si>
  <si>
    <t>Can the system record performance metrics via API to Hadoop, Elasticsearch or any other data store?</t>
  </si>
  <si>
    <t>A2.3.16</t>
  </si>
  <si>
    <t>Can the system identify drift and outliers, based on parametrically defined user metrics?</t>
  </si>
  <si>
    <t>A2.3.17</t>
  </si>
  <si>
    <t>Can the system support deployment of a challenger model and provide parallel comparison of performance metrics of the model and the challenger?</t>
  </si>
  <si>
    <t>A2.3.18</t>
  </si>
  <si>
    <t>Can the system write the metrics and datasets, when drift is identified, back into the data store for future training and analysis?</t>
  </si>
  <si>
    <t>A2.3.19</t>
  </si>
  <si>
    <t>Can the user define model performance threshold or data quality rules to prevent automated jobs from running?</t>
  </si>
  <si>
    <t>A2.3.20</t>
  </si>
  <si>
    <t>Please describe the UI/GUI for the model monitoring capabilities. What is the level of sophistication in monitoring activities - any built-in and/or customizable monitoring dashboards?
Able to use UI/GUI to show model performance on a base and compare with development (or other reference) base</t>
  </si>
  <si>
    <t>A2.3.21</t>
  </si>
  <si>
    <t>For run errors, is there a regression capability for previous model output version e.g. automatically re-load previous run snapshot?
Able to fallback to model output based on previous snapshot if any errors with current snapshot run</t>
  </si>
  <si>
    <t>Experiments Tracking</t>
  </si>
  <si>
    <t>A2.3.22</t>
  </si>
  <si>
    <t>Can the system track experiments to record and compare parameters and results. Each run records the code version (git commit hash), source of the run, input parameters, metrics and output (models, data, etc)?</t>
  </si>
  <si>
    <t>Pipelines and Experiment  Tracking</t>
  </si>
  <si>
    <t>A2.3.23</t>
  </si>
  <si>
    <t>Can the system track model metrics and hyperparameters from JSON files and presents them in an UI?</t>
  </si>
  <si>
    <t>A2.3.24</t>
  </si>
  <si>
    <t>Does the system track experiment metrics such as loss and accuracy, visualizing the model graph, projecting gem beddings to a lower dimensional space?</t>
  </si>
  <si>
    <t>A2.4</t>
  </si>
  <si>
    <t>Model Retraining + Retirement</t>
  </si>
  <si>
    <t>A2.4.1</t>
  </si>
  <si>
    <t>Does system support model retraining workflow?</t>
  </si>
  <si>
    <t>Model Retirement</t>
  </si>
  <si>
    <t>A2.4.2</t>
  </si>
  <si>
    <t>Does system support promoting retrained model (or challenger model) when required?</t>
  </si>
  <si>
    <t>A2.4.3</t>
  </si>
  <si>
    <t>Does system support model retirement workflow?</t>
  </si>
  <si>
    <t>A3</t>
  </si>
  <si>
    <t>Model Governance</t>
  </si>
  <si>
    <t>A3.1</t>
  </si>
  <si>
    <t>Model Peer Review</t>
  </si>
  <si>
    <t>A3.1.1</t>
  </si>
  <si>
    <t xml:space="preserve">Does the system provide the ability a model reviewer to perform Peer Review (assessment of the model objectives, code robustness, accuracy achieved )? Does the system provide a workflow process  to support the review process - model owner to initiate peer review, reviewer to capture the status of the review - approval / rejection? Can the system capture and store the relevant comments for each round of review performed ? </t>
  </si>
  <si>
    <t xml:space="preserve">Model Governance &amp; Responsible AI </t>
  </si>
  <si>
    <t>A3.1.2</t>
  </si>
  <si>
    <t xml:space="preserve">Can the model developer share the following with the reviewer:
·      Model objective, fairness objective, harms and benefits, assumptions and limitations
·      Data used and data preparation steps followed (data source, field definitions/mappings, periods, filters, exclusions, missing treatment, imputation etc.)
·      Model development steps followed and relevant scripts/inbuilt models used (i.e. all customization steps like train/test/validate sampling, feature engineering, model algorithms used)
.      Pickle file of the model 
.      Versions of Python packages used
.      Model hyperparameters, seed number and other configuration settings in a standard format ( in csv , pickle etc.)
·      Model output/performance metrics in a standard format ( csv, pickle etc.)
·      Model explainability and business intuition review
·      Indicator/tag for existing/obsoleted models
</t>
  </si>
  <si>
    <t>A3.1.3</t>
  </si>
  <si>
    <t xml:space="preserve">Can the reviewer perform the following actions:
·       Independent data extraction, assessment and preparation
.       Trace the data from source to model (i.e. able to re-run the same data extraction and preparation steps as A3.1.2)
.       Write/store Python script using inbuilt/open source packages to analyze data
·       Replicate all the modeling steps
·       Build a challenger model
·       Verify the model output/performance and extract the information in standard format ( csv, pickle etc.)
.       Verify the fairness metric
·       Test the model for robustness using custom data (should have upload data function)
·       Assess the main drivers of model performance using inbuilt/open source explainability tools
·       Retrieve past models specs (pickle), apply to new data to compare performance across time
·       Trace outstanding issues and statuses from previous reviews
</t>
  </si>
  <si>
    <t>A3.2</t>
  </si>
  <si>
    <t>Responsible AI</t>
  </si>
  <si>
    <t>A3.2.1</t>
  </si>
  <si>
    <t xml:space="preserve">Does the system have functionalities to support the responsible use of AI? If yes, please elaborate. </t>
  </si>
  <si>
    <t>A3.2.2</t>
  </si>
  <si>
    <t>Can the system comply with standards such as MAS FEAT principles, Veritas Methodologies, GDPR, etc?  If yes, please state the standards.</t>
  </si>
  <si>
    <t>A3.2.3</t>
  </si>
  <si>
    <t>Is the proposed platform able to integrate with open source toolkit for responsible use of AI including the reporting artefact provided by these open source toolkit such as Veritas Open Source Toolkit.</t>
  </si>
  <si>
    <t>A3.2.4</t>
  </si>
  <si>
    <t>What are the fairness metric available in the platform? Please provide the exhaustive list in the following format:
Model Type   Metric                           Definition
------------------------------------------------------------
Classifier        Equal Opportunity      True Positive Rate
Regression    xxxx</t>
  </si>
  <si>
    <t>A3.2.5</t>
  </si>
  <si>
    <t>Is there any functionality to provide guidance on the selection of an appropriate fairness metric?</t>
  </si>
  <si>
    <t>A3.2.6</t>
  </si>
  <si>
    <t>Does the platform allow setting of fairness threshold in percentage or absolute value?</t>
  </si>
  <si>
    <t>A3.2.7</t>
  </si>
  <si>
    <t xml:space="preserve">What are the features available to support the trade-off analysis of the fairness objective and performance objective? </t>
  </si>
  <si>
    <t>A3.2.8</t>
  </si>
  <si>
    <t>Does the system support model feature importance analytics (e.g SHAP, LIME)?</t>
  </si>
  <si>
    <t>A3.2.9</t>
  </si>
  <si>
    <t>What explainability techniques does the system support  (including permutation importance, feature importance, shapley value, sensitivityanalysis, partial dependence plots, ICE plots, integrated gradients, similarity-based methods and others)</t>
  </si>
  <si>
    <t>A3.2.10</t>
  </si>
  <si>
    <t>Does the system support open-source explainability tools or frameworks? If yes please provide the list currently supported</t>
  </si>
  <si>
    <t>A3.2.11</t>
  </si>
  <si>
    <t>How does the system track and visualise the transparency of the process  (tracking of versions, iterations and process documentation, etc)? How are these details visualised? Can they be extracted and in what format?</t>
  </si>
  <si>
    <t>A3.2.12</t>
  </si>
  <si>
    <t>What are the out-of-the-box bias detection and mitigation functionalities available?</t>
  </si>
  <si>
    <t>A3.2.13</t>
  </si>
  <si>
    <t>Does the system provide checklist for maintaining and measuring qualitative and quantitative AI ethical standards?  For example, is the model subject to data protection impact assessment and whether the outcome of the assessment is acceptable?</t>
  </si>
  <si>
    <t>A3.2.14</t>
  </si>
  <si>
    <t>Does the system support the tracking of human-in-the-loop or human-over-the-loop processes?</t>
  </si>
  <si>
    <t>A3.3</t>
  </si>
  <si>
    <t>Model Documentation</t>
  </si>
  <si>
    <t>A3.3.1</t>
  </si>
  <si>
    <t>Is there any functionality to facilitate the automatic documentation of the model? For example, model development documentation, model deployment documentation, model review report, etc.</t>
  </si>
  <si>
    <t>A3.3.2</t>
  </si>
  <si>
    <t>Does the system support document versioning?</t>
  </si>
  <si>
    <t>A3.3.3</t>
  </si>
  <si>
    <t xml:space="preserve">Is the system able to integrate the model documentation with external reports such as those generated by the open source toolkit e.g. Veritas toolkit? </t>
  </si>
  <si>
    <t>A3.3.4</t>
  </si>
  <si>
    <t>Does the system provide the necessary workflow to support the lifecycle of the model documentation e.g. creation, approval, distribution, etc?</t>
  </si>
  <si>
    <t>A3.4</t>
  </si>
  <si>
    <t>Model Registry</t>
  </si>
  <si>
    <t>A3.4.1</t>
  </si>
  <si>
    <t>Is there any functionality to support the registry of models?</t>
  </si>
  <si>
    <t>A3.4.2</t>
  </si>
  <si>
    <t>Is the model registry able to support the registration of models outside of this platform?  For example, some SAS models may exist outside of this platform but we will need to ensure that the model registry is able to capture full list of models in the bank.</t>
  </si>
  <si>
    <t>CI/CD Integration</t>
  </si>
  <si>
    <t>A3.4.3</t>
  </si>
  <si>
    <t>Does the platform provide the necessary workflow to support the lifecycle of the model registry and model documentations e.g. creation, approval, distribution, etc?</t>
  </si>
  <si>
    <t>A3.4.4</t>
  </si>
  <si>
    <t>Is there any functionality available to ensure the completeness of the model registry?</t>
  </si>
  <si>
    <t>A3.5</t>
  </si>
  <si>
    <t>Role Based Access</t>
  </si>
  <si>
    <t>A3.5.1</t>
  </si>
  <si>
    <t>What is the Impact to users during deployment/batch-run,  concurrent usage</t>
  </si>
  <si>
    <t>A3.5.2</t>
  </si>
  <si>
    <t>Does the system supports set up of Access Control for different configurable user groups. Please elaborate the setup and maintenance of different user groups to create/amend/review different components:
  (a) Parameters update of pre-defined template by different user group without 'scripting' /coding (aka values or value tables update)
  (b) Different Use Case groups</t>
  </si>
  <si>
    <t>A3.5.3</t>
  </si>
  <si>
    <t>Does the system support "access control (security access)" functions to create/setup, grant (assignment), maintain and manage the access to various components of the application. Elaborate if following are supported:
  (a) Users
  (b) User group &amp; functions
  (c) Role (Role-based security control E.g. Administrator,data scientist, citizen data scientist. MLOps Engineer, etc)
  (e) Hierarchy level access
  (d) Allow Filters / Blocked access setup</t>
  </si>
  <si>
    <t>A3.5.4</t>
  </si>
  <si>
    <t>Does the system support the monitoring of 'unauthorized' attempt. Please elaborate how is this alerted.</t>
  </si>
  <si>
    <t>A3.5.5</t>
  </si>
  <si>
    <t>Does the systme support the access control for the models / codes developed outside the solution (i.e. SAS models, ML Models).</t>
  </si>
  <si>
    <t>A3.5.6</t>
  </si>
  <si>
    <t>Does the system support maker/checker dual control for user account and role/permission administration functions.</t>
  </si>
  <si>
    <t>A3.5.7</t>
  </si>
  <si>
    <t xml:space="preserve">What levels of governance controls are supported when the system is used by multiple user groups from different areas of the bank and they would need different level of access right. </t>
  </si>
  <si>
    <t>A3.6</t>
  </si>
  <si>
    <t>Audit Trail</t>
  </si>
  <si>
    <t>A3.6.1</t>
  </si>
  <si>
    <t>Does the system support business user tracking of changes. For each change, rule administrator must be able to track 'who', 'when' and 'what' (before and after) was amended.</t>
  </si>
  <si>
    <t>A3.6.2</t>
  </si>
  <si>
    <t>Does the system support business users to search  activities by different parameters, e.g. date, activity, and etc.</t>
  </si>
  <si>
    <t>A3.6.3</t>
  </si>
  <si>
    <t>Does the system support business users to search the change history by different parameters, e.g. user, date, type of change, and etc.</t>
  </si>
  <si>
    <t>A3.6.4</t>
  </si>
  <si>
    <t>Does the system support role-base setting and maintenance of users of audit trail function (ref: Access Control / Security Access) e.g. define 'who' can see 'what' in audit trail history.</t>
  </si>
  <si>
    <t>A3.6.5</t>
  </si>
  <si>
    <t>Does the system support business users' tracing of changes and/or activities history, with ability to view complete history of all changes and deployments.</t>
  </si>
  <si>
    <t>A3.6.6</t>
  </si>
  <si>
    <t>Does the system support business users on the 'audit trail' function for the models / codes developed outside the solution (i.e. SAS codes) if available. (e.g. extent of audit trail of embedded code execution available).</t>
  </si>
  <si>
    <t>A3.6.7</t>
  </si>
  <si>
    <t xml:space="preserve">Does the system support different level audit trail enabling and separate enabling for model development changes, model  deployment, model / experiment execution. Please elaborate the impact on the performance whilst enabling audit trail functions.
</t>
  </si>
  <si>
    <t>A3.6.8</t>
  </si>
  <si>
    <t>Does the system support business users' role-base setting and maintenance of users of audit trail function (ref: Access Control / Security Access) e.g. define 'who' can see 'what' in audit trail history.</t>
  </si>
  <si>
    <t>A3.6.9</t>
  </si>
  <si>
    <t>Does the system support version control on embedded software functions (e.g. open source librabies) and check-in/out of all components (input, derived, output, computation).</t>
  </si>
  <si>
    <t>A4</t>
  </si>
  <si>
    <t>Model Infrastructure</t>
  </si>
  <si>
    <t>A4.1</t>
  </si>
  <si>
    <t>Model Environments</t>
  </si>
  <si>
    <t>A4.1.1</t>
  </si>
  <si>
    <t>Does the system support cloud-native/private cloud environments (e.g automated container orchastration, and self-service dynamic resource scheduling through configuration etc)?</t>
  </si>
  <si>
    <t>A4.1.2</t>
  </si>
  <si>
    <t xml:space="preserve">Does the system support separate zones for pilot/pre-production testing and full production operation?
Can the system support separate zones for testing and operationalisation? If so, can the system manage model transfer between those separate zones with user controls and system logs?
E.g.
1. Have a control panel to track packages* in the separate zones.
2. Demostrate packages* can be transferred and deployed in separate zones. 
3. Demostrate resources on these separate zones are isolated.
4. Demostrate env param can be injected in to the packages* when deployed into another env.
* artefacts bundled up required for repeatable pipeline or model deployment. </t>
  </si>
  <si>
    <t>CP4D Administration and Audit Trail and Deployment and Monitoring</t>
  </si>
  <si>
    <t>A4.1.3</t>
  </si>
  <si>
    <t>Does the system support multi-tenancy?
Can the system support multi-tenancy, in which various business units has their own dedicated workspaces, segregated from each other and all is stored centrally in common enterprise data store/repository? 
E.g.
1. Have a control panel to assign resources to various tenant.
2. Have a control panel to review resource usage by tenant over a configurable time window.
3. Demostrate tenant's artefacts/processes are completely isolated yet sharing the same physical storage/compute resource.</t>
  </si>
  <si>
    <t>A4.1.4</t>
  </si>
  <si>
    <t xml:space="preserve">Does the system support package and library lifecycle management?
Can all artefacts generated from the system be version controlled?
Can the package/library be easily:
1. Reuse witihin project or shared across project
2. Promoted to another env.
3. Roll back to a specific version
 </t>
  </si>
  <si>
    <t>A4.1.5</t>
  </si>
  <si>
    <t>Does the system support central hosting in a data center or private cloud and enable seamless access from data teams' offline network without additional security setup? e.g firewall whitelisting for individual users</t>
  </si>
  <si>
    <t>A4.1.6</t>
  </si>
  <si>
    <t>Does the system support remote/work from home setups?</t>
  </si>
  <si>
    <t>A4.2</t>
  </si>
  <si>
    <t xml:space="preserve">Runtimes </t>
  </si>
  <si>
    <t>A4.2.1</t>
  </si>
  <si>
    <t>Does the system support In-memory computing. Please elaborate how it is achieved</t>
  </si>
  <si>
    <t>A4.2.2</t>
  </si>
  <si>
    <t>Does the system support distributed computing. Please elaborate how it is achieved</t>
  </si>
  <si>
    <t>A4.2.3</t>
  </si>
  <si>
    <t>Does the system support In-database analytics. Please elaborate how it is achieved</t>
  </si>
  <si>
    <t>A4.2.4</t>
  </si>
  <si>
    <t>Does the system support real-time data and streams. Please elaborate how it is achieved</t>
  </si>
  <si>
    <t>A4.2.5</t>
  </si>
  <si>
    <t>Does the system maintain algorithmic efficiency on either a single-node or multiple-node environment. If yes, please elaborate how it is achieved</t>
  </si>
  <si>
    <t>A4.2.6</t>
  </si>
  <si>
    <t>If there is a need for a specialized hardware / software? If yes, please provide an exhaustive list of all components</t>
  </si>
  <si>
    <t>A4.2.7</t>
  </si>
  <si>
    <t>Does the system provide cost guidance (e.g. analysis of user CPU consumption for a period of time)</t>
  </si>
  <si>
    <t>A4.2.8</t>
  </si>
  <si>
    <t>Does the system support performance options per user or user groups for training</t>
  </si>
  <si>
    <t>A4.2.9</t>
  </si>
  <si>
    <t>What build-in model runtimes, e.g language runtimes, are supported by the system</t>
  </si>
  <si>
    <t>A4.2.10</t>
  </si>
  <si>
    <t>Does the system support extensible and customizable model runtime. Be able to extend the build-in model runtimes including frameworks and libraries for development, e.g updating Python version or install additional libraries for model development</t>
  </si>
  <si>
    <t>A4.2.11</t>
  </si>
  <si>
    <t>Can model runtime being saved, promote, and re-used cross projects and DEV/TEST/PROD environments
Can the system support model change control management, allowing export and import of models across various environments (e.g. different zones within the same platform)?</t>
  </si>
  <si>
    <t>A4.2.12</t>
  </si>
  <si>
    <t>Can the libraries/packages being promoted and re-used cross DEV/TEST/PROD environment? Please elaborate
Can the system support model libraries/packages change control management, allowing export and import of model libraries/packages across various environments (e.g. different zones within the same platform)?</t>
  </si>
  <si>
    <t>A4.2.13</t>
  </si>
  <si>
    <t>Does the system support self-service and dynamic resource scheduling and orchastration, e.g vertical and horizontal scalling
E.g.
Can user customise CPU, memory and timeout configurations for their runtime instances?
Can user's define resources for their model and batch pipeline deployment?
Can user model deployment auto-scale when deployment is reaching its max capacity?</t>
  </si>
  <si>
    <t>A4.3</t>
  </si>
  <si>
    <t>Scalability</t>
  </si>
  <si>
    <t>A4.3A</t>
  </si>
  <si>
    <t>Multiple locations</t>
  </si>
  <si>
    <t>A4.3A1</t>
  </si>
  <si>
    <t>Does the system support localization - i.e. able to support different locale for language and regional currency.</t>
  </si>
  <si>
    <t>A4.3A2</t>
  </si>
  <si>
    <t>Does the system support locale demographics - national ID, credit bureau formats</t>
  </si>
  <si>
    <t>A4.3A3</t>
  </si>
  <si>
    <t>Do we need separate installations of the system in each country or we can maintain a central installation with multiple entities / countries?</t>
  </si>
  <si>
    <t>A4.3A4</t>
  </si>
  <si>
    <t>Does the system support centralized (hub) approach  where the setup / rules are maintained centally and specific functions are localized as per each county's  regulatory requirements</t>
  </si>
  <si>
    <t>A4.3A5</t>
  </si>
  <si>
    <t>Does the system support  specific functions/ components to be maintained by local country team while the system is centrally maintained by group.</t>
  </si>
  <si>
    <t>A4.3A6</t>
  </si>
  <si>
    <t xml:space="preserve">Does the system support maintenance to be performed by a centralized team (hub) while the UAT is done by local country team. </t>
  </si>
  <si>
    <t>A4.3A7</t>
  </si>
  <si>
    <t>Indonesia has strict Data Localization Requirement. How the system support this requirement? Is the implementation seamless as per other non-Indonesia countries to business users. What is the  impact on the business users to maintain the system. Do we need a separate instance / license?</t>
  </si>
  <si>
    <t>A4.3A8</t>
  </si>
  <si>
    <t xml:space="preserve">Can all the system components be implemented for all countries? If there are any specific areas that have restrictions for specific country, please list down. </t>
  </si>
  <si>
    <t>A4.3B</t>
  </si>
  <si>
    <t>On-premises,multi-cloud and hybrid support</t>
  </si>
  <si>
    <t>A4.3B1</t>
  </si>
  <si>
    <t>Does the system allow business user to have more flexible cloud option for modular and dynamic changes of decision rules or computation. Elaborate on followings
  (a) How is data passed to the cloud - please assess the security of the data going into your system and output delivery
  (b) Does your cloud system comply with Privacy requirements (e.g avoid customer identifier)</t>
  </si>
  <si>
    <t>A4.3B2</t>
  </si>
  <si>
    <t xml:space="preserve">Cloud system provides competitive advantage or differentiator over non-cloud / competitors for Easy integration of data sources. 
  (a) Elaborate differences and advantages of your system over traditional decision system for easy integration of data sources using universal connectors (e.g SQL) or custom connectors (e.g API connection using modern interfaces such as Open API).
  (b) Data source adapter concept
~ Elaborate if your system has a Data Source Adapter that provides system for two-way communication between the Core Scoring / Decision Rules component and any external/internal data source.
~ Does it use Open API standard interface specification and thus can handle all types of structured and unstructured data. Data Source Adapter is equipped with cache functionality which enhances speed and reduces costs (e.g no duplicate requests to a credit bureau).
  (c) Elaborate your adaptor data handling libraries (device data, behavioral data tracking, mobile app data, …) or antifraud / collection components. </t>
  </si>
  <si>
    <t>A4.3B3</t>
  </si>
  <si>
    <t>Cloud system: Microservices advantage:
a) Elaborate how your system microservices architecture to be adopted for agile deployment &amp; flexible data integration for the planned use cases.
b) Elaborate on your system communication with other systems and components is happening via standard API protocols.
c) Illustrate if your system microservices architecture could facilitate and how it will be done for modular &amp; agile deployment of specific strategy / model without full deployment.</t>
  </si>
  <si>
    <t>A4.3B4</t>
  </si>
  <si>
    <t>Does the system allow business user more flexible version management of policy/ scorecard changes on Cloud Version Control? Please elaborate on embedded software functions advantage on cloud system for version control and check-in/out of all components (input, derived, output, computation).</t>
  </si>
  <si>
    <t>A4.3B5</t>
  </si>
  <si>
    <t>Does the systemprovide embedded tools for access admin on Cloud Access Control? If yes, please elaborate on embedded software functions difference/ advantage on cloud system for access control.</t>
  </si>
  <si>
    <t>A4.3C</t>
  </si>
  <si>
    <t>Upgrade flexibility</t>
  </si>
  <si>
    <t>A4.3C1</t>
  </si>
  <si>
    <t xml:space="preserve">What is the software upgrade effort for business users - pls detail down the steps required e.g Lift and drop, or conversion work required, UAT required, etc. </t>
  </si>
  <si>
    <t>A4.3C2</t>
  </si>
  <si>
    <t xml:space="preserve">How often is the software being upgraded on annual basis? Please further elaborate what is the end user involvement during the upgrade. </t>
  </si>
  <si>
    <t>A4.3C3</t>
  </si>
  <si>
    <t xml:space="preserve">For the software upgrade, are there upgrade costs involved (e.g vendor services, migration cost, etc.). This will impact the business unit affordability for the system in long run. </t>
  </si>
  <si>
    <t>A4.3C4</t>
  </si>
  <si>
    <t>Does the system enable back compatibility and without requiring significant project modification when version upgrade?</t>
  </si>
  <si>
    <t>17/07/2023</t>
  </si>
  <si>
    <t>01/08/2023</t>
  </si>
  <si>
    <t>27/07/2023</t>
  </si>
  <si>
    <t>01/07/2023</t>
  </si>
  <si>
    <t>28/07/2023</t>
  </si>
  <si>
    <t>18/07/2023 
19/07/2023</t>
  </si>
  <si>
    <t>20/07/2023 
21/07/2023</t>
  </si>
  <si>
    <t>24/07/2023  
31/07/2023</t>
  </si>
  <si>
    <t>25/07/2023 
26/07/2023</t>
  </si>
  <si>
    <t>25/07/2023 
26/07/2023 
01/08/2023</t>
  </si>
  <si>
    <t>PoC Stage</t>
  </si>
  <si>
    <t>IBM</t>
  </si>
  <si>
    <t>H20.ai</t>
  </si>
  <si>
    <t>Average Score</t>
  </si>
  <si>
    <t>Weighted Score</t>
  </si>
  <si>
    <t>GMET</t>
  </si>
  <si>
    <t>E1</t>
  </si>
  <si>
    <t>GBT</t>
  </si>
  <si>
    <t>Weightage</t>
  </si>
  <si>
    <t>PoC Scope</t>
  </si>
  <si>
    <t>Stage</t>
  </si>
  <si>
    <t>Score</t>
  </si>
  <si>
    <t>Comments</t>
  </si>
  <si>
    <t>B1.1</t>
  </si>
  <si>
    <t>Architecture</t>
  </si>
  <si>
    <t>-</t>
  </si>
  <si>
    <t>B1.1.1</t>
  </si>
  <si>
    <t>Provide detailed documentation covering physical, logical and technical architecture of the platform</t>
  </si>
  <si>
    <t>B1.1.2</t>
  </si>
  <si>
    <t>Provide detailed documentation covering deployment architecture of all components, services for all options of on-premise (including private cloud), hybrid model, public cloud and hosted version</t>
  </si>
  <si>
    <t>B1.1.3</t>
  </si>
  <si>
    <t>Provide detailed documentation covering development  architecture</t>
  </si>
  <si>
    <t>B1.1.4</t>
  </si>
  <si>
    <t>Provide detailed documentation on infrastructure architecture guidelines including sizing, versions and detailed specification configuration requirements to support typical size implementation - please refer to "Volume Projections"</t>
  </si>
  <si>
    <t>B1.1.5</t>
  </si>
  <si>
    <t>Provide detailed documentation security and network architecture of on-premise including private cloud, hybrid model and hosted version</t>
  </si>
  <si>
    <t>B1.1.6</t>
  </si>
  <si>
    <t>Provide detailed documentation on compatibility matrix for operating system, databases, web and app servers with version</t>
  </si>
  <si>
    <t>B1.1.7</t>
  </si>
  <si>
    <t>Ability to support single instance multi tenancy where the different tenants could comprise different business units in the Bank across different countries</t>
  </si>
  <si>
    <t>B1.1.8</t>
  </si>
  <si>
    <t>As part of the single instance multi tenancy model, the solution should be able to support a self-sufficient ecosystem within each business unit with e.g. their own business user administrator with some limited administration rights, policy requestor, policy designer, policy approver. It should also support roles across business units e.g. an overall administrator.</t>
  </si>
  <si>
    <t>B1.1.9</t>
  </si>
  <si>
    <t>Provide datamodel and entity relationship diagram - functional entities and platform entities</t>
  </si>
  <si>
    <t>B1.1.10</t>
  </si>
  <si>
    <t>Provide the product component diagram. Which of the product components are on-premise vs cloud vs both. If both cloud and on-premise versions are available, please highlight differences in the features, if any.</t>
  </si>
  <si>
    <t>B1.1.11</t>
  </si>
  <si>
    <t>What kind of scaling is supported by the platform components e.g. vertical or horizontal. Provide details on limits imposed by the product if known</t>
  </si>
  <si>
    <t>B1.1.12</t>
  </si>
  <si>
    <t>How do you support single instance multi tenancy where the different tenants could comprise different business units in the Bank across different countries.</t>
  </si>
  <si>
    <t>B1.1.13</t>
  </si>
  <si>
    <t>Ability to support single centralized repository for all models and policy related objects with partitioning based on user groups</t>
  </si>
  <si>
    <t>B1.1.14</t>
  </si>
  <si>
    <t xml:space="preserve">Ability of the platform to support High Availability configuration. Please provide documentation. </t>
  </si>
  <si>
    <t>B1.1.15</t>
  </si>
  <si>
    <t>Ability to leverage open systems technologies, standards, tools and enable modern development processes and methodologies without any dependency on proprietary middleware technology or infrastructure</t>
  </si>
  <si>
    <t>B1.1.16</t>
  </si>
  <si>
    <t>Does the proposed platform have a roadmap towards cloud native and microservices architecture including containerisation. Please share the roadmap</t>
  </si>
  <si>
    <t>B1.1.17</t>
  </si>
  <si>
    <t>Ability to support deployment across a minimum of two active dispersed production sites.</t>
  </si>
  <si>
    <t>B1.1.18</t>
  </si>
  <si>
    <t>If the solution is hosted on public cloud, what is the typical bandwidth required between the public cloud and UOB data center?</t>
  </si>
  <si>
    <t>B1.1.19</t>
  </si>
  <si>
    <t>If your solution has a "Credit Risk Data Model" predefined please provide the ERD/datamodel and data dictionary, also specify any infrastructure requirements in this context</t>
  </si>
  <si>
    <t>B1.1.20</t>
  </si>
  <si>
    <t>Ability to distribute workloads across infrastructure provisioned for the platform, e.g.  Allocate batch and API workload to different VM/container</t>
  </si>
  <si>
    <t>B1.1.21</t>
  </si>
  <si>
    <t>Provide the typical network bandwidth required to support your end user client</t>
  </si>
  <si>
    <t>B1.1.22</t>
  </si>
  <si>
    <t xml:space="preserve">Provide any out-of-box data model/testing templates/datasets available for standard business functionalities: 
1. Limit management 
2. Collection management </t>
  </si>
  <si>
    <t>B1.1.23</t>
  </si>
  <si>
    <t>Ability to store policy execution history for 12-24 months</t>
  </si>
  <si>
    <t>B1.1.24</t>
  </si>
  <si>
    <t>Ability to store customer details for 12-24 month-ends including 90 trailing calendar days</t>
  </si>
  <si>
    <t>B1.1.25</t>
  </si>
  <si>
    <t>Ability to run champion/challenger simulation, please provide any specific details</t>
  </si>
  <si>
    <t>B1.1.26</t>
  </si>
  <si>
    <t>Ability to execute AI/ML models with support for requirements such as explainability, monitoring, optimization/tuning. Elaborate on the types of models and formats supported</t>
  </si>
  <si>
    <t>B1.2</t>
  </si>
  <si>
    <t>Integration Capabilities</t>
  </si>
  <si>
    <t>B1.2.1</t>
  </si>
  <si>
    <t>Provide a list of interfaces methods the platform can ingest data from external system, e.g. batch,  sync API call, async APIs via streaming</t>
  </si>
  <si>
    <t>B1.2.2</t>
  </si>
  <si>
    <t>Batch: Ability to generate data files to be used by downstream systems in different formats: fixed length text, CSV, SAS, XML</t>
  </si>
  <si>
    <t>B1.2.3</t>
  </si>
  <si>
    <t>Batch: Ability to customize  the content and format of input and output interface files</t>
  </si>
  <si>
    <t>B1.2.4</t>
  </si>
  <si>
    <t>Batch: Ability to customize interface files content and format within the product UI without development effort</t>
  </si>
  <si>
    <t>B1.2.5</t>
  </si>
  <si>
    <t xml:space="preserve">Batch: Ability to use built-in scheduler to schedule batch jobs based on </t>
  </si>
  <si>
    <t>B1.2.6</t>
  </si>
  <si>
    <t>a. recurring on date/time/cycle</t>
  </si>
  <si>
    <t>B1.2.7</t>
  </si>
  <si>
    <t>b. ad-hoc execution of certain batch job</t>
  </si>
  <si>
    <t>B1.2.8</t>
  </si>
  <si>
    <t>c. certain predefined trigger: i.e. utilisation exceeds certain threshold</t>
  </si>
  <si>
    <t>B1.2.9</t>
  </si>
  <si>
    <t>d. dependency between jobs, e.g. start the job as soon as another job is finished and successful</t>
  </si>
  <si>
    <t>B1.2.10</t>
  </si>
  <si>
    <t>Batch: Ability to define batch job schedule and trigger by end users without developer effort</t>
  </si>
  <si>
    <t>B1.2.11</t>
  </si>
  <si>
    <t>API: provide documents for APIs available on the platform out-of-box</t>
  </si>
  <si>
    <t>B1.2.12</t>
  </si>
  <si>
    <t>API: please provide API protocol (e.g. SOAP, REST, gRPC, Kafka, MQ) and access control details</t>
  </si>
  <si>
    <t>B1.2.13</t>
  </si>
  <si>
    <t>API: Ability to customize input parameter and output payload for APIs</t>
  </si>
  <si>
    <t>B1.2.14</t>
  </si>
  <si>
    <t>API: ability to customize APIs by end-user within the UI without developer effort</t>
  </si>
  <si>
    <t>B1.2.15</t>
  </si>
  <si>
    <t>API: Ability to trace API calls and display output in UI to assist monitoring and troubleshooting</t>
  </si>
  <si>
    <t>B1.2.16</t>
  </si>
  <si>
    <t>API: Ability for streaming APIs (if any) to support Apache Kafka as the transport layer</t>
  </si>
  <si>
    <t>B1.2.17</t>
  </si>
  <si>
    <t>Ability to import and execute existing score card models from other vendor's software, e.g. SAS</t>
  </si>
  <si>
    <t>B1.2.18</t>
  </si>
  <si>
    <t>Ability to integrate with web services and MQ/EAI to perform data enrichment for real time offers</t>
  </si>
  <si>
    <t>B1.2.19</t>
  </si>
  <si>
    <t>Ability to provide support for industry standard based Application Performance Management and integration with common 3rd party APM tools (CA APM, Geneos, App Dynamics etc.)</t>
  </si>
  <si>
    <t>B1.3</t>
  </si>
  <si>
    <t>Datasources</t>
  </si>
  <si>
    <t>B1.3.1</t>
  </si>
  <si>
    <t>Provide list of data sources (e.g. RDBMS, NoSQL DB, Cloud Storage, SAS, Hive, HDFS) with version which the platform can support to ingest data into the platform</t>
  </si>
  <si>
    <t>B1.3.2</t>
  </si>
  <si>
    <t>Ability to integrate with source data without requiring significant ETL work by developers. Please elaborate scenarios where development work is required for data ingestion into the platform</t>
  </si>
  <si>
    <t>B1.3.3</t>
  </si>
  <si>
    <t>Ability to ingest data from different systems internal or external to the bank that uses the following protocols:</t>
  </si>
  <si>
    <t>1. Teradata</t>
  </si>
  <si>
    <t>2. Flat files of various format: CSV, XML, JSON, fixed length</t>
  </si>
  <si>
    <t>3. Flat files of various encoding: e.g. UTF8, ASCII, EBCDIC, Thai (TIS620)</t>
  </si>
  <si>
    <t>Custom Data Access</t>
  </si>
  <si>
    <t>4. PDF files, e.g. credit bureau reports. Information needs to be extracted from PDF and parsed for ingestion</t>
  </si>
  <si>
    <t>5. SAS dataset</t>
  </si>
  <si>
    <t>6. HIVE/Implala</t>
  </si>
  <si>
    <t>7. RDBMS Databases - Oracles, DB2, SQL, Postgresql, MariaDB</t>
  </si>
  <si>
    <t>B1.3.4</t>
  </si>
  <si>
    <t>Ability to ingest only changed data for various data sources</t>
  </si>
  <si>
    <t>B1.3.5</t>
  </si>
  <si>
    <t>Effort and timelines to set up a new connectivity for any of the above</t>
  </si>
  <si>
    <t>B1.3.6</t>
  </si>
  <si>
    <t>Ability to run customized queries to get data from the data sources</t>
  </si>
  <si>
    <t>B1.3.7</t>
  </si>
  <si>
    <t>Ability to Support Federated/Unified Query to access the data from multiple data sources like DB2, Hive or Teradata</t>
  </si>
  <si>
    <t>B1.3.8</t>
  </si>
  <si>
    <t>Ability to support impersonation for Kerberos based authentication for datasource connection</t>
  </si>
  <si>
    <t>B1.3.9</t>
  </si>
  <si>
    <t>Ability to support preparation of different types of data (e.g. Transaction, Accounts &amp; Customer), please describe the process</t>
  </si>
  <si>
    <t>B1.3.10</t>
  </si>
  <si>
    <t>Ability to have an extensible data model which allows for elements to be added and customised to the specific requirements of the bank and is there a limitation on the number of fields and tables that can be created</t>
  </si>
  <si>
    <t>B1.3.11</t>
  </si>
  <si>
    <t>Ability to query multiple data sources at the same time when designing a strategy/policy (design time)</t>
  </si>
  <si>
    <t>B1.3.12</t>
  </si>
  <si>
    <t>Ability to query multiple data sources at the same time when executing a strategy/policy (run time)</t>
  </si>
  <si>
    <t>B1.3.13</t>
  </si>
  <si>
    <t>Ability to tokenized PII and sensitive data fields before sending to  cloud - both in batch and API</t>
  </si>
  <si>
    <t>B1.3.14</t>
  </si>
  <si>
    <t>Ability to de-tokenize the PII and sensitive data fields on-premise when data is sent from cloud to on-premise - both in batch and API</t>
  </si>
  <si>
    <t>B1.3.15</t>
  </si>
  <si>
    <t>Ability to generate reports using an on-premise component that combines data from the token vault with that on the cloud with reasonable performance</t>
  </si>
  <si>
    <t>B1.3.16</t>
  </si>
  <si>
    <t>Ability to allow ad-hoc data upload inot the platform by end users. Please elobrate on types of data allowed and formats supported (i.e. customer data in CSV format)</t>
  </si>
  <si>
    <t>B1.3.17</t>
  </si>
  <si>
    <t>Ability to perform data validation during data ingestion. Please elaborate on the process and mechanism</t>
  </si>
  <si>
    <t>B1.3.18</t>
  </si>
  <si>
    <t>Able to process large-volume data
a) Could the platform work with large, raw data directly (e.g. transactional data, digital data), without the need for pre-processing and/or aggregation?
b) Please elaborate what situation /scenarios that require pre-aggregated info before ingestion for platform computation</t>
  </si>
  <si>
    <t>B1.3.19</t>
  </si>
  <si>
    <t>Supports storage of inputs, derived fields &amp; results (including score weight per score drivers for scorecard)  to other databases such as SQL, Oracle, Teradata etc.</t>
  </si>
  <si>
    <t>B1.4</t>
  </si>
  <si>
    <t>Integration with Delivery Platforms</t>
  </si>
  <si>
    <t>B1.4.1</t>
  </si>
  <si>
    <t>Ability to generate files that contains the result of policy execution for the downstream system to consume. The following format and encoding should be supported:
UTF8, ASCII
Fixed length, CSV, XML, JSON</t>
  </si>
  <si>
    <t>B1.4.2</t>
  </si>
  <si>
    <t>After interface files are generated, automatically invoke file transfer mechanism to send the file to the destination server via the following protocols: FTP, Secure FTP (SFTP), MQ/TDE</t>
  </si>
  <si>
    <t>B1.4.3</t>
  </si>
  <si>
    <t>Ability to expose REST and SOAP API to invoke execution of policy on certain customers/accounts. Please provide APIs that are available out-of-box and describe the API security mechanisms</t>
  </si>
  <si>
    <t>B1.4.4</t>
  </si>
  <si>
    <t>Ability to expose policy execution for certain customers/accounts via streaming over Kafka. Please provide API details and security mechanism.</t>
  </si>
  <si>
    <t>B1.4.5</t>
  </si>
  <si>
    <t>Ability to capture feedback from downstream system in order to form a closed information loop e.g. the platform calculate a temp limit increase for a customer, send the recommendation to credit card system, later when the temp limit is utilied (or not utilized), the platform will capture the feedback from the downstream system and store the result inside the platform for 12 months</t>
  </si>
  <si>
    <t>B1.4.6</t>
  </si>
  <si>
    <t>When receiveing feedback from the down stream system, what capabilities does the platform have? e.g. ingest a batch file, invoke sync APIs, receive feedback from a Kafka topic</t>
  </si>
  <si>
    <t>B1.4.7</t>
  </si>
  <si>
    <t>Standard templates to integrate with following systems (please provide details):
1) Credit card systems 
2) Collections systems
3) Campaign management systems
4) Digital (Web + Mobile)
5) CASA/Secured Loans</t>
  </si>
  <si>
    <t>B1.5</t>
  </si>
  <si>
    <t>Development, Testing, DevOps</t>
  </si>
  <si>
    <t>B1.5.1</t>
  </si>
  <si>
    <t>Provide details of the DevOps CI/CD support in terms of tools and processes used during deployment.
Does the the Supplier have the ability to support the following tooling:</t>
  </si>
  <si>
    <t>1. Requirements/User Stories - JIRA</t>
  </si>
  <si>
    <t>2. Environment Setup/Deploy - Puppet, Jenkins, Kubernetes</t>
  </si>
  <si>
    <t>3. SCM / Build / Binary control - Git/Bitbucket, Artifactory, Maven, Gradle</t>
  </si>
  <si>
    <t>4. Defect Control - JIRA, Confluence</t>
  </si>
  <si>
    <t>5. Scan / Testing - Selenium, Sonarqube, SoapUI</t>
  </si>
  <si>
    <t>6. Release - Aldon</t>
  </si>
  <si>
    <t>7. Performance Test - Jmeter, HPLoadrunner</t>
  </si>
  <si>
    <t>8. Security Test - Veracode</t>
  </si>
  <si>
    <t>9. Test Automation: TOSCA</t>
  </si>
  <si>
    <t>B1.5.2</t>
  </si>
  <si>
    <t>Provide describe product out-of-box capability to integrate with CI/CD tool chain. Please provide detailed example of end-to-end loop of dev, deploy, test workflow</t>
  </si>
  <si>
    <t>B1.5.3</t>
  </si>
  <si>
    <t>Provide examples and details of the tools for propagating releases of product solutions across different environments (e.g. Development, SIT, UAT, Production etc.) that the supplier is capable of supporting. Please elaborate on mechansim to ensure deployment of artifacts are verified in order to prevent unauthorized tampering</t>
  </si>
  <si>
    <t>B1.5.4</t>
  </si>
  <si>
    <t xml:space="preserve">Application Development Technology Platform (e.g. JAVA/ASP.NET, Oracle, Linux ) List all the technology platforms used within the application  </t>
  </si>
  <si>
    <t>B1.5.5</t>
  </si>
  <si>
    <t>Ability to perform the promotion using Export &amp; Import feature between environments</t>
  </si>
  <si>
    <t>B1.5.6</t>
  </si>
  <si>
    <t>Ability to compile and deploy individual objects at component level (for example one rule) rather than deploying the entire library. Please elaborate on the detailed process, including steps to deploy and perform unit test on only the changed policies, not the entire library</t>
  </si>
  <si>
    <t>B1.5.7</t>
  </si>
  <si>
    <t>Provide details of how the Supplier is capable of supporting hot deployment as well partial deployment:
Hot deployment is the process of adding new components to a running server without having to stop the application server process and start it again. e.g. adding new JAR files
Partial deployment is redeployment of subset of updated existing component without having to stop the application server.</t>
  </si>
  <si>
    <t>B1.5.8</t>
  </si>
  <si>
    <t>Ability to support automated deployment across environments. Please highlight if this is done within the product or requires integration to third party tools and if so, which tools and how are they integrated.</t>
  </si>
  <si>
    <t>B1.5.9</t>
  </si>
  <si>
    <t>What tools are available to configure or customize your solution - does the Platform use any proprietary tools or language</t>
  </si>
  <si>
    <t>B1.5.10</t>
  </si>
  <si>
    <t>Ability to apply version control to policies/overlay deveoped within the UI of the product. Please elaborate the details and if it's possible to integrate with standard software version control systems such as Git</t>
  </si>
  <si>
    <t>B1.5.11</t>
  </si>
  <si>
    <t>Ability to export test result from executing policies using test data during development/test process</t>
  </si>
  <si>
    <t>B1.5.12</t>
  </si>
  <si>
    <t>Ability to apply masking of data fields when ingesting data. Please provide example how this is done</t>
  </si>
  <si>
    <t>B1.6</t>
  </si>
  <si>
    <t>Logging, Monitoring &amp; Alerting</t>
  </si>
  <si>
    <t>B1.6.1</t>
  </si>
  <si>
    <t>Ability to alert on job failures or hardware/network failures with detailed reason notes on failures, e.g. data source is not accessible, input data file contains data entries that fails validation rules, etc</t>
  </si>
  <si>
    <t>B1.6.2</t>
  </si>
  <si>
    <t>Ability to alert when API invocation failure exceeding certain predefined SLAs</t>
  </si>
  <si>
    <t>B1.6.3</t>
  </si>
  <si>
    <t>Ability to raise incident for failures and assign severity for proper attention and resolution</t>
  </si>
  <si>
    <t>B1.6.4</t>
  </si>
  <si>
    <t>Ability to notify on jobs success with a summary to respective groups</t>
  </si>
  <si>
    <t>B1.6.5</t>
  </si>
  <si>
    <t>Ability to monitor and review capacity utilization and report spike in capacity utilization for cloud/on-premise and hybrid deployments</t>
  </si>
  <si>
    <t>B1.6.6</t>
  </si>
  <si>
    <t>Ability to support system monitoring, reporting and generation of notification and alerts.</t>
  </si>
  <si>
    <t>B1.6.7</t>
  </si>
  <si>
    <t>Ability to support audit logging of user action,  e.g. user download of data. Please elaborate on the type of audit trail the platform can capture and and highlight if certain audit trail have negative impact on performance</t>
  </si>
  <si>
    <t>B1.6.8</t>
  </si>
  <si>
    <t>Ability to provide an out of the box, standards based logging capability for all components/events which can be e.g. consumed by aggregation platforms such as Splunk and ELK</t>
  </si>
  <si>
    <t>B1.7</t>
  </si>
  <si>
    <t>Application Security</t>
  </si>
  <si>
    <t>B1.7.1</t>
  </si>
  <si>
    <t>Ability to support authentication using Bank's Active Directory for user creation, maintenance, and housekeeping of users, assignment to roles and permissions, authorization, including, but not limited to, integration and alignment with the security in EDAG and other data sources.</t>
  </si>
  <si>
    <t>B1.7.2</t>
  </si>
  <si>
    <t>Ability to perform Auto AD Sync while User ID mapped with User Group Mapping</t>
  </si>
  <si>
    <t>B1.7.3</t>
  </si>
  <si>
    <t>Ability to integrate with Bank's AD on both On-Premise and Cloud Deployments</t>
  </si>
  <si>
    <t>B1.7.4</t>
  </si>
  <si>
    <t>Ability to support Multiple AD Domains</t>
  </si>
  <si>
    <t>B1.7.5</t>
  </si>
  <si>
    <t>Ability to disable a user after a configurable period of inactivity. This feature can be enabled/disabled per users/groups/</t>
  </si>
  <si>
    <t>B1.7.6</t>
  </si>
  <si>
    <t>Ability to authenticate via login page with AD domain ,user identity and password (Windows auto login should not be enabled) for both thick and thin clients</t>
  </si>
  <si>
    <t>B1.7.7</t>
  </si>
  <si>
    <t>Ability to support security and access control including segregation of users, groups, roles and their permissions.</t>
  </si>
  <si>
    <t>B1.7.8</t>
  </si>
  <si>
    <t>Ability to support fine-grained authorization controls including data access controls e.g. who can or cannot download PII data vs non-PII data, who can access PII vs non-PII data, restricting one Business Unit's (BU) user from accessing another BU's data.</t>
  </si>
  <si>
    <t>B1.7.9</t>
  </si>
  <si>
    <t>Ability to log and track data downloads, access, data dissemination across teams and resources for audit purposes</t>
  </si>
  <si>
    <t>B1.7.10</t>
  </si>
  <si>
    <t>Ability to provide API Support to map users with Application Groups/Roles to integrate with Bank's identity and access management platform (IDM Plus)</t>
  </si>
  <si>
    <t>B1.7.11</t>
  </si>
  <si>
    <t>PII/sensitive information, e.g. user's password, should not be present in the application logs</t>
  </si>
  <si>
    <t>B1.7.12</t>
  </si>
  <si>
    <t>Ability to create Roles &amp; Permissions (System Admin, App Admin, Power User, Analyst etc.,)</t>
  </si>
  <si>
    <t>B1.7.13</t>
  </si>
  <si>
    <t>Ability to tokenize sensitive information on the fly for very large datasets quickly in case data is pushed to the cloud</t>
  </si>
  <si>
    <t>B1.7.14</t>
  </si>
  <si>
    <t>Is security vulnerabilities testing performed for the Third Party Libraries/Free &amp; Open Source Software used within the platform? Please share the reports</t>
  </si>
  <si>
    <t>B1.7.15</t>
  </si>
  <si>
    <t>Does the platform use any Third Party Libraries/Free &amp; Open Source Software within the platform? If answer is Yes - please list down all the components with the reference to the origination and version used.</t>
  </si>
  <si>
    <t>B1.7.16</t>
  </si>
  <si>
    <t>Is security vulnerabilities testing performed for the platform? Please share the reports</t>
  </si>
  <si>
    <t>B1.7.17</t>
  </si>
  <si>
    <t xml:space="preserve">Ability to support business self-service based operating model with well defined controls around data and functional access.  </t>
  </si>
  <si>
    <t>B1.7.18</t>
  </si>
  <si>
    <t>Ability to allow Personally Identifiable Information (PII) to be locally stored within the country</t>
  </si>
  <si>
    <t>B1.7.19</t>
  </si>
  <si>
    <t>Ability to capture all the strategy/policy execution logs with full traceability on any single strategy/policy with complete details</t>
  </si>
  <si>
    <t>B1.8</t>
  </si>
  <si>
    <t>Deployment</t>
  </si>
  <si>
    <t>B1.8.1</t>
  </si>
  <si>
    <t>What are the different deployment models that the Supplier is capable of supporting. Please provide details of any other options not explicitly identified and call out the differences in features (if any) for each type of implementation:</t>
  </si>
  <si>
    <t>1. Fully on-premise</t>
  </si>
  <si>
    <t>2. Fully on Private Cloud</t>
  </si>
  <si>
    <t xml:space="preserve">3. Fully on Public cloud </t>
  </si>
  <si>
    <t>4. Hybrid: Data on premise and computing on cloud</t>
  </si>
  <si>
    <t>5. Hybrid: Non-sensitive data on cloud and sensitive data on-premise</t>
  </si>
  <si>
    <t>6. Software as a Service (SaaS)</t>
  </si>
  <si>
    <t xml:space="preserve">7. Other (e.g. Joint Venture) </t>
  </si>
  <si>
    <t>B1.8.2</t>
  </si>
  <si>
    <t>For the cloud-based deployments, please explain:
1) What types would be ingested at what frequency
2) How the data will be ingested and if masking, tokenization, encryption can be applied automatically during ingestion</t>
  </si>
  <si>
    <t>B1.8.3</t>
  </si>
  <si>
    <t>Provide details of preferred implementation approach / methodology</t>
  </si>
  <si>
    <t>B1.8.4</t>
  </si>
  <si>
    <t>Does the platform support complete migration of the solution from one deployment option to other (on-premises to private /public cloud and vice versa) in between the multi country rollout plan?</t>
  </si>
  <si>
    <t>B1.8.5</t>
  </si>
  <si>
    <t>Ability of the Supplier to support implementation in the context of distributed banking operations - regional/global, multi-bank, multi-currency, multi-time zone, multi-payment type, multi-bank user access</t>
  </si>
  <si>
    <t>1. knowledge transfer to the bank, so that the bank can run the platform independently, including carrying out configuration/customizations in future,</t>
  </si>
  <si>
    <t>2. knowledge transfer to the SI partner/bank’s chosen SI, so that the SI can run the platform independently going forward</t>
  </si>
  <si>
    <t>3. provide resources on an on-going basis to the bank, for the platform operations</t>
  </si>
  <si>
    <t>B1.8.6</t>
  </si>
  <si>
    <t>Please share the frequency for major and minor release and the upgrade path for on-premise v/s cloud and highlight the differences if any</t>
  </si>
  <si>
    <t>B1.8.7</t>
  </si>
  <si>
    <t>Which of the product components are on-premise vs cloud vs both. If both cloud and on-premise versions are available, please highlight differences in the features, if any.</t>
  </si>
  <si>
    <t>B1.8.8</t>
  </si>
  <si>
    <t>Which of the client side components are browser based vs thick client. If latter, please share the resource requirements per user (CPU/RAM).</t>
  </si>
  <si>
    <t>B1.8.9</t>
  </si>
  <si>
    <t>Ability to support application load balancing and workload distribution by e.g. country, type of task, by user group, by users, by process.</t>
  </si>
  <si>
    <t>B1.8.10</t>
  </si>
  <si>
    <t>What are the pre-requisites for the platform for on-premise and hybrid with version e.g. Hardware/VM, OS, software - jre, database, application servers</t>
  </si>
  <si>
    <t>B1.8.11</t>
  </si>
  <si>
    <t>The solution should meet the Bank's requirements and standards for a Tier 3 application - recovery time objective (RTO) - 48 hours and recovery point objective (RPO) -  upto last completed back up</t>
  </si>
  <si>
    <t>B1.8.12</t>
  </si>
  <si>
    <t>Ability to maintain a committed compatibility policy with regards to new features and versions.</t>
  </si>
  <si>
    <t>B1.8.13</t>
  </si>
  <si>
    <t>Ability to publish a list of supported versions and committed support lifecycles.</t>
  </si>
  <si>
    <t>B1.8.14</t>
  </si>
  <si>
    <t>Ability to provide a process  to enable maintenance of existing customisations during platform component / product upgrades.</t>
  </si>
  <si>
    <t>B1.9</t>
  </si>
  <si>
    <t>Platform Support</t>
  </si>
  <si>
    <t>B1.9.1</t>
  </si>
  <si>
    <t>What different options are provided by the Supplier with regards to post implementation support:</t>
  </si>
  <si>
    <t>1. On premises / Supplier offices (please provide details about Supplier offices available with respect to the Bank's requirements)</t>
  </si>
  <si>
    <t>2. Dedicated / Shared support</t>
  </si>
  <si>
    <t>3. On Demand / pre agreed duration</t>
  </si>
  <si>
    <t>B1.9.2</t>
  </si>
  <si>
    <t>Provide  details about the support methodology proposed by the Supplier.</t>
  </si>
  <si>
    <t>B1.9.3</t>
  </si>
  <si>
    <t>What levels of support L1/L2/L3/L4 is typically provided by the Supplier?</t>
  </si>
  <si>
    <t>B1.9.4</t>
  </si>
  <si>
    <t>Please share the definitions and the criteria of categorisation of the issues L1-L4 support levels</t>
  </si>
  <si>
    <t>B1.9.5</t>
  </si>
  <si>
    <t>What SLAs (for incident resolution), does the Supplier currently support?</t>
  </si>
  <si>
    <t>B1.9.6</t>
  </si>
  <si>
    <t>What SLAs (for problem management), does the  Supplier currently support?</t>
  </si>
  <si>
    <t>B1.9.7</t>
  </si>
  <si>
    <t>What tools are used by the Supplier in post production support?</t>
  </si>
  <si>
    <t>B1.9.8</t>
  </si>
  <si>
    <t>Would Supplier use Bank's recommended tools for providing support?</t>
  </si>
  <si>
    <t>B1.9.9</t>
  </si>
  <si>
    <t xml:space="preserve">Provide details of the support provided and methodology by the Supplier, in cases of: </t>
  </si>
  <si>
    <t>1. Change Requests</t>
  </si>
  <si>
    <t>2. Customizations</t>
  </si>
  <si>
    <t>3. Problem Ticket resolution</t>
  </si>
  <si>
    <t>4. Defect Resolution</t>
  </si>
  <si>
    <t>5. Incident Ticket resolution</t>
  </si>
  <si>
    <t>B1.9.10</t>
  </si>
  <si>
    <t>What SLAs for post-live defect management (inc. hot fix) does the Supplier currently support?</t>
  </si>
  <si>
    <t>B1.9.11</t>
  </si>
  <si>
    <t>Provide details of patching methodology and critical security fix management to key technology components supporting the technology stack.</t>
  </si>
  <si>
    <t>B1.9.12</t>
  </si>
  <si>
    <t>Ability to support scripting for the automation of backup recovery and failover</t>
  </si>
  <si>
    <t>B1.9.13</t>
  </si>
  <si>
    <t>Is Supplier willing to adopt UOB's definition of severity classification for issue resolution</t>
  </si>
  <si>
    <t>B1.9.14</t>
  </si>
  <si>
    <t>Describe the process for triage of incidents post implementation within the Supplier's environment to complete RCA within agreed RPO / RTO objectives?</t>
  </si>
  <si>
    <t>B1.9.15</t>
  </si>
  <si>
    <t>Please describe the Suppliers ability to support different post implementation support options for the bank, such as:</t>
  </si>
  <si>
    <t>B1.9.16</t>
  </si>
  <si>
    <t>Ability to provide a well defined training capability including multiple modes of training, documentation and ongoing updates and support in line with releases.</t>
  </si>
  <si>
    <t>B1.9.17</t>
  </si>
  <si>
    <t>What is the support model to reach out for Production / Non Production Issue?</t>
  </si>
  <si>
    <t>B1.9.18</t>
  </si>
  <si>
    <t>Ability to provide current technical and business user documentation which is made available to the bank online.</t>
  </si>
  <si>
    <t>B1.9.19</t>
  </si>
  <si>
    <t>Ability to provide efficient database corruption and repair procedures and support for enterprise backup tools such as NetBackup.</t>
  </si>
  <si>
    <t>B1.9.20</t>
  </si>
  <si>
    <t>Ability to support automated solution for backup and recovery, and disaster recovery.</t>
  </si>
  <si>
    <t>B1.10</t>
  </si>
  <si>
    <t>IT Usability</t>
  </si>
  <si>
    <t>B1.10.1</t>
  </si>
  <si>
    <t>Ability to support end-to-end scheduling and execution of policies with requisite triggers and dependencies to fulfil business use cases.</t>
  </si>
  <si>
    <t>B1.10.2</t>
  </si>
  <si>
    <t xml:space="preserve">Ability to  support solutions for the Bank's operational needs e.g. </t>
  </si>
  <si>
    <t>a) Restart services and servers (via script and via Ops menu)</t>
  </si>
  <si>
    <t>b) Generate Audit reports</t>
  </si>
  <si>
    <t>c) Archival and housekeeping</t>
  </si>
  <si>
    <t>d) Monitoring e.g. by user, user group, task, process, session, CPU/memory/storage utilization (and corresponding alerts and notifications)</t>
  </si>
  <si>
    <t>B1.10.3</t>
  </si>
  <si>
    <t>Ability to have a full web based user interface for all client access. This should include e.g. administration consoles, user interfaces for policy creation and configuration. Failing which, the tool should have ability to support a virtual desktop environment for thick clients. In such case, please state the resource requirements per user (CPU/RAM).</t>
  </si>
  <si>
    <t>B1.10.4</t>
  </si>
  <si>
    <t>Ability to natively support internationalisation including full support for international character sets and each official language the UOB Group currently operates in  (Thai language should be visible on screen)</t>
  </si>
  <si>
    <t>B1.10.5</t>
  </si>
  <si>
    <t>Ability to recognize end user PC's region and time zones and adjust system settings to the user's local region.</t>
  </si>
  <si>
    <t>B1.10.6</t>
  </si>
  <si>
    <t>The application should have the ability to allow administrators of different countries to manage his/her own country end-users in a shared distributed environment</t>
  </si>
  <si>
    <t>B1.10.7</t>
  </si>
  <si>
    <t>Ability to housekeep logs and temp files periodically</t>
  </si>
  <si>
    <t>B1.10.8</t>
  </si>
  <si>
    <t>Ability to configure the data retention period for platform</t>
  </si>
  <si>
    <t>B1.11</t>
  </si>
  <si>
    <t>Non-functional requirements</t>
  </si>
  <si>
    <t>B1.11.1</t>
  </si>
  <si>
    <t>Ability to handle volume as per "Volume Projections" with the assumption that all models are run daily across full customer database</t>
  </si>
  <si>
    <t>B1.11.2</t>
  </si>
  <si>
    <t xml:space="preserve">Ability to execute policy and return decision within 3 seconds for sync API calls or async streaming </t>
  </si>
  <si>
    <t>B1.11.3</t>
  </si>
  <si>
    <t>Ability to complete the scorecard / strategy execution on SLA – within 3 hours from the triggered time or scheduled time</t>
  </si>
  <si>
    <t>B1.11.4</t>
  </si>
  <si>
    <t>Ability to rerun scorecard / strategy execution within the same day</t>
  </si>
  <si>
    <t>B1.11.5</t>
  </si>
  <si>
    <t>Ability to support 25 end users (editing + simulation) logged in concurrently per country to the testing platform</t>
  </si>
  <si>
    <t>B1.11.6</t>
  </si>
  <si>
    <t>Ability to provide a reference implementation and or independent report supporting the peak throughput and response time</t>
  </si>
  <si>
    <t>B1.11.7</t>
  </si>
  <si>
    <t>Please provide details of any impact to users due to batch processing in test environment</t>
  </si>
  <si>
    <t>PFS</t>
  </si>
  <si>
    <t>TMRW</t>
  </si>
  <si>
    <t>GWB (CIB)</t>
  </si>
  <si>
    <t>GWB (BB)</t>
  </si>
  <si>
    <t>Risk</t>
  </si>
  <si>
    <t>Compliance</t>
  </si>
  <si>
    <t>DMO</t>
  </si>
  <si>
    <t xml:space="preserve">Functional </t>
  </si>
  <si>
    <t>Technical</t>
  </si>
  <si>
    <t>Culmulative criterias covered in showcase</t>
  </si>
  <si>
    <t>Environment</t>
  </si>
  <si>
    <t>Activity</t>
  </si>
  <si>
    <t xml:space="preserve">UOB Environment </t>
  </si>
  <si>
    <t>Model Development using Modeler Flow and Auto AI</t>
  </si>
  <si>
    <t>1. Select a model from Modeling menu
2. View the model to see detailed information and evaluation result 
3. Save the model as an asset in the project
4. Create an AutoAI pipeline 
5. Build a model leveraging data connections
6. Generate a notebook
7. Save the model as an asset in the project</t>
  </si>
  <si>
    <t xml:space="preserve">Model Development using Code and Feature Engineering 
</t>
  </si>
  <si>
    <t>24/07/23 - 25/07/23</t>
  </si>
  <si>
    <t>1. Promote model in OpenScale
2. Integrate Veritas toolkit with OpenScale
3. Compute Fairness, Drift, Feature importance using SHAP and LIME etc.
4. Bias detection and Mitigation
5. Run prod pipeline
6. Approve model using OpenPages workflow</t>
  </si>
  <si>
    <t>IBM Environment</t>
  </si>
  <si>
    <t>27/7/23</t>
  </si>
  <si>
    <t>1. Introduce Watson Studio Pipeline
2. Create dev pipeline (link notebooks)
3. Create job and run pipeline for deployment
4. Track Experiments using pipeline and Factsheets.
5. Track model using Factsheets.
6. Debugging and troubleshooting Pipelines
7. Is it possible to show one failed pipeline with logs?
8. Is it possible to show a notification of job success via email</t>
  </si>
  <si>
    <t>1. Write CI tests (basics)
2. Create pre-production pipeline and monitor model using OpenScale
3. Configure Jenkins for CI/CD integration
4. Configure Github for CI/CD integration and PR approvals
5. Use Jenkins and CI test to push model to pre-production and model registry</t>
  </si>
  <si>
    <t>Custom Deployment Demos</t>
  </si>
  <si>
    <t>31/7/23</t>
  </si>
  <si>
    <t>1. Ease of integrating / import of external models
2. Model rollbacks
3. Model Exchange formats</t>
  </si>
  <si>
    <t>1. Retrain model
2. Retire model</t>
  </si>
  <si>
    <t>1. Monitoring of resources like CPU and Memory (capacity utlization) and generation of alerts
2. Tracking of actions by users
3. Multinenacy
4. Restart services
5. Scalability
6. Backup and Restore (A demo video with an explanation by Tan-Long, SIAU
7. LDAP Integration: AAD/Kerberos (KIV - assuming that we receive the informations so that we can set it up)</t>
  </si>
  <si>
    <t xml:space="preserve">Data Virtualization </t>
  </si>
  <si>
    <t>•  Plan A: UOB Environment - depending on outcome of connectivity to Cloudera
•  Contingency Plan: Showcase in IBM environment with the same proposal sent earlier.</t>
  </si>
  <si>
    <t>CPD4.7 and Roadmap features/products</t>
  </si>
  <si>
    <t>1. Managed Services (tentative)
2. Introduce feature group
2. VS Code Extension Demo
3. Generative AI  and Large Language Models. (Watsonx Roadmap)
4. Conduct Q&amp;A</t>
  </si>
  <si>
    <t>Updated Stage</t>
  </si>
  <si>
    <t>Updated Date</t>
  </si>
  <si>
    <t>Updated as of 20/7</t>
  </si>
  <si>
    <t>Actual Stage Session</t>
  </si>
  <si>
    <t>Model training custom demo 1 and Deployment</t>
  </si>
  <si>
    <t>Model training custom demo 2 and Monitoring</t>
  </si>
  <si>
    <t xml:space="preserve">UOB &amp; IBM Environment </t>
  </si>
  <si>
    <t xml:space="preserve">Monitoring </t>
  </si>
  <si>
    <t>1. Create, customise, and use a coding environment
2. Create a notebook
3. Import scripts/notebook 
4. Push the features to feature store 
5. Demonstrate the feature discovery and reusability</t>
  </si>
  <si>
    <t>1. Geolocation mapping in ModelerFlow
2. Stopping strategies for AutoML
3. Time-series modelling using ModelerFlow
Deployment: 
1. Push models to the model registry
2. Promote models to the deployment space
3. Deploy models as services (Online and Batch)</t>
  </si>
  <si>
    <t>Go through custom demo assets built on IBM environment:
1. Decision optimization techniques
2. Natural language understanding (granular and advanced linguistic functions)
3. Computer vision (usage of pre-trained algorithms)
4. Audio mining and signal processing
Deployment: 
1. Push models to the model registry
2. Promote models to the deployment space
3. Deploy models as services (Online and Batch)</t>
  </si>
  <si>
    <t xml:space="preserve">Projects and Data Access, Custom Data Access, Data Transformation,Visualization </t>
  </si>
  <si>
    <r>
      <rPr>
        <b/>
        <sz val="11"/>
        <color theme="1"/>
        <rFont val="Arial"/>
        <family val="2"/>
      </rPr>
      <t>Projects and Data Access</t>
    </r>
    <r>
      <rPr>
        <sz val="11"/>
        <color theme="1"/>
        <rFont val="Arial"/>
        <family val="2"/>
      </rPr>
      <t xml:space="preserve">
1. Create project
2. Add collaborator
3. Create environment
4. Create job
5. Create data connections to data source (show Teradata as well) (note: dependancy on the outcome of the connectivity workstream)
6. Test connection
7. Model Runtimes and Customisation
8. Create 5 catalogs for each BU. Add roles (DS, DE, BA).
Custom Data Access
1. Create Data Protection Rule (DS cannot view NRIC (eg))
2. Ad-hoc CSV file upload in catalog.
Data Transformation,Visualization 
1. Data Transformation using Modeler Flow.
2. Data Profiling and visualization.
3. Save the dataset</t>
    </r>
  </si>
  <si>
    <t>Actual Stage Show</t>
  </si>
  <si>
    <t xml:space="preserve">Note: Updated as of 20/7 demo session </t>
  </si>
  <si>
    <t>Is it covered in our guided showcase (Yes/No)? If No, it can be supported by artefacts</t>
  </si>
  <si>
    <t>Basic</t>
  </si>
  <si>
    <t xml:space="preserve">Yes  </t>
  </si>
  <si>
    <t> </t>
  </si>
  <si>
    <t>Yes and Artefact</t>
  </si>
  <si>
    <t xml:space="preserve">Yes </t>
  </si>
  <si>
    <t xml:space="preserve"> No</t>
  </si>
  <si>
    <r>
      <t>CP4D Administration and Audit Trail</t>
    </r>
    <r>
      <rPr>
        <sz val="11"/>
        <color rgb="FFFF0000"/>
        <rFont val="Arial"/>
        <family val="2"/>
      </rPr>
      <t xml:space="preserve"> (Tentative - need to update from Sunny)</t>
    </r>
  </si>
  <si>
    <t>Note - presenters will be Anup Kumar for CP4d portion and Abhishek Vijra (Red Hat) for OpenShift.</t>
  </si>
  <si>
    <t>1) Data Virtualization
2) Backup and Restore using OpenShift API for Data Protection &amp; Storage Fusion</t>
  </si>
  <si>
    <r>
      <t xml:space="preserve">1. Monitoring of resources like CPU and Memory (capacity utlization) and generation of alerts -e.g. job successes and failures - Anup/Abhishek
2. Auditing &amp; tracking of actions by users - Anup
3. Multinenacy - Anup
4. Restart services - Anup
5. Scalability - Anup
</t>
    </r>
    <r>
      <rPr>
        <strike/>
        <sz val="11"/>
        <color theme="1"/>
        <rFont val="Arial"/>
        <family val="2"/>
      </rPr>
      <t>6. Backup and Restore (A demo video with an explanation by Tan-Long, SIAU</t>
    </r>
    <r>
      <rPr>
        <sz val="11"/>
        <color theme="1"/>
        <rFont val="Arial"/>
        <family val="2"/>
      </rPr>
      <t xml:space="preserve">
7. LDAP Integration: AAD/Kerberos (KIV - assuming that we receive the informations so that we can set it up) - more for users to test out.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</si>
</sst>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dd\-mmmm\-yyyy"/>
  </numFmts>
  <fonts count="33" x14ac:knownFonts="1">
    <font>
      <sz val="10"/>
      <color theme="1"/>
      <name val="Arial"/>
      <family val="2"/>
    </font>
    <font>
      <sz val="10"/>
      <name val="Arial"/>
      <family val="2"/>
    </font>
    <font>
      <b/>
      <sz val="9"/>
      <color theme="0"/>
      <name val="Calibri"/>
      <family val="2"/>
      <scheme val="minor"/>
    </font>
    <font>
      <sz val="11"/>
      <color theme="1"/>
      <name val="Calibri"/>
      <family val="2"/>
      <scheme val="minor"/>
    </font>
    <font>
      <b/>
      <sz val="9"/>
      <name val="Calibri"/>
      <family val="2"/>
      <scheme val="minor"/>
    </font>
    <font>
      <sz val="9"/>
      <name val="Calibri"/>
      <family val="2"/>
      <scheme val="minor"/>
    </font>
    <font>
      <sz val="9"/>
      <color theme="1"/>
      <name val="Calibri"/>
      <family val="2"/>
      <scheme val="minor"/>
    </font>
    <font>
      <sz val="9"/>
      <color rgb="FF000000"/>
      <name val="Calibri"/>
      <family val="2"/>
      <scheme val="minor"/>
    </font>
    <font>
      <sz val="9"/>
      <color theme="1"/>
      <name val="Calibri (Body)"/>
    </font>
    <font>
      <sz val="9"/>
      <color rgb="FFFF0000"/>
      <name val="Calibri"/>
      <family val="2"/>
      <scheme val="minor"/>
    </font>
    <font>
      <sz val="9"/>
      <color rgb="FF444444"/>
      <name val="Calibri"/>
      <family val="2"/>
      <charset val="1"/>
    </font>
    <font>
      <sz val="10"/>
      <color theme="1"/>
      <name val="Arial"/>
      <family val="2"/>
    </font>
    <font>
      <b/>
      <sz val="11"/>
      <color theme="0"/>
      <name val="Arial"/>
      <family val="2"/>
    </font>
    <font>
      <sz val="11"/>
      <color theme="1"/>
      <name val="Arial"/>
      <family val="2"/>
    </font>
    <font>
      <b/>
      <sz val="11"/>
      <name val="Arial"/>
      <family val="2"/>
    </font>
    <font>
      <sz val="11"/>
      <name val="Arial"/>
      <family val="2"/>
    </font>
    <font>
      <sz val="11"/>
      <color theme="0"/>
      <name val="Arial"/>
      <family val="2"/>
    </font>
    <font>
      <b/>
      <sz val="11"/>
      <color indexed="9"/>
      <name val="Arial"/>
      <family val="2"/>
    </font>
    <font>
      <sz val="8"/>
      <name val="Arial"/>
      <family val="2"/>
    </font>
    <font>
      <b/>
      <sz val="11"/>
      <color theme="1"/>
      <name val="Calibri"/>
      <family val="2"/>
      <scheme val="minor"/>
    </font>
    <font>
      <b/>
      <sz val="11"/>
      <color theme="1"/>
      <name val="Arial"/>
      <family val="2"/>
    </font>
    <font>
      <b/>
      <sz val="11"/>
      <name val="Calibri"/>
      <family val="2"/>
      <scheme val="minor"/>
    </font>
    <font>
      <b/>
      <sz val="9"/>
      <color theme="1"/>
      <name val="Calibri"/>
      <family val="2"/>
      <scheme val="minor"/>
    </font>
    <font>
      <strike/>
      <sz val="11"/>
      <name val="Arial"/>
      <family val="2"/>
    </font>
    <font>
      <sz val="10"/>
      <color theme="1"/>
      <name val="Calibri"/>
      <family val="2"/>
      <scheme val="minor"/>
    </font>
    <font>
      <b/>
      <sz val="18"/>
      <color theme="1"/>
      <name val="Calibri"/>
      <family val="2"/>
      <scheme val="minor"/>
    </font>
    <font>
      <b/>
      <sz val="10"/>
      <color theme="1"/>
      <name val="Calibri"/>
      <family val="2"/>
      <scheme val="minor"/>
    </font>
    <font>
      <b/>
      <sz val="11"/>
      <color theme="1"/>
      <name val="Calibri"/>
      <family val="2"/>
    </font>
    <font>
      <sz val="11"/>
      <color rgb="FF000000"/>
      <name val="Arial"/>
      <family val="2"/>
    </font>
    <font>
      <sz val="9"/>
      <color rgb="FF000000"/>
      <name val="Calibri"/>
      <family val="2"/>
    </font>
    <font>
      <sz val="9"/>
      <name val="Calibri"/>
      <family val="2"/>
    </font>
    <font>
      <sz val="11"/>
      <color rgb="FFFF0000"/>
      <name val="Arial"/>
      <family val="2"/>
    </font>
    <font>
      <strike/>
      <sz val="11"/>
      <color theme="1"/>
      <name val="Arial"/>
      <family val="2"/>
    </font>
  </fonts>
  <fills count="17">
    <fill>
      <patternFill patternType="none"/>
    </fill>
    <fill>
      <patternFill patternType="gray125"/>
    </fill>
    <fill>
      <patternFill patternType="solid">
        <fgColor rgb="FF002060"/>
        <bgColor indexed="64"/>
      </patternFill>
    </fill>
    <fill>
      <patternFill patternType="solid">
        <fgColor theme="2" tint="-0.749992370372631"/>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rgb="FFFFFFFF"/>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2"/>
        <bgColor indexed="64"/>
      </patternFill>
    </fill>
    <fill>
      <patternFill patternType="solid">
        <fgColor rgb="FFD9E1F2"/>
        <bgColor rgb="FF000000"/>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indexed="64"/>
      </right>
      <top style="thin">
        <color theme="1"/>
      </top>
      <bottom/>
      <diagonal/>
    </border>
    <border>
      <left style="thin">
        <color rgb="FFBFBFBF"/>
      </left>
      <right style="thin">
        <color rgb="FFBFBFBF"/>
      </right>
      <top style="thin">
        <color rgb="FFBFBFBF"/>
      </top>
      <bottom style="thin">
        <color rgb="FFBFBFBF"/>
      </bottom>
      <diagonal/>
    </border>
    <border>
      <left/>
      <right style="thin">
        <color indexed="64"/>
      </right>
      <top/>
      <bottom/>
      <diagonal/>
    </border>
  </borders>
  <cellStyleXfs count="13">
    <xf numFmtId="0" fontId="0" fillId="0" borderId="0"/>
    <xf numFmtId="0" fontId="19" fillId="0" borderId="0" applyNumberFormat="0" applyFill="0" applyBorder="0" applyAlignment="0" applyProtection="0"/>
    <xf numFmtId="0" fontId="1" fillId="0" borderId="0"/>
    <xf numFmtId="0" fontId="3" fillId="0" borderId="0"/>
    <xf numFmtId="0" fontId="1" fillId="0" borderId="0"/>
    <xf numFmtId="0" fontId="1" fillId="0" borderId="0"/>
    <xf numFmtId="9" fontId="11" fillId="0" borderId="0" applyFont="0" applyFill="0" applyBorder="0" applyAlignment="0" applyProtection="0"/>
    <xf numFmtId="0" fontId="1" fillId="0" borderId="0"/>
    <xf numFmtId="0" fontId="1" fillId="0" borderId="0" applyFill="0"/>
    <xf numFmtId="0" fontId="18" fillId="0" borderId="0">
      <alignment vertical="top" wrapText="1"/>
    </xf>
    <xf numFmtId="0" fontId="1" fillId="0" borderId="0"/>
    <xf numFmtId="0" fontId="1" fillId="0" borderId="0"/>
    <xf numFmtId="0" fontId="1" fillId="0" borderId="0"/>
  </cellStyleXfs>
  <cellXfs count="148">
    <xf numFmtId="0" fontId="0" fillId="0" borderId="0" xfId="0"/>
    <xf numFmtId="1" fontId="12" fillId="0" borderId="0" xfId="7" applyNumberFormat="1" applyFont="1" applyAlignment="1">
      <alignment horizontal="left" vertical="top" wrapText="1"/>
    </xf>
    <xf numFmtId="1" fontId="12" fillId="0" borderId="0" xfId="7" applyNumberFormat="1" applyFont="1" applyAlignment="1">
      <alignment horizontal="left" vertical="top" wrapText="1"/>
    </xf>
    <xf numFmtId="0" fontId="2" fillId="2" borderId="1" xfId="2" applyFont="1" applyFill="1" applyBorder="1" applyAlignment="1">
      <alignment horizontal="center" vertical="top" wrapText="1"/>
    </xf>
    <xf numFmtId="0" fontId="2" fillId="2" borderId="2" xfId="2" applyFont="1" applyFill="1" applyBorder="1" applyAlignment="1">
      <alignment horizontal="center" vertical="top" wrapText="1"/>
    </xf>
    <xf numFmtId="0" fontId="2" fillId="3" borderId="2" xfId="0" applyFont="1" applyFill="1" applyBorder="1" applyAlignment="1">
      <alignment horizontal="center" vertical="top"/>
    </xf>
    <xf numFmtId="0" fontId="2" fillId="3" borderId="2" xfId="0" applyFont="1" applyFill="1" applyBorder="1" applyAlignment="1">
      <alignment horizontal="center" vertical="top" wrapText="1"/>
    </xf>
    <xf numFmtId="0" fontId="4" fillId="4" borderId="3" xfId="3" applyFont="1" applyFill="1" applyBorder="1" applyAlignment="1">
      <alignment horizontal="left" vertical="top" wrapText="1"/>
    </xf>
    <xf numFmtId="0" fontId="4" fillId="4" borderId="4" xfId="3" applyFont="1" applyFill="1" applyBorder="1" applyAlignment="1">
      <alignment horizontal="left" vertical="top" wrapText="1"/>
    </xf>
    <xf numFmtId="0" fontId="4" fillId="0" borderId="4" xfId="3" applyFont="1" applyBorder="1" applyAlignment="1">
      <alignment horizontal="left" vertical="top" wrapText="1"/>
    </xf>
    <xf numFmtId="0" fontId="6" fillId="0" borderId="4" xfId="0" applyFont="1" applyBorder="1" applyAlignment="1">
      <alignment horizontal="left" vertical="top"/>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6" fillId="0" borderId="0" xfId="0" applyFont="1" applyAlignment="1">
      <alignment horizontal="left" vertical="top" wrapText="1"/>
    </xf>
    <xf numFmtId="49" fontId="4" fillId="5" borderId="3" xfId="4" applyNumberFormat="1" applyFont="1" applyFill="1" applyBorder="1" applyAlignment="1">
      <alignment horizontal="left" vertical="top" wrapText="1"/>
    </xf>
    <xf numFmtId="0" fontId="4" fillId="5" borderId="4" xfId="5" applyFont="1" applyFill="1" applyBorder="1" applyAlignment="1">
      <alignment horizontal="left" vertical="top" wrapText="1"/>
    </xf>
    <xf numFmtId="0" fontId="4" fillId="0" borderId="4" xfId="5" applyFont="1" applyBorder="1" applyAlignment="1">
      <alignment horizontal="left" vertical="top" wrapText="1"/>
    </xf>
    <xf numFmtId="0" fontId="5" fillId="0" borderId="4" xfId="5" applyFont="1" applyBorder="1" applyAlignment="1">
      <alignment horizontal="left" vertical="top" wrapText="1"/>
    </xf>
    <xf numFmtId="49" fontId="4" fillId="6" borderId="3" xfId="4" applyNumberFormat="1" applyFont="1" applyFill="1" applyBorder="1" applyAlignment="1">
      <alignment horizontal="left" vertical="top" wrapText="1"/>
    </xf>
    <xf numFmtId="0" fontId="4" fillId="6" borderId="4" xfId="5" applyFont="1" applyFill="1" applyBorder="1" applyAlignment="1">
      <alignment horizontal="left" vertical="top" wrapText="1"/>
    </xf>
    <xf numFmtId="49" fontId="6" fillId="0" borderId="3" xfId="4" applyNumberFormat="1" applyFont="1" applyBorder="1" applyAlignment="1">
      <alignment horizontal="left" vertical="top" wrapText="1"/>
    </xf>
    <xf numFmtId="0" fontId="6" fillId="0" borderId="4" xfId="2" applyFont="1" applyBorder="1" applyAlignment="1">
      <alignment horizontal="left" vertical="top" wrapText="1"/>
    </xf>
    <xf numFmtId="0" fontId="4" fillId="0" borderId="4" xfId="2" applyFont="1" applyBorder="1" applyAlignment="1">
      <alignment horizontal="left" vertical="top" wrapText="1"/>
    </xf>
    <xf numFmtId="0" fontId="5" fillId="0" borderId="4" xfId="2" applyFont="1" applyBorder="1" applyAlignment="1">
      <alignment horizontal="left" vertical="top" wrapText="1"/>
    </xf>
    <xf numFmtId="49" fontId="5" fillId="0" borderId="3" xfId="4" applyNumberFormat="1" applyFont="1" applyBorder="1" applyAlignment="1">
      <alignment horizontal="left" vertical="top" wrapText="1"/>
    </xf>
    <xf numFmtId="0" fontId="4" fillId="5" borderId="4" xfId="4" applyFont="1" applyFill="1" applyBorder="1" applyAlignment="1">
      <alignment horizontal="left" vertical="top" wrapText="1"/>
    </xf>
    <xf numFmtId="0" fontId="4" fillId="0" borderId="4" xfId="4" applyFont="1" applyBorder="1" applyAlignment="1">
      <alignment horizontal="left" vertical="top" wrapText="1"/>
    </xf>
    <xf numFmtId="0" fontId="5" fillId="0" borderId="4" xfId="4" applyFont="1" applyBorder="1" applyAlignment="1">
      <alignment horizontal="left" vertical="top" wrapText="1"/>
    </xf>
    <xf numFmtId="0" fontId="5" fillId="0" borderId="4" xfId="0" applyFont="1" applyBorder="1" applyAlignment="1">
      <alignment horizontal="left" vertical="top" wrapText="1"/>
    </xf>
    <xf numFmtId="0" fontId="9" fillId="0" borderId="4" xfId="0" applyFont="1" applyBorder="1" applyAlignment="1">
      <alignment horizontal="left" vertical="top" wrapText="1"/>
    </xf>
    <xf numFmtId="49" fontId="5" fillId="6" borderId="3" xfId="4" applyNumberFormat="1" applyFont="1" applyFill="1" applyBorder="1" applyAlignment="1">
      <alignment horizontal="left" vertical="top" wrapText="1"/>
    </xf>
    <xf numFmtId="0" fontId="5" fillId="6" borderId="4" xfId="4" applyFont="1" applyFill="1" applyBorder="1" applyAlignment="1">
      <alignment horizontal="left" vertical="top" wrapText="1"/>
    </xf>
    <xf numFmtId="0" fontId="5" fillId="7" borderId="4" xfId="2" applyFont="1" applyFill="1" applyBorder="1" applyAlignment="1">
      <alignment horizontal="left" vertical="top" wrapText="1"/>
    </xf>
    <xf numFmtId="0" fontId="4" fillId="4" borderId="3" xfId="2" applyFont="1" applyFill="1" applyBorder="1" applyAlignment="1">
      <alignment horizontal="left" vertical="top"/>
    </xf>
    <xf numFmtId="0" fontId="4" fillId="4" borderId="4" xfId="2" applyFont="1" applyFill="1" applyBorder="1" applyAlignment="1">
      <alignment horizontal="left" vertical="top" wrapText="1"/>
    </xf>
    <xf numFmtId="0" fontId="4" fillId="5" borderId="3" xfId="2" applyFont="1" applyFill="1" applyBorder="1" applyAlignment="1">
      <alignment horizontal="left" vertical="top"/>
    </xf>
    <xf numFmtId="164" fontId="4" fillId="5" borderId="4" xfId="4" applyNumberFormat="1" applyFont="1" applyFill="1" applyBorder="1" applyAlignment="1">
      <alignment horizontal="left" vertical="top" wrapText="1"/>
    </xf>
    <xf numFmtId="164" fontId="4" fillId="0" borderId="4" xfId="4" applyNumberFormat="1" applyFont="1" applyBorder="1" applyAlignment="1">
      <alignment horizontal="left" vertical="top" wrapText="1"/>
    </xf>
    <xf numFmtId="164" fontId="5" fillId="0" borderId="4" xfId="4" applyNumberFormat="1" applyFont="1" applyBorder="1" applyAlignment="1">
      <alignment horizontal="left" vertical="top" wrapText="1"/>
    </xf>
    <xf numFmtId="0" fontId="10" fillId="0" borderId="4" xfId="0" applyFont="1" applyBorder="1" applyAlignment="1">
      <alignment vertical="top"/>
    </xf>
    <xf numFmtId="49" fontId="5" fillId="8" borderId="3" xfId="4" applyNumberFormat="1" applyFont="1" applyFill="1" applyBorder="1" applyAlignment="1">
      <alignment horizontal="left" vertical="top" wrapText="1"/>
    </xf>
    <xf numFmtId="0" fontId="5" fillId="8" borderId="4" xfId="5" applyFont="1" applyFill="1" applyBorder="1" applyAlignment="1">
      <alignment horizontal="left" vertical="top" wrapText="1"/>
    </xf>
    <xf numFmtId="49" fontId="5" fillId="7" borderId="3" xfId="4" applyNumberFormat="1" applyFont="1" applyFill="1" applyBorder="1" applyAlignment="1">
      <alignment horizontal="left" vertical="top" wrapText="1"/>
    </xf>
    <xf numFmtId="49" fontId="5" fillId="7" borderId="5" xfId="4" applyNumberFormat="1" applyFont="1" applyFill="1" applyBorder="1" applyAlignment="1">
      <alignment horizontal="left" vertical="top" wrapText="1"/>
    </xf>
    <xf numFmtId="0" fontId="5" fillId="0" borderId="6" xfId="2" applyFont="1" applyBorder="1" applyAlignment="1">
      <alignment horizontal="left" vertical="top" wrapText="1"/>
    </xf>
    <xf numFmtId="0" fontId="4" fillId="0" borderId="6" xfId="5"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6" fillId="0" borderId="0" xfId="0" applyFont="1" applyAlignment="1">
      <alignment horizontal="left" vertical="top"/>
    </xf>
    <xf numFmtId="0" fontId="13" fillId="0" borderId="0" xfId="3" applyFont="1" applyAlignment="1">
      <alignment vertical="top" wrapText="1"/>
    </xf>
    <xf numFmtId="165" fontId="13" fillId="0" borderId="0" xfId="6" applyNumberFormat="1" applyFont="1" applyFill="1" applyAlignment="1">
      <alignment horizontal="center" vertical="top" wrapText="1"/>
    </xf>
    <xf numFmtId="0" fontId="13" fillId="0" borderId="0" xfId="3" applyFont="1" applyAlignment="1">
      <alignment horizontal="center" vertical="top" wrapText="1"/>
    </xf>
    <xf numFmtId="0" fontId="15" fillId="0" borderId="0" xfId="7" applyFont="1" applyAlignment="1">
      <alignment vertical="top" wrapText="1"/>
    </xf>
    <xf numFmtId="165" fontId="15" fillId="0" borderId="0" xfId="6" applyNumberFormat="1" applyFont="1" applyFill="1" applyAlignment="1">
      <alignment horizontal="center" vertical="top" wrapText="1"/>
    </xf>
    <xf numFmtId="0" fontId="16" fillId="0" borderId="0" xfId="2" applyFont="1" applyAlignment="1">
      <alignment horizontal="center" vertical="top"/>
    </xf>
    <xf numFmtId="0" fontId="15" fillId="0" borderId="0" xfId="7" applyFont="1" applyAlignment="1">
      <alignment horizontal="center" vertical="top" wrapText="1"/>
    </xf>
    <xf numFmtId="0" fontId="17" fillId="2" borderId="4" xfId="8" applyFont="1" applyFill="1" applyBorder="1" applyAlignment="1">
      <alignment horizontal="center" vertical="top" wrapText="1"/>
    </xf>
    <xf numFmtId="49" fontId="12" fillId="12" borderId="4" xfId="8" applyNumberFormat="1" applyFont="1" applyFill="1" applyBorder="1" applyAlignment="1">
      <alignment horizontal="center" vertical="top" wrapText="1"/>
    </xf>
    <xf numFmtId="0" fontId="12" fillId="12" borderId="4" xfId="2" applyFont="1" applyFill="1" applyBorder="1" applyAlignment="1">
      <alignment horizontal="center" vertical="top" wrapText="1"/>
    </xf>
    <xf numFmtId="0" fontId="15" fillId="0" borderId="4" xfId="7" applyFont="1" applyBorder="1" applyAlignment="1">
      <alignment vertical="top" wrapText="1"/>
    </xf>
    <xf numFmtId="165" fontId="12" fillId="12" borderId="4" xfId="6" applyNumberFormat="1" applyFont="1" applyFill="1" applyBorder="1" applyAlignment="1">
      <alignment horizontal="center" vertical="top"/>
    </xf>
    <xf numFmtId="0" fontId="16" fillId="2" borderId="4" xfId="2" applyFont="1" applyFill="1" applyBorder="1" applyAlignment="1">
      <alignment horizontal="center" vertical="top"/>
    </xf>
    <xf numFmtId="0" fontId="16" fillId="11" borderId="4" xfId="2" applyFont="1" applyFill="1" applyBorder="1" applyAlignment="1">
      <alignment horizontal="center" vertical="top"/>
    </xf>
    <xf numFmtId="0" fontId="12" fillId="9" borderId="4" xfId="2" applyFont="1" applyFill="1" applyBorder="1" applyAlignment="1">
      <alignment horizontal="center" vertical="top"/>
    </xf>
    <xf numFmtId="0" fontId="2" fillId="3" borderId="4" xfId="0" applyFont="1" applyFill="1" applyBorder="1" applyAlignment="1">
      <alignment horizontal="center"/>
    </xf>
    <xf numFmtId="0" fontId="2" fillId="3" borderId="4" xfId="0" applyFont="1" applyFill="1" applyBorder="1" applyAlignment="1">
      <alignment horizontal="left"/>
    </xf>
    <xf numFmtId="0" fontId="12" fillId="13" borderId="4" xfId="2" applyFont="1" applyFill="1" applyBorder="1" applyAlignment="1">
      <alignment horizontal="center" vertical="top"/>
    </xf>
    <xf numFmtId="0" fontId="14" fillId="4" borderId="4" xfId="9" applyFont="1" applyFill="1" applyBorder="1" applyAlignment="1">
      <alignment horizontal="center" vertical="top" wrapText="1"/>
    </xf>
    <xf numFmtId="0" fontId="14" fillId="4" borderId="4" xfId="9" applyFont="1" applyFill="1" applyBorder="1">
      <alignment vertical="top" wrapText="1"/>
    </xf>
    <xf numFmtId="0" fontId="20" fillId="4" borderId="4" xfId="1" applyFont="1" applyFill="1" applyBorder="1" applyAlignment="1">
      <alignment horizontal="center" vertical="top" wrapText="1"/>
    </xf>
    <xf numFmtId="0" fontId="20" fillId="0" borderId="4" xfId="1" applyFont="1" applyBorder="1" applyAlignment="1">
      <alignment vertical="top" wrapText="1"/>
    </xf>
    <xf numFmtId="165" fontId="20" fillId="4" borderId="4" xfId="6" applyNumberFormat="1" applyFont="1" applyFill="1" applyBorder="1" applyAlignment="1">
      <alignment horizontal="center" vertical="top" wrapText="1"/>
    </xf>
    <xf numFmtId="166" fontId="20" fillId="4" borderId="4" xfId="1" applyNumberFormat="1" applyFont="1" applyFill="1" applyBorder="1" applyAlignment="1">
      <alignment horizontal="center" vertical="top" wrapText="1"/>
    </xf>
    <xf numFmtId="0" fontId="21" fillId="4" borderId="4" xfId="9" quotePrefix="1" applyFont="1" applyFill="1" applyBorder="1" applyAlignment="1">
      <alignment horizontal="center" vertical="top" wrapText="1"/>
    </xf>
    <xf numFmtId="0" fontId="22" fillId="0" borderId="4" xfId="1" applyFont="1" applyBorder="1" applyAlignment="1">
      <alignment horizontal="center" wrapText="1"/>
    </xf>
    <xf numFmtId="0" fontId="6" fillId="0" borderId="4" xfId="1" applyFont="1" applyBorder="1" applyAlignment="1">
      <alignment horizontal="left" wrapText="1"/>
    </xf>
    <xf numFmtId="0" fontId="20" fillId="0" borderId="0" xfId="1" applyFont="1" applyAlignment="1">
      <alignment horizontal="center" vertical="top" wrapText="1"/>
    </xf>
    <xf numFmtId="0" fontId="20" fillId="4" borderId="4" xfId="1" quotePrefix="1" applyFont="1" applyFill="1" applyBorder="1" applyAlignment="1">
      <alignment horizontal="center" vertical="top" wrapText="1"/>
    </xf>
    <xf numFmtId="49" fontId="15" fillId="14" borderId="4" xfId="10" applyNumberFormat="1" applyFont="1" applyFill="1" applyBorder="1" applyAlignment="1">
      <alignment horizontal="center" vertical="top" wrapText="1"/>
    </xf>
    <xf numFmtId="0" fontId="15" fillId="0" borderId="4" xfId="11" applyFont="1" applyBorder="1" applyAlignment="1" applyProtection="1">
      <alignment vertical="top" wrapText="1"/>
      <protection locked="0"/>
    </xf>
    <xf numFmtId="0" fontId="15" fillId="0" borderId="4" xfId="7" applyFont="1" applyBorder="1" applyAlignment="1">
      <alignment horizontal="center" vertical="top" wrapText="1"/>
    </xf>
    <xf numFmtId="165" fontId="15" fillId="0" borderId="4" xfId="6" applyNumberFormat="1" applyFont="1" applyBorder="1" applyAlignment="1">
      <alignment horizontal="center" vertical="top" wrapText="1"/>
    </xf>
    <xf numFmtId="166" fontId="15" fillId="0" borderId="4" xfId="7" applyNumberFormat="1" applyFont="1" applyBorder="1" applyAlignment="1">
      <alignment horizontal="center" vertical="top" wrapText="1"/>
    </xf>
    <xf numFmtId="0" fontId="21" fillId="0" borderId="4" xfId="11" applyFont="1" applyBorder="1" applyAlignment="1" applyProtection="1">
      <alignment horizontal="center" vertical="top" wrapText="1"/>
      <protection locked="0"/>
    </xf>
    <xf numFmtId="0" fontId="5" fillId="0" borderId="4" xfId="7" applyFont="1" applyBorder="1" applyAlignment="1">
      <alignment horizontal="center" wrapText="1"/>
    </xf>
    <xf numFmtId="0" fontId="13" fillId="0" borderId="4" xfId="3" applyFont="1" applyBorder="1" applyAlignment="1">
      <alignment vertical="top" wrapText="1"/>
    </xf>
    <xf numFmtId="0" fontId="6" fillId="0" borderId="4" xfId="3" applyFont="1" applyBorder="1" applyAlignment="1">
      <alignment horizontal="center" wrapText="1"/>
    </xf>
    <xf numFmtId="0" fontId="6" fillId="0" borderId="4" xfId="0" applyFont="1" applyBorder="1" applyAlignment="1">
      <alignment horizontal="left"/>
    </xf>
    <xf numFmtId="0" fontId="15" fillId="14" borderId="4" xfId="11" applyFont="1" applyFill="1" applyBorder="1" applyAlignment="1" applyProtection="1">
      <alignment vertical="top" wrapText="1"/>
      <protection locked="0"/>
    </xf>
    <xf numFmtId="0" fontId="15" fillId="0" borderId="4" xfId="2" applyFont="1" applyBorder="1" applyAlignment="1">
      <alignment vertical="top" wrapText="1"/>
    </xf>
    <xf numFmtId="49" fontId="15" fillId="0" borderId="4" xfId="10" applyNumberFormat="1" applyFont="1" applyBorder="1" applyAlignment="1">
      <alignment horizontal="center" vertical="top" wrapText="1"/>
    </xf>
    <xf numFmtId="0" fontId="15" fillId="0" borderId="4" xfId="11" applyFont="1" applyBorder="1" applyAlignment="1" applyProtection="1">
      <alignment horizontal="left" vertical="top" wrapText="1"/>
      <protection locked="0"/>
    </xf>
    <xf numFmtId="0" fontId="6" fillId="0" borderId="4" xfId="7" applyFont="1" applyBorder="1" applyAlignment="1">
      <alignment horizontal="center" wrapText="1"/>
    </xf>
    <xf numFmtId="0" fontId="6" fillId="0" borderId="4" xfId="1" quotePrefix="1" applyFont="1" applyBorder="1" applyAlignment="1">
      <alignment horizontal="left" wrapText="1"/>
    </xf>
    <xf numFmtId="0" fontId="15" fillId="0" borderId="4" xfId="7" quotePrefix="1" applyFont="1" applyBorder="1" applyAlignment="1">
      <alignment horizontal="center" vertical="top" wrapText="1"/>
    </xf>
    <xf numFmtId="0" fontId="15" fillId="14" borderId="4" xfId="11" applyFont="1" applyFill="1" applyBorder="1" applyAlignment="1" applyProtection="1">
      <alignment horizontal="left" vertical="top" wrapText="1"/>
      <protection locked="0"/>
    </xf>
    <xf numFmtId="49" fontId="23" fillId="0" borderId="4" xfId="10" applyNumberFormat="1" applyFont="1" applyBorder="1" applyAlignment="1">
      <alignment horizontal="center" vertical="top" wrapText="1"/>
    </xf>
    <xf numFmtId="0" fontId="15" fillId="0" borderId="4" xfId="12" applyFont="1" applyBorder="1" applyAlignment="1">
      <alignment horizontal="center" vertical="top" wrapText="1"/>
    </xf>
    <xf numFmtId="2" fontId="15" fillId="0" borderId="0" xfId="7" applyNumberFormat="1" applyFont="1" applyAlignment="1">
      <alignment horizontal="left" vertical="top" wrapText="1"/>
    </xf>
    <xf numFmtId="0" fontId="15" fillId="0" borderId="0" xfId="7" applyFont="1" applyAlignment="1">
      <alignment horizontal="left" vertical="top" wrapText="1"/>
    </xf>
    <xf numFmtId="165" fontId="15" fillId="0" borderId="0" xfId="6" applyNumberFormat="1" applyFont="1" applyAlignment="1">
      <alignment horizontal="center" vertical="top" wrapText="1"/>
    </xf>
    <xf numFmtId="166" fontId="14" fillId="0" borderId="2" xfId="7" applyNumberFormat="1" applyFont="1" applyBorder="1" applyAlignment="1">
      <alignment horizontal="center" vertical="top" wrapText="1"/>
    </xf>
    <xf numFmtId="166" fontId="14" fillId="0" borderId="0" xfId="7" applyNumberFormat="1" applyFont="1" applyAlignment="1">
      <alignment horizontal="center" vertical="top" wrapText="1"/>
    </xf>
    <xf numFmtId="0" fontId="24" fillId="0" borderId="0" xfId="0" applyFont="1" applyAlignment="1">
      <alignment vertical="top"/>
    </xf>
    <xf numFmtId="0" fontId="25" fillId="0" borderId="0" xfId="0" applyFont="1" applyAlignment="1">
      <alignment vertical="top"/>
    </xf>
    <xf numFmtId="167" fontId="24" fillId="0" borderId="0" xfId="0" applyNumberFormat="1" applyFont="1" applyAlignment="1">
      <alignment vertical="top"/>
    </xf>
    <xf numFmtId="0" fontId="26" fillId="0" borderId="8" xfId="0" applyFont="1" applyBorder="1" applyAlignment="1">
      <alignment vertical="top"/>
    </xf>
    <xf numFmtId="0" fontId="24" fillId="0" borderId="8" xfId="0" applyFont="1" applyBorder="1" applyAlignment="1">
      <alignment vertical="top"/>
    </xf>
    <xf numFmtId="0" fontId="24" fillId="0" borderId="0" xfId="0" applyFont="1" applyAlignment="1">
      <alignment horizontal="right" vertical="top"/>
    </xf>
    <xf numFmtId="167" fontId="24" fillId="0" borderId="8" xfId="0" applyNumberFormat="1" applyFont="1" applyBorder="1" applyAlignment="1">
      <alignment horizontal="right" vertical="top"/>
    </xf>
    <xf numFmtId="167" fontId="24" fillId="15" borderId="8" xfId="0" applyNumberFormat="1" applyFont="1" applyFill="1" applyBorder="1" applyAlignment="1">
      <alignment horizontal="right" vertical="top"/>
    </xf>
    <xf numFmtId="0" fontId="26" fillId="0" borderId="8" xfId="0" applyFont="1" applyBorder="1" applyAlignment="1">
      <alignment horizontal="right" vertical="top"/>
    </xf>
    <xf numFmtId="0" fontId="26" fillId="15" borderId="8" xfId="0" applyFont="1" applyFill="1" applyBorder="1" applyAlignment="1">
      <alignment horizontal="right" vertical="top"/>
    </xf>
    <xf numFmtId="0" fontId="24" fillId="0" borderId="8" xfId="0" applyFont="1" applyBorder="1" applyAlignment="1">
      <alignment horizontal="right" vertical="top"/>
    </xf>
    <xf numFmtId="0" fontId="24" fillId="15" borderId="8" xfId="0" applyFont="1" applyFill="1" applyBorder="1" applyAlignment="1">
      <alignment horizontal="right" vertical="top"/>
    </xf>
    <xf numFmtId="0" fontId="27" fillId="16" borderId="4" xfId="0" applyFont="1" applyFill="1" applyBorder="1" applyAlignment="1">
      <alignment horizontal="left" vertical="top" wrapText="1"/>
    </xf>
    <xf numFmtId="0" fontId="27" fillId="16" borderId="3" xfId="0" applyFont="1" applyFill="1" applyBorder="1" applyAlignment="1">
      <alignment horizontal="left" vertical="top" wrapText="1"/>
    </xf>
    <xf numFmtId="0" fontId="13" fillId="0" borderId="2" xfId="0" applyFont="1" applyBorder="1" applyAlignment="1">
      <alignment horizontal="left" vertical="top" wrapText="1"/>
    </xf>
    <xf numFmtId="0" fontId="13" fillId="0" borderId="1" xfId="0" applyFont="1" applyBorder="1" applyAlignment="1">
      <alignment horizontal="left" vertical="top" wrapText="1"/>
    </xf>
    <xf numFmtId="14" fontId="6" fillId="0" borderId="4" xfId="0" applyNumberFormat="1" applyFont="1" applyBorder="1" applyAlignment="1">
      <alignment horizontal="left" vertical="top"/>
    </xf>
    <xf numFmtId="14" fontId="29" fillId="0" borderId="4" xfId="0" applyNumberFormat="1" applyFont="1" applyBorder="1" applyAlignment="1">
      <alignment horizontal="left" vertical="top"/>
    </xf>
    <xf numFmtId="14" fontId="6" fillId="0" borderId="0" xfId="0" applyNumberFormat="1" applyFont="1" applyAlignment="1">
      <alignment horizontal="left" vertical="top"/>
    </xf>
    <xf numFmtId="0" fontId="13" fillId="0" borderId="4" xfId="0" applyFont="1" applyBorder="1" applyAlignment="1">
      <alignment horizontal="left" vertical="top"/>
    </xf>
    <xf numFmtId="14" fontId="13" fillId="0" borderId="4" xfId="0" applyNumberFormat="1" applyFont="1" applyBorder="1" applyAlignment="1">
      <alignment horizontal="left" vertical="top"/>
    </xf>
    <xf numFmtId="14" fontId="28" fillId="0" borderId="4" xfId="0" applyNumberFormat="1" applyFont="1" applyBorder="1" applyAlignment="1">
      <alignment horizontal="left" vertical="top"/>
    </xf>
    <xf numFmtId="0" fontId="6" fillId="0" borderId="2" xfId="0" applyFont="1" applyBorder="1" applyAlignment="1">
      <alignment horizontal="left" vertical="top" wrapText="1"/>
    </xf>
    <xf numFmtId="14" fontId="6" fillId="0" borderId="9" xfId="0" applyNumberFormat="1" applyFont="1" applyBorder="1" applyAlignment="1">
      <alignment horizontal="left" vertical="top"/>
    </xf>
    <xf numFmtId="0" fontId="2" fillId="3" borderId="0" xfId="0" applyFont="1" applyFill="1" applyAlignment="1">
      <alignment horizontal="center"/>
    </xf>
    <xf numFmtId="14" fontId="6" fillId="0" borderId="4" xfId="1" applyNumberFormat="1" applyFont="1" applyBorder="1" applyAlignment="1">
      <alignment horizontal="left" wrapText="1"/>
    </xf>
    <xf numFmtId="14" fontId="5" fillId="0" borderId="4" xfId="7" applyNumberFormat="1" applyFont="1" applyBorder="1" applyAlignment="1">
      <alignment horizontal="center" wrapText="1"/>
    </xf>
    <xf numFmtId="14" fontId="6" fillId="0" borderId="4" xfId="7" applyNumberFormat="1" applyFont="1" applyBorder="1" applyAlignment="1">
      <alignment horizontal="center" wrapText="1"/>
    </xf>
    <xf numFmtId="14" fontId="30" fillId="0" borderId="4" xfId="0" applyNumberFormat="1" applyFont="1" applyBorder="1" applyAlignment="1">
      <alignment horizontal="center" wrapText="1"/>
    </xf>
    <xf numFmtId="0" fontId="20" fillId="0" borderId="0" xfId="0" applyFont="1" applyAlignment="1">
      <alignment horizontal="left" vertical="top" wrapText="1"/>
    </xf>
    <xf numFmtId="0" fontId="29" fillId="0" borderId="4" xfId="0" applyFont="1" applyBorder="1" applyAlignment="1">
      <alignment vertical="top" wrapText="1"/>
    </xf>
    <xf numFmtId="0" fontId="7" fillId="0" borderId="0" xfId="0" applyFont="1" applyAlignment="1">
      <alignment horizontal="left" vertical="top" wrapText="1"/>
    </xf>
    <xf numFmtId="0" fontId="2" fillId="3" borderId="4" xfId="0" applyFont="1" applyFill="1" applyBorder="1" applyAlignment="1">
      <alignment horizontal="center" wrapText="1"/>
    </xf>
    <xf numFmtId="0" fontId="22" fillId="0" borderId="8" xfId="1" applyFont="1" applyBorder="1" applyAlignment="1">
      <alignment horizontal="center" vertical="top" wrapText="1"/>
    </xf>
    <xf numFmtId="0" fontId="5" fillId="0" borderId="8" xfId="7" applyFont="1" applyBorder="1" applyAlignment="1">
      <alignment horizontal="center" vertical="top" wrapText="1"/>
    </xf>
    <xf numFmtId="0" fontId="6" fillId="0" borderId="8" xfId="0" applyFont="1" applyBorder="1" applyAlignment="1">
      <alignment horizontal="left" vertical="top"/>
    </xf>
    <xf numFmtId="0" fontId="6" fillId="0" borderId="8" xfId="3" applyFont="1" applyBorder="1" applyAlignment="1">
      <alignment horizontal="center" vertical="top" wrapText="1"/>
    </xf>
    <xf numFmtId="0" fontId="30" fillId="0" borderId="10" xfId="0" applyFont="1" applyBorder="1" applyAlignment="1">
      <alignment horizontal="center" vertical="top" wrapText="1"/>
    </xf>
    <xf numFmtId="0" fontId="14" fillId="10" borderId="4" xfId="2" applyFont="1" applyFill="1" applyBorder="1" applyAlignment="1">
      <alignment horizontal="center" vertical="top"/>
    </xf>
    <xf numFmtId="2" fontId="15" fillId="0" borderId="0" xfId="7" applyNumberFormat="1" applyFont="1" applyAlignment="1">
      <alignment horizontal="left" vertical="top" wrapText="1"/>
    </xf>
    <xf numFmtId="0" fontId="16" fillId="2" borderId="7" xfId="2" applyFont="1" applyFill="1" applyBorder="1" applyAlignment="1">
      <alignment horizontal="center" vertical="top"/>
    </xf>
    <xf numFmtId="0" fontId="16" fillId="11" borderId="7" xfId="2" applyFont="1" applyFill="1" applyBorder="1" applyAlignment="1">
      <alignment horizontal="center" vertical="top"/>
    </xf>
    <xf numFmtId="0" fontId="32" fillId="0" borderId="2" xfId="0" applyFont="1" applyBorder="1" applyAlignment="1">
      <alignment horizontal="left" vertical="top" wrapText="1"/>
    </xf>
    <xf numFmtId="0" fontId="31" fillId="0" borderId="11" xfId="0" applyFont="1" applyFill="1" applyBorder="1" applyAlignment="1">
      <alignment horizontal="left" vertical="top" wrapText="1"/>
    </xf>
    <xf numFmtId="0" fontId="31" fillId="0" borderId="2" xfId="0" applyFont="1" applyBorder="1" applyAlignment="1">
      <alignment horizontal="left" vertical="top" wrapText="1"/>
    </xf>
  </cellXfs>
  <cellStyles count="13">
    <cellStyle name="?蟓%U?&amp;H?_x0008__x001e__x000a_?_x000f__x0001__x0001_ 2 2" xfId="7" xr:uid="{DE683265-2DD1-417E-AEBF-AEED0702CBDC}"/>
    <cellStyle name="?蟓%U?&amp;H?_x0008__x001e__x000d_?_x000f__x0001__x0001_ 2 2" xfId="4" xr:uid="{A4286F3D-07B1-4B7D-AA9B-1117A734F201}"/>
    <cellStyle name="Normal" xfId="0" builtinId="0"/>
    <cellStyle name="Normal 2" xfId="2" xr:uid="{ED030024-0171-4974-B06A-3FDD206606A6}"/>
    <cellStyle name="Normal 27" xfId="3" xr:uid="{38634892-5B4B-4E9A-8A2C-BC12AB79F711}"/>
    <cellStyle name="Normal 4 7" xfId="9" xr:uid="{23AACFD3-0DFC-4868-B9F9-08BD72C791A1}"/>
    <cellStyle name="Normal_Dashboard Attach1-Req Checklist r1.0" xfId="11" xr:uid="{529EE851-DF48-4660-8C90-B45E984016BD}"/>
    <cellStyle name="Normal_Functional specification v1 dtd 22 Jul revised 2 3" xfId="5" xr:uid="{4765B337-F8A6-4E2D-8300-977E58BC2D44}"/>
    <cellStyle name="Normal_TECHCRIT 2 2_RFP Template for Network_jun11 2 2" xfId="8" xr:uid="{73A4A002-E1CB-4EAF-B0CC-D8DF0E9F1FD8}"/>
    <cellStyle name="Normal_UOB SMS RFP Attachment 1 - Checklist" xfId="12" xr:uid="{019B3DB9-C61D-44FE-BE55-34EC817D6A07}"/>
    <cellStyle name="Normal_UOB-Regional Investment Product Platform RFI v0 9 2 2" xfId="10" xr:uid="{D0F9B73D-FFD1-4411-847B-3A3C5248EE6A}"/>
    <cellStyle name="Per cent" xfId="6" builtinId="5"/>
    <cellStyle name="RowLevel_1" xfId="1" builtinId="1" iLevel="0"/>
  </cellStyles>
  <dxfs count="17">
    <dxf>
      <font>
        <color theme="0"/>
      </font>
      <fill>
        <patternFill>
          <bgColor rgb="FFC00000"/>
        </patternFill>
      </fill>
    </dxf>
    <dxf>
      <font>
        <color theme="0"/>
      </font>
      <fill>
        <patternFill>
          <bgColor theme="9" tint="-0.499984740745262"/>
        </patternFill>
      </fill>
    </dxf>
    <dxf>
      <font>
        <color theme="0"/>
      </font>
      <fill>
        <patternFill>
          <bgColor theme="9" tint="-0.499984740745262"/>
        </patternFill>
      </fill>
    </dxf>
    <dxf>
      <font>
        <color theme="0"/>
      </font>
      <fill>
        <patternFill>
          <bgColor rgb="FFC00000"/>
        </patternFill>
      </fill>
    </dxf>
    <dxf>
      <font>
        <b val="0"/>
        <i val="0"/>
        <strike val="0"/>
        <condense val="0"/>
        <extend val="0"/>
        <outline val="0"/>
        <shadow val="0"/>
        <u val="none"/>
        <vertAlign val="baseline"/>
        <sz val="9"/>
        <color theme="1"/>
        <name val="Calibri"/>
        <family val="2"/>
        <scheme val="minor"/>
      </font>
      <numFmt numFmtId="19" formatCode="d/m/yy"/>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family val="2"/>
        <scheme val="minor"/>
      </font>
      <numFmt numFmtId="30" formatCode="@"/>
      <fill>
        <patternFill patternType="solid">
          <fgColor indexed="64"/>
          <bgColor rgb="FFFFFFFF"/>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9"/>
        <color theme="0"/>
        <name val="Calibri"/>
        <family val="2"/>
        <scheme val="minor"/>
      </font>
      <fill>
        <patternFill patternType="solid">
          <fgColor indexed="64"/>
          <bgColor theme="2" tint="-0.749992370372631"/>
        </patternFill>
      </fill>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B55DDF-0F48-4CFD-8270-B4BB753C1351}" name="Table1" displayName="Table1" ref="A1:H1048576" totalsRowShown="0" headerRowDxfId="16" dataDxfId="14" headerRowBorderDxfId="15" tableBorderDxfId="13" totalsRowBorderDxfId="12">
  <autoFilter ref="A1:H1048576" xr:uid="{55B55DDF-0F48-4CFD-8270-B4BB753C1351}">
    <filterColumn colId="4">
      <filters>
        <filter val="Model Governance &amp; Responsible AI"/>
      </filters>
    </filterColumn>
  </autoFilter>
  <tableColumns count="8">
    <tableColumn id="1" xr3:uid="{1DA2AE4D-47F7-41AE-BBDD-EA4732503941}" name="S/N" dataDxfId="11" dataCellStyle="?蟓%U?&amp;H?_x0008__x001e__x000d_?_x000f__x0001__x0001_ 2 2"/>
    <tableColumn id="2" xr3:uid="{C0D9D95E-7B56-48E8-A9AE-04B762E446D0}" name="Description" dataDxfId="10" dataCellStyle="Normal 2"/>
    <tableColumn id="3" xr3:uid="{AA8624AB-333B-4760-9ED4-E1B988EE89AE}" name="POC Criteria? " dataDxfId="9" dataCellStyle="Normal_Functional specification v1 dtd 22 Jul revised 2 3"/>
    <tableColumn id="4" xr3:uid="{A32C51E8-54E9-B74F-842C-72998ED3B054}" name="Is it covered in our guided showcase (Yes/No)? If No, it can be supported by artefacts" dataDxfId="8" dataCellStyle="Normal_Functional specification v1 dtd 22 Jul revised 2 3"/>
    <tableColumn id="6" xr3:uid="{33628411-D3DD-4E2F-B19D-9F8B701C41AF}" name="PoC Stage" dataDxfId="7"/>
    <tableColumn id="5" xr3:uid="{32C1F029-A0AF-45E1-A301-3FC8B51206DC}" name="Planned Date" dataDxfId="6"/>
    <tableColumn id="7" xr3:uid="{E93BE6D6-B117-4DE8-B31E-C6EFE3F42ABC}" name="Actual Date" dataDxfId="5"/>
    <tableColumn id="8" xr3:uid="{83554E19-830F-2A4B-A6AE-33ED02D264AF}" name="Actual Stage Session" dataDxfId="4">
      <calculatedColumnFormula>VLOOKUP(Table1[[#This Row],[Actual Date]],'Planned Agenda'!$B$4:$E$17,2,0)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7BA3D-51BF-9B42-A0BD-88E65CBD3E85}">
  <dimension ref="B2:F19"/>
  <sheetViews>
    <sheetView tabSelected="1" topLeftCell="A11" zoomScale="109" workbookViewId="0">
      <selection activeCell="E18" sqref="E18"/>
    </sheetView>
  </sheetViews>
  <sheetFormatPr baseColWidth="10" defaultRowHeight="13" x14ac:dyDescent="0.15"/>
  <cols>
    <col min="2" max="2" width="17" bestFit="1" customWidth="1"/>
    <col min="3" max="3" width="26" customWidth="1"/>
    <col min="4" max="4" width="20.6640625" customWidth="1"/>
    <col min="5" max="5" width="80.33203125" customWidth="1"/>
    <col min="6" max="6" width="18.33203125" customWidth="1"/>
  </cols>
  <sheetData>
    <row r="2" spans="2:5" x14ac:dyDescent="0.15">
      <c r="C2" t="s">
        <v>935</v>
      </c>
    </row>
    <row r="3" spans="2:5" ht="16" x14ac:dyDescent="0.15">
      <c r="B3" s="116" t="s">
        <v>934</v>
      </c>
      <c r="C3" s="115" t="s">
        <v>933</v>
      </c>
      <c r="D3" s="116" t="s">
        <v>912</v>
      </c>
      <c r="E3" s="115" t="s">
        <v>913</v>
      </c>
    </row>
    <row r="4" spans="2:5" ht="285" x14ac:dyDescent="0.15">
      <c r="B4" s="123">
        <v>45124</v>
      </c>
      <c r="C4" s="117" t="s">
        <v>944</v>
      </c>
      <c r="D4" s="118" t="s">
        <v>914</v>
      </c>
      <c r="E4" s="117" t="s">
        <v>945</v>
      </c>
    </row>
    <row r="5" spans="2:5" ht="105" x14ac:dyDescent="0.15">
      <c r="B5" s="123">
        <v>45125</v>
      </c>
      <c r="C5" s="117" t="s">
        <v>915</v>
      </c>
      <c r="D5" s="118" t="s">
        <v>914</v>
      </c>
      <c r="E5" s="117" t="s">
        <v>916</v>
      </c>
    </row>
    <row r="6" spans="2:5" ht="75" x14ac:dyDescent="0.15">
      <c r="B6" s="123">
        <v>45126</v>
      </c>
      <c r="C6" s="117" t="s">
        <v>917</v>
      </c>
      <c r="D6" s="118" t="s">
        <v>914</v>
      </c>
      <c r="E6" s="117" t="s">
        <v>941</v>
      </c>
    </row>
    <row r="7" spans="2:5" ht="120" x14ac:dyDescent="0.15">
      <c r="B7" s="123">
        <v>45127</v>
      </c>
      <c r="C7" s="117" t="s">
        <v>937</v>
      </c>
      <c r="D7" s="118" t="s">
        <v>939</v>
      </c>
      <c r="E7" s="117" t="s">
        <v>942</v>
      </c>
    </row>
    <row r="8" spans="2:5" ht="150" x14ac:dyDescent="0.15">
      <c r="B8" s="123">
        <v>45128</v>
      </c>
      <c r="C8" s="117" t="s">
        <v>938</v>
      </c>
      <c r="D8" s="118" t="s">
        <v>939</v>
      </c>
      <c r="E8" s="117" t="s">
        <v>943</v>
      </c>
    </row>
    <row r="9" spans="2:5" ht="23" customHeight="1" x14ac:dyDescent="0.15">
      <c r="B9" s="123">
        <v>45131</v>
      </c>
      <c r="C9" s="117" t="s">
        <v>940</v>
      </c>
      <c r="D9" s="118" t="s">
        <v>914</v>
      </c>
      <c r="E9" s="117"/>
    </row>
    <row r="10" spans="2:5" ht="90" x14ac:dyDescent="0.15">
      <c r="B10" s="123" t="s">
        <v>918</v>
      </c>
      <c r="C10" s="117" t="s">
        <v>320</v>
      </c>
      <c r="D10" s="118" t="s">
        <v>914</v>
      </c>
      <c r="E10" s="117" t="s">
        <v>919</v>
      </c>
    </row>
    <row r="11" spans="2:5" ht="120" x14ac:dyDescent="0.15">
      <c r="B11" s="123">
        <v>45133</v>
      </c>
      <c r="C11" s="117" t="s">
        <v>300</v>
      </c>
      <c r="D11" s="118" t="s">
        <v>914</v>
      </c>
      <c r="E11" s="117" t="s">
        <v>922</v>
      </c>
    </row>
    <row r="12" spans="2:5" ht="75" x14ac:dyDescent="0.15">
      <c r="B12" s="122" t="s">
        <v>921</v>
      </c>
      <c r="C12" s="117" t="s">
        <v>371</v>
      </c>
      <c r="D12" s="118" t="s">
        <v>920</v>
      </c>
      <c r="E12" s="117" t="s">
        <v>923</v>
      </c>
    </row>
    <row r="13" spans="2:5" ht="45" x14ac:dyDescent="0.15">
      <c r="B13" s="123">
        <v>45135</v>
      </c>
      <c r="C13" s="117" t="s">
        <v>924</v>
      </c>
      <c r="D13" s="118" t="s">
        <v>920</v>
      </c>
      <c r="E13" s="117" t="s">
        <v>926</v>
      </c>
    </row>
    <row r="14" spans="2:5" ht="30" x14ac:dyDescent="0.15">
      <c r="B14" s="122" t="s">
        <v>925</v>
      </c>
      <c r="C14" s="117" t="s">
        <v>309</v>
      </c>
      <c r="D14" s="118" t="s">
        <v>914</v>
      </c>
      <c r="E14" s="117" t="s">
        <v>927</v>
      </c>
    </row>
    <row r="15" spans="2:5" ht="120" x14ac:dyDescent="0.15">
      <c r="B15" s="124">
        <v>44934</v>
      </c>
      <c r="C15" s="117" t="s">
        <v>282</v>
      </c>
      <c r="D15" s="118" t="s">
        <v>939</v>
      </c>
      <c r="E15" s="145" t="s">
        <v>928</v>
      </c>
    </row>
    <row r="16" spans="2:5" ht="150" x14ac:dyDescent="0.15">
      <c r="B16" s="123">
        <v>45140</v>
      </c>
      <c r="C16" s="117" t="s">
        <v>929</v>
      </c>
      <c r="D16" s="118" t="s">
        <v>930</v>
      </c>
      <c r="E16" s="147" t="s">
        <v>957</v>
      </c>
    </row>
    <row r="17" spans="2:6" ht="75" x14ac:dyDescent="0.15">
      <c r="B17" s="123">
        <v>45141</v>
      </c>
      <c r="C17" s="117" t="s">
        <v>931</v>
      </c>
      <c r="D17" s="118" t="s">
        <v>920</v>
      </c>
      <c r="E17" s="117" t="s">
        <v>932</v>
      </c>
    </row>
    <row r="18" spans="2:6" ht="135" x14ac:dyDescent="0.15">
      <c r="B18" s="124">
        <v>45024</v>
      </c>
      <c r="C18" s="117" t="s">
        <v>955</v>
      </c>
      <c r="D18" s="118" t="s">
        <v>939</v>
      </c>
      <c r="E18" s="117" t="s">
        <v>958</v>
      </c>
      <c r="F18" s="146" t="s">
        <v>956</v>
      </c>
    </row>
    <row r="19" spans="2:6" ht="30" x14ac:dyDescent="0.15">
      <c r="C19" s="132" t="s">
        <v>947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D838-A0BC-457D-9AC1-25800C46D1D6}">
  <dimension ref="A1:H241"/>
  <sheetViews>
    <sheetView showGridLines="0" zoomScaleNormal="85" workbookViewId="0">
      <selection activeCell="E155" sqref="E155"/>
    </sheetView>
  </sheetViews>
  <sheetFormatPr baseColWidth="10" defaultColWidth="8.83203125" defaultRowHeight="13" zeroHeight="1" x14ac:dyDescent="0.15"/>
  <cols>
    <col min="1" max="1" width="17.83203125" customWidth="1"/>
    <col min="2" max="2" width="48.83203125" bestFit="1" customWidth="1"/>
    <col min="3" max="3" width="20.6640625" customWidth="1"/>
    <col min="4" max="4" width="18" style="134" customWidth="1"/>
    <col min="5" max="5" width="63.5" customWidth="1"/>
    <col min="6" max="6" width="13.83203125" customWidth="1"/>
    <col min="7" max="7" width="11.6640625" customWidth="1"/>
    <col min="8" max="8" width="52.83203125" bestFit="1" customWidth="1"/>
    <col min="9" max="9" width="15.1640625" bestFit="1" customWidth="1"/>
  </cols>
  <sheetData>
    <row r="1" spans="1:8" ht="52" x14ac:dyDescent="0.15">
      <c r="A1" s="3" t="s">
        <v>0</v>
      </c>
      <c r="B1" s="4" t="s">
        <v>1</v>
      </c>
      <c r="C1" s="4" t="s">
        <v>2</v>
      </c>
      <c r="D1" s="6" t="s">
        <v>948</v>
      </c>
      <c r="E1" s="6" t="s">
        <v>509</v>
      </c>
      <c r="F1" s="5" t="s">
        <v>3</v>
      </c>
      <c r="G1" s="5" t="s">
        <v>4</v>
      </c>
      <c r="H1" s="5" t="s">
        <v>936</v>
      </c>
    </row>
    <row r="2" spans="1:8" hidden="1" x14ac:dyDescent="0.15">
      <c r="A2" s="7" t="s">
        <v>5</v>
      </c>
      <c r="B2" s="8" t="s">
        <v>6</v>
      </c>
      <c r="C2" s="9"/>
      <c r="D2" s="12"/>
      <c r="E2" s="11"/>
      <c r="F2" s="48"/>
      <c r="G2" s="10"/>
      <c r="H2" s="121"/>
    </row>
    <row r="3" spans="1:8" hidden="1" x14ac:dyDescent="0.15">
      <c r="A3" s="14" t="s">
        <v>7</v>
      </c>
      <c r="B3" s="15" t="s">
        <v>8</v>
      </c>
      <c r="C3" s="16"/>
      <c r="D3" s="12"/>
      <c r="E3" s="11"/>
      <c r="F3" s="48"/>
      <c r="G3" s="10"/>
      <c r="H3" s="121"/>
    </row>
    <row r="4" spans="1:8" hidden="1" x14ac:dyDescent="0.15">
      <c r="A4" s="18" t="s">
        <v>9</v>
      </c>
      <c r="B4" s="19" t="s">
        <v>10</v>
      </c>
      <c r="C4" s="16"/>
      <c r="D4" s="12"/>
      <c r="E4" s="11"/>
      <c r="F4" s="48"/>
      <c r="G4" s="10"/>
      <c r="H4" s="121"/>
    </row>
    <row r="5" spans="1:8" ht="65" hidden="1" x14ac:dyDescent="0.15">
      <c r="A5" s="20" t="s">
        <v>11</v>
      </c>
      <c r="B5" s="21" t="s">
        <v>12</v>
      </c>
      <c r="C5" s="22" t="s">
        <v>13</v>
      </c>
      <c r="D5" s="12" t="s">
        <v>949</v>
      </c>
      <c r="E5" s="11" t="s">
        <v>14</v>
      </c>
      <c r="F5" s="48" t="s">
        <v>499</v>
      </c>
      <c r="G5" s="119">
        <v>45124</v>
      </c>
      <c r="H5" s="121" t="str">
        <f>VLOOKUP(Table1[[#This Row],[Actual Date]],'Planned Agenda'!$B$4:$E$17,2,0)</f>
        <v xml:space="preserve">Projects and Data Access, Custom Data Access, Data Transformation,Visualization </v>
      </c>
    </row>
    <row r="6" spans="1:8" hidden="1" x14ac:dyDescent="0.15">
      <c r="A6" s="24" t="s">
        <v>15</v>
      </c>
      <c r="B6" s="23" t="s">
        <v>16</v>
      </c>
      <c r="C6" s="22" t="s">
        <v>13</v>
      </c>
      <c r="D6" s="12" t="s">
        <v>17</v>
      </c>
      <c r="E6" s="11" t="s">
        <v>14</v>
      </c>
      <c r="F6" s="48" t="s">
        <v>499</v>
      </c>
      <c r="G6" s="10"/>
      <c r="H6" s="121" t="e">
        <f>VLOOKUP(Table1[[#This Row],[Actual Date]],'Planned Agenda'!$B$4:$E$17,2,0)</f>
        <v>#N/A</v>
      </c>
    </row>
    <row r="7" spans="1:8" ht="26" hidden="1" x14ac:dyDescent="0.15">
      <c r="A7" s="24" t="s">
        <v>18</v>
      </c>
      <c r="B7" s="23" t="s">
        <v>19</v>
      </c>
      <c r="C7" s="22" t="s">
        <v>13</v>
      </c>
      <c r="D7" s="12" t="s">
        <v>949</v>
      </c>
      <c r="E7" s="11" t="s">
        <v>14</v>
      </c>
      <c r="F7" s="48" t="s">
        <v>499</v>
      </c>
      <c r="G7" s="119">
        <v>45124</v>
      </c>
      <c r="H7" s="121" t="str">
        <f>VLOOKUP(Table1[[#This Row],[Actual Date]],'Planned Agenda'!$B$4:$E$17,2,0)</f>
        <v xml:space="preserve">Projects and Data Access, Custom Data Access, Data Transformation,Visualization </v>
      </c>
    </row>
    <row r="8" spans="1:8" ht="117" hidden="1" x14ac:dyDescent="0.15">
      <c r="A8" s="24" t="s">
        <v>20</v>
      </c>
      <c r="B8" s="23" t="s">
        <v>21</v>
      </c>
      <c r="C8" s="22" t="s">
        <v>13</v>
      </c>
      <c r="D8" s="12" t="s">
        <v>13</v>
      </c>
      <c r="E8" s="11" t="s">
        <v>14</v>
      </c>
      <c r="F8" s="48" t="s">
        <v>499</v>
      </c>
      <c r="G8" s="119">
        <v>45124</v>
      </c>
      <c r="H8" s="121" t="str">
        <f>VLOOKUP(Table1[[#This Row],[Actual Date]],'Planned Agenda'!$B$4:$E$17,2,0)</f>
        <v xml:space="preserve">Projects and Data Access, Custom Data Access, Data Transformation,Visualization </v>
      </c>
    </row>
    <row r="9" spans="1:8" ht="143" hidden="1" x14ac:dyDescent="0.15">
      <c r="A9" s="20" t="s">
        <v>22</v>
      </c>
      <c r="B9" s="23" t="s">
        <v>23</v>
      </c>
      <c r="C9" s="22" t="s">
        <v>13</v>
      </c>
      <c r="D9" s="12" t="s">
        <v>13</v>
      </c>
      <c r="E9" s="11" t="s">
        <v>24</v>
      </c>
      <c r="F9" s="121">
        <v>45124</v>
      </c>
      <c r="G9" s="119">
        <v>45124</v>
      </c>
      <c r="H9" s="121" t="str">
        <f>VLOOKUP(Table1[[#This Row],[Actual Date]],'Planned Agenda'!$B$4:$E$17,2,0)</f>
        <v xml:space="preserve">Projects and Data Access, Custom Data Access, Data Transformation,Visualization </v>
      </c>
    </row>
    <row r="10" spans="1:8" ht="39" hidden="1" x14ac:dyDescent="0.15">
      <c r="A10" s="24" t="s">
        <v>25</v>
      </c>
      <c r="B10" s="23" t="s">
        <v>26</v>
      </c>
      <c r="C10" s="22" t="s">
        <v>13</v>
      </c>
      <c r="D10" s="12" t="s">
        <v>13</v>
      </c>
      <c r="E10" s="11" t="s">
        <v>14</v>
      </c>
      <c r="F10" s="48" t="s">
        <v>499</v>
      </c>
      <c r="G10" s="119">
        <v>45124</v>
      </c>
      <c r="H10" s="121" t="str">
        <f>VLOOKUP(Table1[[#This Row],[Actual Date]],'Planned Agenda'!$B$4:$E$17,2,0)</f>
        <v xml:space="preserve">Projects and Data Access, Custom Data Access, Data Transformation,Visualization </v>
      </c>
    </row>
    <row r="11" spans="1:8" ht="26" hidden="1" x14ac:dyDescent="0.15">
      <c r="A11" s="24" t="s">
        <v>27</v>
      </c>
      <c r="B11" s="23" t="s">
        <v>28</v>
      </c>
      <c r="C11" s="22" t="s">
        <v>13</v>
      </c>
      <c r="D11" s="12" t="s">
        <v>17</v>
      </c>
      <c r="E11" s="11" t="s">
        <v>14</v>
      </c>
      <c r="F11" s="48" t="s">
        <v>499</v>
      </c>
      <c r="G11" s="10"/>
      <c r="H11" s="121" t="e">
        <f>VLOOKUP(Table1[[#This Row],[Actual Date]],'Planned Agenda'!$B$4:$E$17,2,0)</f>
        <v>#N/A</v>
      </c>
    </row>
    <row r="12" spans="1:8" ht="26" hidden="1" x14ac:dyDescent="0.15">
      <c r="A12" s="24" t="s">
        <v>29</v>
      </c>
      <c r="B12" s="23" t="s">
        <v>30</v>
      </c>
      <c r="C12" s="22" t="s">
        <v>13</v>
      </c>
      <c r="D12" s="12" t="s">
        <v>17</v>
      </c>
      <c r="E12" s="11" t="s">
        <v>14</v>
      </c>
      <c r="F12" s="48" t="s">
        <v>499</v>
      </c>
      <c r="G12" s="10"/>
      <c r="H12" s="121" t="e">
        <f>VLOOKUP(Table1[[#This Row],[Actual Date]],'Planned Agenda'!$B$4:$E$17,2,0)</f>
        <v>#N/A</v>
      </c>
    </row>
    <row r="13" spans="1:8" hidden="1" x14ac:dyDescent="0.15">
      <c r="A13" s="18" t="s">
        <v>31</v>
      </c>
      <c r="B13" s="19" t="s">
        <v>32</v>
      </c>
      <c r="C13" s="16"/>
      <c r="D13" s="12"/>
      <c r="E13" s="11"/>
      <c r="F13" s="48"/>
      <c r="G13" s="10"/>
      <c r="H13" s="121" t="e">
        <f>VLOOKUP(Table1[[#This Row],[Actual Date]],'Planned Agenda'!$B$4:$E$17,2,0)</f>
        <v>#N/A</v>
      </c>
    </row>
    <row r="14" spans="1:8" ht="52" hidden="1" x14ac:dyDescent="0.15">
      <c r="A14" s="24" t="s">
        <v>33</v>
      </c>
      <c r="B14" s="23" t="s">
        <v>34</v>
      </c>
      <c r="C14" s="22" t="s">
        <v>13</v>
      </c>
      <c r="D14" s="12" t="s">
        <v>13</v>
      </c>
      <c r="E14" s="11" t="s">
        <v>35</v>
      </c>
      <c r="F14" s="48" t="s">
        <v>499</v>
      </c>
      <c r="G14" s="131">
        <v>45124</v>
      </c>
      <c r="H14" s="121" t="str">
        <f>VLOOKUP(Table1[[#This Row],[Actual Date]],'Planned Agenda'!$B$4:$E$17,2,0)</f>
        <v xml:space="preserve">Projects and Data Access, Custom Data Access, Data Transformation,Visualization </v>
      </c>
    </row>
    <row r="15" spans="1:8" ht="104" hidden="1" x14ac:dyDescent="0.15">
      <c r="A15" s="24" t="s">
        <v>36</v>
      </c>
      <c r="B15" s="23" t="s">
        <v>37</v>
      </c>
      <c r="C15" s="22" t="s">
        <v>13</v>
      </c>
      <c r="D15" s="12" t="s">
        <v>13</v>
      </c>
      <c r="E15" s="11" t="s">
        <v>35</v>
      </c>
      <c r="F15" s="48" t="s">
        <v>499</v>
      </c>
      <c r="G15" s="131">
        <v>45124</v>
      </c>
      <c r="H15" s="121" t="str">
        <f>VLOOKUP(Table1[[#This Row],[Actual Date]],'Planned Agenda'!$B$4:$E$17,2,0)</f>
        <v xml:space="preserve">Projects and Data Access, Custom Data Access, Data Transformation,Visualization </v>
      </c>
    </row>
    <row r="16" spans="1:8" ht="104" hidden="1" x14ac:dyDescent="0.15">
      <c r="A16" s="24" t="s">
        <v>38</v>
      </c>
      <c r="B16" s="23" t="s">
        <v>39</v>
      </c>
      <c r="C16" s="22" t="s">
        <v>13</v>
      </c>
      <c r="D16" s="12" t="s">
        <v>13</v>
      </c>
      <c r="E16" s="11" t="s">
        <v>35</v>
      </c>
      <c r="F16" s="48" t="s">
        <v>499</v>
      </c>
      <c r="G16" s="131">
        <v>45124</v>
      </c>
      <c r="H16" s="121" t="str">
        <f>VLOOKUP(Table1[[#This Row],[Actual Date]],'Planned Agenda'!$B$4:$E$17,2,0)</f>
        <v xml:space="preserve">Projects and Data Access, Custom Data Access, Data Transformation,Visualization </v>
      </c>
    </row>
    <row r="17" spans="1:8" ht="26" hidden="1" x14ac:dyDescent="0.15">
      <c r="A17" s="24" t="s">
        <v>40</v>
      </c>
      <c r="B17" s="23" t="s">
        <v>41</v>
      </c>
      <c r="C17" s="22" t="s">
        <v>13</v>
      </c>
      <c r="D17" s="12" t="s">
        <v>13</v>
      </c>
      <c r="E17" s="11" t="s">
        <v>35</v>
      </c>
      <c r="F17" s="48" t="s">
        <v>499</v>
      </c>
      <c r="G17" s="131">
        <v>45124</v>
      </c>
      <c r="H17" s="121" t="str">
        <f>VLOOKUP(Table1[[#This Row],[Actual Date]],'Planned Agenda'!$B$4:$E$17,2,0)</f>
        <v xml:space="preserve">Projects and Data Access, Custom Data Access, Data Transformation,Visualization </v>
      </c>
    </row>
    <row r="18" spans="1:8" ht="26" hidden="1" x14ac:dyDescent="0.15">
      <c r="A18" s="24" t="s">
        <v>42</v>
      </c>
      <c r="B18" s="23" t="s">
        <v>43</v>
      </c>
      <c r="C18" s="22" t="s">
        <v>13</v>
      </c>
      <c r="D18" s="12" t="s">
        <v>13</v>
      </c>
      <c r="E18" s="11" t="s">
        <v>35</v>
      </c>
      <c r="F18" s="48" t="s">
        <v>499</v>
      </c>
      <c r="G18" s="119">
        <v>45124</v>
      </c>
      <c r="H18" s="121" t="str">
        <f>VLOOKUP(Table1[[#This Row],[Actual Date]],'Planned Agenda'!$B$4:$E$17,2,0)</f>
        <v xml:space="preserve">Projects and Data Access, Custom Data Access, Data Transformation,Visualization </v>
      </c>
    </row>
    <row r="19" spans="1:8" ht="26" hidden="1" x14ac:dyDescent="0.15">
      <c r="A19" s="24" t="s">
        <v>44</v>
      </c>
      <c r="B19" s="23" t="s">
        <v>45</v>
      </c>
      <c r="C19" s="22" t="s">
        <v>13</v>
      </c>
      <c r="D19" s="12" t="s">
        <v>13</v>
      </c>
      <c r="E19" s="11" t="s">
        <v>35</v>
      </c>
      <c r="F19" s="48" t="s">
        <v>499</v>
      </c>
      <c r="G19" s="131">
        <v>45124</v>
      </c>
      <c r="H19" s="121" t="str">
        <f>VLOOKUP(Table1[[#This Row],[Actual Date]],'Planned Agenda'!$B$4:$E$17,2,0)</f>
        <v xml:space="preserve">Projects and Data Access, Custom Data Access, Data Transformation,Visualization </v>
      </c>
    </row>
    <row r="20" spans="1:8" ht="26" hidden="1" x14ac:dyDescent="0.15">
      <c r="A20" s="24" t="s">
        <v>46</v>
      </c>
      <c r="B20" s="23" t="s">
        <v>47</v>
      </c>
      <c r="C20" s="22" t="s">
        <v>13</v>
      </c>
      <c r="D20" s="12" t="s">
        <v>17</v>
      </c>
      <c r="E20" s="11" t="s">
        <v>35</v>
      </c>
      <c r="F20" s="48" t="s">
        <v>499</v>
      </c>
      <c r="G20" s="10"/>
      <c r="H20" s="121" t="e">
        <f>VLOOKUP(Table1[[#This Row],[Actual Date]],'Planned Agenda'!$B$4:$E$17,2,0)</f>
        <v>#N/A</v>
      </c>
    </row>
    <row r="21" spans="1:8" ht="26" hidden="1" x14ac:dyDescent="0.15">
      <c r="A21" s="24" t="s">
        <v>48</v>
      </c>
      <c r="B21" s="23" t="s">
        <v>49</v>
      </c>
      <c r="C21" s="22" t="s">
        <v>13</v>
      </c>
      <c r="D21" s="12" t="s">
        <v>950</v>
      </c>
      <c r="E21" s="11" t="s">
        <v>35</v>
      </c>
      <c r="F21" s="48" t="s">
        <v>499</v>
      </c>
      <c r="G21" s="131">
        <v>45124</v>
      </c>
      <c r="H21" s="121" t="str">
        <f>VLOOKUP(Table1[[#This Row],[Actual Date]],'Planned Agenda'!$B$4:$E$17,2,0)</f>
        <v xml:space="preserve">Projects and Data Access, Custom Data Access, Data Transformation,Visualization </v>
      </c>
    </row>
    <row r="22" spans="1:8" ht="39" hidden="1" x14ac:dyDescent="0.15">
      <c r="A22" s="24" t="s">
        <v>50</v>
      </c>
      <c r="B22" s="23" t="s">
        <v>51</v>
      </c>
      <c r="C22" s="22" t="s">
        <v>13</v>
      </c>
      <c r="D22" s="12" t="s">
        <v>950</v>
      </c>
      <c r="E22" s="11" t="s">
        <v>35</v>
      </c>
      <c r="F22" s="48" t="s">
        <v>499</v>
      </c>
      <c r="G22" s="131">
        <v>45124</v>
      </c>
      <c r="H22" s="121" t="str">
        <f>VLOOKUP(Table1[[#This Row],[Actual Date]],'Planned Agenda'!$B$4:$E$17,2,0)</f>
        <v xml:space="preserve">Projects and Data Access, Custom Data Access, Data Transformation,Visualization </v>
      </c>
    </row>
    <row r="23" spans="1:8" ht="26" hidden="1" x14ac:dyDescent="0.15">
      <c r="A23" s="24" t="s">
        <v>52</v>
      </c>
      <c r="B23" s="23" t="s">
        <v>53</v>
      </c>
      <c r="C23" s="22" t="s">
        <v>13</v>
      </c>
      <c r="D23" s="12" t="s">
        <v>13</v>
      </c>
      <c r="E23" s="11" t="s">
        <v>35</v>
      </c>
      <c r="F23" s="48" t="s">
        <v>499</v>
      </c>
      <c r="G23" s="131">
        <v>45124</v>
      </c>
      <c r="H23" s="121" t="str">
        <f>VLOOKUP(Table1[[#This Row],[Actual Date]],'Planned Agenda'!$B$4:$E$17,2,0)</f>
        <v xml:space="preserve">Projects and Data Access, Custom Data Access, Data Transformation,Visualization </v>
      </c>
    </row>
    <row r="24" spans="1:8" ht="65" hidden="1" x14ac:dyDescent="0.15">
      <c r="A24" s="24" t="s">
        <v>54</v>
      </c>
      <c r="B24" s="23" t="s">
        <v>55</v>
      </c>
      <c r="C24" s="22" t="s">
        <v>13</v>
      </c>
      <c r="D24" s="12" t="s">
        <v>13</v>
      </c>
      <c r="E24" s="11" t="s">
        <v>35</v>
      </c>
      <c r="F24" s="48" t="s">
        <v>499</v>
      </c>
      <c r="G24" s="131">
        <v>45124</v>
      </c>
      <c r="H24" s="121" t="str">
        <f>VLOOKUP(Table1[[#This Row],[Actual Date]],'Planned Agenda'!$B$4:$E$17,2,0)</f>
        <v xml:space="preserve">Projects and Data Access, Custom Data Access, Data Transformation,Visualization </v>
      </c>
    </row>
    <row r="25" spans="1:8" hidden="1" x14ac:dyDescent="0.15">
      <c r="A25" s="18" t="s">
        <v>56</v>
      </c>
      <c r="B25" s="19" t="s">
        <v>57</v>
      </c>
      <c r="C25" s="16"/>
      <c r="D25" s="12"/>
      <c r="E25" s="11"/>
      <c r="F25" s="48"/>
      <c r="G25" s="10"/>
      <c r="H25" s="121" t="e">
        <f>VLOOKUP(Table1[[#This Row],[Actual Date]],'Planned Agenda'!$B$4:$E$17,2,0)</f>
        <v>#N/A</v>
      </c>
    </row>
    <row r="26" spans="1:8" ht="52" hidden="1" x14ac:dyDescent="0.15">
      <c r="A26" s="24" t="s">
        <v>58</v>
      </c>
      <c r="B26" s="23" t="s">
        <v>59</v>
      </c>
      <c r="C26" s="22" t="s">
        <v>13</v>
      </c>
      <c r="D26" s="12" t="s">
        <v>13</v>
      </c>
      <c r="E26" s="11" t="s">
        <v>35</v>
      </c>
      <c r="F26" s="48" t="s">
        <v>499</v>
      </c>
      <c r="G26" s="131">
        <v>45124</v>
      </c>
      <c r="H26" s="121" t="str">
        <f>VLOOKUP(Table1[[#This Row],[Actual Date]],'Planned Agenda'!$B$4:$E$17,2,0)</f>
        <v xml:space="preserve">Projects and Data Access, Custom Data Access, Data Transformation,Visualization </v>
      </c>
    </row>
    <row r="27" spans="1:8" ht="26" hidden="1" x14ac:dyDescent="0.15">
      <c r="A27" s="24" t="s">
        <v>60</v>
      </c>
      <c r="B27" s="23" t="s">
        <v>61</v>
      </c>
      <c r="C27" s="22" t="s">
        <v>13</v>
      </c>
      <c r="D27" s="12" t="s">
        <v>13</v>
      </c>
      <c r="E27" s="11" t="s">
        <v>35</v>
      </c>
      <c r="F27" s="48" t="s">
        <v>499</v>
      </c>
      <c r="G27" s="131">
        <v>45124</v>
      </c>
      <c r="H27" s="121" t="str">
        <f>VLOOKUP(Table1[[#This Row],[Actual Date]],'Planned Agenda'!$B$4:$E$17,2,0)</f>
        <v xml:space="preserve">Projects and Data Access, Custom Data Access, Data Transformation,Visualization </v>
      </c>
    </row>
    <row r="28" spans="1:8" ht="26" hidden="1" x14ac:dyDescent="0.15">
      <c r="A28" s="24" t="s">
        <v>62</v>
      </c>
      <c r="B28" s="23" t="s">
        <v>63</v>
      </c>
      <c r="C28" s="22" t="s">
        <v>13</v>
      </c>
      <c r="D28" s="12" t="s">
        <v>949</v>
      </c>
      <c r="E28" s="11" t="s">
        <v>35</v>
      </c>
      <c r="F28" s="48" t="s">
        <v>499</v>
      </c>
      <c r="G28" s="131">
        <v>45124</v>
      </c>
      <c r="H28" s="121" t="str">
        <f>VLOOKUP(Table1[[#This Row],[Actual Date]],'Planned Agenda'!$B$4:$E$17,2,0)</f>
        <v xml:space="preserve">Projects and Data Access, Custom Data Access, Data Transformation,Visualization </v>
      </c>
    </row>
    <row r="29" spans="1:8" ht="26" hidden="1" x14ac:dyDescent="0.15">
      <c r="A29" s="24" t="s">
        <v>64</v>
      </c>
      <c r="B29" s="23" t="s">
        <v>65</v>
      </c>
      <c r="C29" s="22" t="s">
        <v>13</v>
      </c>
      <c r="D29" s="12" t="s">
        <v>950</v>
      </c>
      <c r="E29" s="11" t="s">
        <v>35</v>
      </c>
      <c r="F29" s="48" t="s">
        <v>499</v>
      </c>
      <c r="G29" s="131">
        <v>45124</v>
      </c>
      <c r="H29" s="121" t="str">
        <f>VLOOKUP(Table1[[#This Row],[Actual Date]],'Planned Agenda'!$B$4:$E$17,2,0)</f>
        <v xml:space="preserve">Projects and Data Access, Custom Data Access, Data Transformation,Visualization </v>
      </c>
    </row>
    <row r="30" spans="1:8" hidden="1" x14ac:dyDescent="0.15">
      <c r="A30" s="24" t="s">
        <v>66</v>
      </c>
      <c r="B30" s="23" t="s">
        <v>67</v>
      </c>
      <c r="C30" s="22" t="s">
        <v>13</v>
      </c>
      <c r="D30" s="12" t="s">
        <v>13</v>
      </c>
      <c r="E30" s="11" t="s">
        <v>35</v>
      </c>
      <c r="F30" s="48" t="s">
        <v>499</v>
      </c>
      <c r="G30" s="131">
        <v>45124</v>
      </c>
      <c r="H30" s="121" t="str">
        <f>VLOOKUP(Table1[[#This Row],[Actual Date]],'Planned Agenda'!$B$4:$E$17,2,0)</f>
        <v xml:space="preserve">Projects and Data Access, Custom Data Access, Data Transformation,Visualization </v>
      </c>
    </row>
    <row r="31" spans="1:8" ht="26" hidden="1" x14ac:dyDescent="0.15">
      <c r="A31" s="24" t="s">
        <v>68</v>
      </c>
      <c r="B31" s="23" t="s">
        <v>69</v>
      </c>
      <c r="C31" s="22" t="s">
        <v>13</v>
      </c>
      <c r="D31" s="12" t="s">
        <v>13</v>
      </c>
      <c r="E31" s="11" t="s">
        <v>35</v>
      </c>
      <c r="F31" s="48" t="s">
        <v>499</v>
      </c>
      <c r="G31" s="131">
        <v>45124</v>
      </c>
      <c r="H31" s="121" t="str">
        <f>VLOOKUP(Table1[[#This Row],[Actual Date]],'Planned Agenda'!$B$4:$E$17,2,0)</f>
        <v xml:space="preserve">Projects and Data Access, Custom Data Access, Data Transformation,Visualization </v>
      </c>
    </row>
    <row r="32" spans="1:8" ht="26" hidden="1" x14ac:dyDescent="0.15">
      <c r="A32" s="24" t="s">
        <v>70</v>
      </c>
      <c r="B32" s="23" t="s">
        <v>71</v>
      </c>
      <c r="C32" s="22" t="s">
        <v>13</v>
      </c>
      <c r="D32" s="12" t="s">
        <v>949</v>
      </c>
      <c r="E32" s="11" t="s">
        <v>35</v>
      </c>
      <c r="F32" s="48" t="s">
        <v>499</v>
      </c>
      <c r="G32" s="131">
        <v>45124</v>
      </c>
      <c r="H32" s="121" t="str">
        <f>VLOOKUP(Table1[[#This Row],[Actual Date]],'Planned Agenda'!$B$4:$E$17,2,0)</f>
        <v xml:space="preserve">Projects and Data Access, Custom Data Access, Data Transformation,Visualization </v>
      </c>
    </row>
    <row r="33" spans="1:8" ht="26" hidden="1" x14ac:dyDescent="0.15">
      <c r="A33" s="24" t="s">
        <v>72</v>
      </c>
      <c r="B33" s="23" t="s">
        <v>73</v>
      </c>
      <c r="C33" s="22" t="s">
        <v>13</v>
      </c>
      <c r="D33" s="12" t="s">
        <v>17</v>
      </c>
      <c r="E33" s="11" t="s">
        <v>35</v>
      </c>
      <c r="F33" s="48" t="s">
        <v>499</v>
      </c>
      <c r="G33" s="131">
        <v>45124</v>
      </c>
      <c r="H33" s="121" t="str">
        <f>VLOOKUP(Table1[[#This Row],[Actual Date]],'Planned Agenda'!$B$4:$E$17,2,0)</f>
        <v xml:space="preserve">Projects and Data Access, Custom Data Access, Data Transformation,Visualization </v>
      </c>
    </row>
    <row r="34" spans="1:8" ht="26" hidden="1" x14ac:dyDescent="0.15">
      <c r="A34" s="24" t="s">
        <v>74</v>
      </c>
      <c r="B34" s="23" t="s">
        <v>75</v>
      </c>
      <c r="C34" s="22" t="s">
        <v>13</v>
      </c>
      <c r="D34" s="12" t="s">
        <v>949</v>
      </c>
      <c r="E34" s="11" t="s">
        <v>35</v>
      </c>
      <c r="F34" s="48" t="s">
        <v>499</v>
      </c>
      <c r="G34" s="131">
        <v>45124</v>
      </c>
      <c r="H34" s="121" t="str">
        <f>VLOOKUP(Table1[[#This Row],[Actual Date]],'Planned Agenda'!$B$4:$E$17,2,0)</f>
        <v xml:space="preserve">Projects and Data Access, Custom Data Access, Data Transformation,Visualization </v>
      </c>
    </row>
    <row r="35" spans="1:8" hidden="1" x14ac:dyDescent="0.15">
      <c r="A35" s="14" t="s">
        <v>76</v>
      </c>
      <c r="B35" s="15" t="s">
        <v>77</v>
      </c>
      <c r="C35" s="16"/>
      <c r="D35" s="12"/>
      <c r="E35" s="11"/>
      <c r="F35" s="48"/>
      <c r="G35" s="10"/>
      <c r="H35" s="121" t="e">
        <f>VLOOKUP(Table1[[#This Row],[Actual Date]],'Planned Agenda'!$B$4:$E$17,2,0)</f>
        <v>#N/A</v>
      </c>
    </row>
    <row r="36" spans="1:8" ht="26" hidden="1" x14ac:dyDescent="0.15">
      <c r="A36" s="24" t="s">
        <v>78</v>
      </c>
      <c r="B36" s="23" t="s">
        <v>79</v>
      </c>
      <c r="C36" s="22" t="s">
        <v>13</v>
      </c>
      <c r="D36" s="12" t="s">
        <v>13</v>
      </c>
      <c r="E36" s="11" t="s">
        <v>80</v>
      </c>
      <c r="F36" s="13" t="s">
        <v>504</v>
      </c>
      <c r="G36" s="119">
        <v>45126</v>
      </c>
      <c r="H36" s="121" t="str">
        <f>VLOOKUP(Table1[[#This Row],[Actual Date]],'Planned Agenda'!$B$4:$E$17,2,0)</f>
        <v xml:space="preserve">Model Development using Code and Feature Engineering 
</v>
      </c>
    </row>
    <row r="37" spans="1:8" ht="91" hidden="1" x14ac:dyDescent="0.15">
      <c r="A37" s="24" t="s">
        <v>81</v>
      </c>
      <c r="B37" s="23" t="s">
        <v>82</v>
      </c>
      <c r="C37" s="22" t="s">
        <v>13</v>
      </c>
      <c r="D37" s="12" t="s">
        <v>13</v>
      </c>
      <c r="E37" s="11" t="s">
        <v>80</v>
      </c>
      <c r="F37" s="13" t="s">
        <v>504</v>
      </c>
      <c r="G37" s="119">
        <v>45126</v>
      </c>
      <c r="H37" s="121" t="str">
        <f>VLOOKUP(Table1[[#This Row],[Actual Date]],'Planned Agenda'!$B$4:$E$17,2,0)</f>
        <v xml:space="preserve">Model Development using Code and Feature Engineering 
</v>
      </c>
    </row>
    <row r="38" spans="1:8" ht="26" hidden="1" x14ac:dyDescent="0.15">
      <c r="A38" s="24" t="s">
        <v>83</v>
      </c>
      <c r="B38" s="23" t="s">
        <v>84</v>
      </c>
      <c r="C38" s="22" t="s">
        <v>13</v>
      </c>
      <c r="D38" s="12" t="s">
        <v>13</v>
      </c>
      <c r="E38" s="11" t="s">
        <v>80</v>
      </c>
      <c r="F38" s="13" t="s">
        <v>504</v>
      </c>
      <c r="G38" s="119">
        <v>45126</v>
      </c>
      <c r="H38" s="121" t="str">
        <f>VLOOKUP(Table1[[#This Row],[Actual Date]],'Planned Agenda'!$B$4:$E$17,2,0)</f>
        <v xml:space="preserve">Model Development using Code and Feature Engineering 
</v>
      </c>
    </row>
    <row r="39" spans="1:8" ht="39" hidden="1" x14ac:dyDescent="0.15">
      <c r="A39" s="24" t="s">
        <v>85</v>
      </c>
      <c r="B39" s="23" t="s">
        <v>86</v>
      </c>
      <c r="C39" s="22" t="s">
        <v>13</v>
      </c>
      <c r="D39" s="12" t="s">
        <v>13</v>
      </c>
      <c r="E39" s="11" t="s">
        <v>80</v>
      </c>
      <c r="F39" s="13" t="s">
        <v>504</v>
      </c>
      <c r="G39" s="119">
        <v>45126</v>
      </c>
      <c r="H39" s="121" t="str">
        <f>VLOOKUP(Table1[[#This Row],[Actual Date]],'Planned Agenda'!$B$4:$E$17,2,0)</f>
        <v xml:space="preserve">Model Development using Code and Feature Engineering 
</v>
      </c>
    </row>
    <row r="40" spans="1:8" hidden="1" x14ac:dyDescent="0.15">
      <c r="A40" s="14" t="s">
        <v>87</v>
      </c>
      <c r="B40" s="15" t="s">
        <v>88</v>
      </c>
      <c r="C40" s="16"/>
      <c r="D40" s="12"/>
      <c r="E40" s="11"/>
      <c r="F40" s="48"/>
      <c r="G40" s="10"/>
      <c r="H40" s="121" t="e">
        <f>VLOOKUP(Table1[[#This Row],[Actual Date]],'Planned Agenda'!$B$4:$E$17,2,0)</f>
        <v>#N/A</v>
      </c>
    </row>
    <row r="41" spans="1:8" ht="26" hidden="1" x14ac:dyDescent="0.15">
      <c r="A41" s="24" t="s">
        <v>89</v>
      </c>
      <c r="B41" s="23" t="s">
        <v>90</v>
      </c>
      <c r="C41" s="22" t="s">
        <v>13</v>
      </c>
      <c r="D41" s="12" t="s">
        <v>13</v>
      </c>
      <c r="E41" s="11" t="s">
        <v>80</v>
      </c>
      <c r="F41" s="13" t="s">
        <v>504</v>
      </c>
      <c r="G41" s="120">
        <v>45126</v>
      </c>
      <c r="H41" s="121" t="str">
        <f>VLOOKUP(Table1[[#This Row],[Actual Date]],'Planned Agenda'!$B$4:$E$17,2,0)</f>
        <v xml:space="preserve">Model Development using Code and Feature Engineering 
</v>
      </c>
    </row>
    <row r="42" spans="1:8" ht="26" hidden="1" x14ac:dyDescent="0.15">
      <c r="A42" s="24" t="s">
        <v>91</v>
      </c>
      <c r="B42" s="23" t="s">
        <v>92</v>
      </c>
      <c r="C42" s="22" t="s">
        <v>13</v>
      </c>
      <c r="D42" s="12" t="s">
        <v>13</v>
      </c>
      <c r="E42" s="11" t="s">
        <v>80</v>
      </c>
      <c r="F42" s="13" t="s">
        <v>504</v>
      </c>
      <c r="G42" s="120">
        <v>45126</v>
      </c>
      <c r="H42" s="121" t="str">
        <f>VLOOKUP(Table1[[#This Row],[Actual Date]],'Planned Agenda'!$B$4:$E$17,2,0)</f>
        <v xml:space="preserve">Model Development using Code and Feature Engineering 
</v>
      </c>
    </row>
    <row r="43" spans="1:8" ht="26" hidden="1" x14ac:dyDescent="0.15">
      <c r="A43" s="24" t="s">
        <v>93</v>
      </c>
      <c r="B43" s="23" t="s">
        <v>94</v>
      </c>
      <c r="C43" s="22" t="s">
        <v>13</v>
      </c>
      <c r="D43" s="12" t="s">
        <v>13</v>
      </c>
      <c r="E43" s="11" t="s">
        <v>80</v>
      </c>
      <c r="F43" s="13" t="s">
        <v>504</v>
      </c>
      <c r="G43" s="120">
        <v>45126</v>
      </c>
      <c r="H43" s="121" t="str">
        <f>VLOOKUP(Table1[[#This Row],[Actual Date]],'Planned Agenda'!$B$4:$E$17,2,0)</f>
        <v xml:space="preserve">Model Development using Code and Feature Engineering 
</v>
      </c>
    </row>
    <row r="44" spans="1:8" ht="52" hidden="1" x14ac:dyDescent="0.15">
      <c r="A44" s="24" t="s">
        <v>95</v>
      </c>
      <c r="B44" s="23" t="s">
        <v>96</v>
      </c>
      <c r="C44" s="22" t="s">
        <v>13</v>
      </c>
      <c r="D44" s="12" t="s">
        <v>949</v>
      </c>
      <c r="E44" s="11" t="s">
        <v>80</v>
      </c>
      <c r="F44" s="13" t="s">
        <v>504</v>
      </c>
      <c r="G44" s="120">
        <v>45126</v>
      </c>
      <c r="H44" s="121" t="str">
        <f>VLOOKUP(Table1[[#This Row],[Actual Date]],'Planned Agenda'!$B$4:$E$17,2,0)</f>
        <v xml:space="preserve">Model Development using Code and Feature Engineering 
</v>
      </c>
    </row>
    <row r="45" spans="1:8" ht="39" hidden="1" x14ac:dyDescent="0.15">
      <c r="A45" s="24" t="s">
        <v>97</v>
      </c>
      <c r="B45" s="23" t="s">
        <v>98</v>
      </c>
      <c r="C45" s="22" t="s">
        <v>13</v>
      </c>
      <c r="D45" s="12" t="s">
        <v>949</v>
      </c>
      <c r="E45" s="11" t="s">
        <v>80</v>
      </c>
      <c r="F45" s="13" t="s">
        <v>504</v>
      </c>
      <c r="G45" s="120">
        <v>45126</v>
      </c>
      <c r="H45" s="121" t="str">
        <f>VLOOKUP(Table1[[#This Row],[Actual Date]],'Planned Agenda'!$B$4:$E$17,2,0)</f>
        <v xml:space="preserve">Model Development using Code and Feature Engineering 
</v>
      </c>
    </row>
    <row r="46" spans="1:8" ht="91" hidden="1" x14ac:dyDescent="0.15">
      <c r="A46" s="24" t="s">
        <v>99</v>
      </c>
      <c r="B46" s="23" t="s">
        <v>100</v>
      </c>
      <c r="C46" s="22" t="s">
        <v>13</v>
      </c>
      <c r="D46" s="12" t="s">
        <v>13</v>
      </c>
      <c r="E46" s="11" t="s">
        <v>80</v>
      </c>
      <c r="F46" s="13" t="s">
        <v>504</v>
      </c>
      <c r="G46" s="120">
        <v>45126</v>
      </c>
      <c r="H46" s="121" t="str">
        <f>VLOOKUP(Table1[[#This Row],[Actual Date]],'Planned Agenda'!$B$4:$E$17,2,0)</f>
        <v xml:space="preserve">Model Development using Code and Feature Engineering 
</v>
      </c>
    </row>
    <row r="47" spans="1:8" ht="65" hidden="1" x14ac:dyDescent="0.15">
      <c r="A47" s="24" t="s">
        <v>101</v>
      </c>
      <c r="B47" s="23" t="s">
        <v>102</v>
      </c>
      <c r="C47" s="22" t="s">
        <v>13</v>
      </c>
      <c r="D47" s="12" t="s">
        <v>17</v>
      </c>
      <c r="E47" s="11" t="s">
        <v>80</v>
      </c>
      <c r="F47" s="13" t="s">
        <v>504</v>
      </c>
      <c r="G47" s="120">
        <v>45126</v>
      </c>
      <c r="H47" s="121" t="str">
        <f>VLOOKUP(Table1[[#This Row],[Actual Date]],'Planned Agenda'!$B$4:$E$17,2,0)</f>
        <v xml:space="preserve">Model Development using Code and Feature Engineering 
</v>
      </c>
    </row>
    <row r="48" spans="1:8" ht="52" hidden="1" x14ac:dyDescent="0.15">
      <c r="A48" s="24" t="s">
        <v>103</v>
      </c>
      <c r="B48" s="23" t="s">
        <v>104</v>
      </c>
      <c r="C48" s="22" t="s">
        <v>13</v>
      </c>
      <c r="D48" s="12" t="s">
        <v>17</v>
      </c>
      <c r="E48" s="11" t="s">
        <v>80</v>
      </c>
      <c r="F48" s="13" t="s">
        <v>504</v>
      </c>
      <c r="G48" s="120">
        <v>45126</v>
      </c>
      <c r="H48" s="121" t="str">
        <f>VLOOKUP(Table1[[#This Row],[Actual Date]],'Planned Agenda'!$B$4:$E$17,2,0)</f>
        <v xml:space="preserve">Model Development using Code and Feature Engineering 
</v>
      </c>
    </row>
    <row r="49" spans="1:8" ht="26" hidden="1" x14ac:dyDescent="0.15">
      <c r="A49" s="24" t="s">
        <v>105</v>
      </c>
      <c r="B49" s="23" t="s">
        <v>106</v>
      </c>
      <c r="C49" s="22" t="s">
        <v>13</v>
      </c>
      <c r="D49" s="12" t="s">
        <v>17</v>
      </c>
      <c r="E49" s="11" t="s">
        <v>80</v>
      </c>
      <c r="F49" s="13" t="s">
        <v>504</v>
      </c>
      <c r="G49" s="120">
        <v>45126</v>
      </c>
      <c r="H49" s="121" t="str">
        <f>VLOOKUP(Table1[[#This Row],[Actual Date]],'Planned Agenda'!$B$4:$E$17,2,0)</f>
        <v xml:space="preserve">Model Development using Code and Feature Engineering 
</v>
      </c>
    </row>
    <row r="50" spans="1:8" ht="39" hidden="1" x14ac:dyDescent="0.15">
      <c r="A50" s="24" t="s">
        <v>107</v>
      </c>
      <c r="B50" s="23" t="s">
        <v>108</v>
      </c>
      <c r="C50" s="22" t="s">
        <v>13</v>
      </c>
      <c r="D50" s="12" t="s">
        <v>17</v>
      </c>
      <c r="E50" s="11" t="s">
        <v>80</v>
      </c>
      <c r="F50" s="13" t="s">
        <v>504</v>
      </c>
      <c r="G50" s="120">
        <v>45126</v>
      </c>
      <c r="H50" s="121" t="str">
        <f>VLOOKUP(Table1[[#This Row],[Actual Date]],'Planned Agenda'!$B$4:$E$17,2,0)</f>
        <v xml:space="preserve">Model Development using Code and Feature Engineering 
</v>
      </c>
    </row>
    <row r="51" spans="1:8" ht="65" hidden="1" x14ac:dyDescent="0.15">
      <c r="A51" s="24" t="s">
        <v>109</v>
      </c>
      <c r="B51" s="23" t="s">
        <v>110</v>
      </c>
      <c r="C51" s="22" t="s">
        <v>13</v>
      </c>
      <c r="D51" s="12" t="s">
        <v>949</v>
      </c>
      <c r="E51" s="11" t="s">
        <v>80</v>
      </c>
      <c r="F51" s="13" t="s">
        <v>504</v>
      </c>
      <c r="G51" s="120">
        <v>45126</v>
      </c>
      <c r="H51" s="121" t="str">
        <f>VLOOKUP(Table1[[#This Row],[Actual Date]],'Planned Agenda'!$B$4:$E$17,2,0)</f>
        <v xml:space="preserve">Model Development using Code and Feature Engineering 
</v>
      </c>
    </row>
    <row r="52" spans="1:8" ht="39" hidden="1" x14ac:dyDescent="0.15">
      <c r="A52" s="24" t="s">
        <v>111</v>
      </c>
      <c r="B52" s="23" t="s">
        <v>112</v>
      </c>
      <c r="C52" s="22" t="s">
        <v>13</v>
      </c>
      <c r="D52" s="12" t="s">
        <v>17</v>
      </c>
      <c r="E52" s="11" t="s">
        <v>80</v>
      </c>
      <c r="F52" s="13" t="s">
        <v>504</v>
      </c>
      <c r="G52" s="10"/>
      <c r="H52" s="121" t="e">
        <f>VLOOKUP(Table1[[#This Row],[Actual Date]],'Planned Agenda'!$B$4:$E$17,2,0)</f>
        <v>#N/A</v>
      </c>
    </row>
    <row r="53" spans="1:8" ht="78" hidden="1" x14ac:dyDescent="0.15">
      <c r="A53" s="24" t="s">
        <v>113</v>
      </c>
      <c r="B53" s="23" t="s">
        <v>114</v>
      </c>
      <c r="C53" s="22" t="s">
        <v>13</v>
      </c>
      <c r="D53" s="12" t="s">
        <v>13</v>
      </c>
      <c r="E53" s="11" t="s">
        <v>80</v>
      </c>
      <c r="F53" s="13" t="s">
        <v>504</v>
      </c>
      <c r="G53" s="120">
        <v>45126</v>
      </c>
      <c r="H53" s="121" t="str">
        <f>VLOOKUP(Table1[[#This Row],[Actual Date]],'Planned Agenda'!$B$4:$E$17,2,0)</f>
        <v xml:space="preserve">Model Development using Code and Feature Engineering 
</v>
      </c>
    </row>
    <row r="54" spans="1:8" hidden="1" x14ac:dyDescent="0.15">
      <c r="A54" s="14" t="s">
        <v>115</v>
      </c>
      <c r="B54" s="25" t="s">
        <v>116</v>
      </c>
      <c r="C54" s="26"/>
      <c r="D54" s="12"/>
      <c r="E54" s="11"/>
      <c r="F54" s="48"/>
      <c r="G54" s="10"/>
      <c r="H54" s="121" t="e">
        <f>VLOOKUP(Table1[[#This Row],[Actual Date]],'Planned Agenda'!$B$4:$E$17,2,0)</f>
        <v>#N/A</v>
      </c>
    </row>
    <row r="55" spans="1:8" hidden="1" x14ac:dyDescent="0.15">
      <c r="A55" s="18" t="s">
        <v>117</v>
      </c>
      <c r="B55" s="19" t="s">
        <v>118</v>
      </c>
      <c r="C55" s="16"/>
      <c r="D55" s="12"/>
      <c r="E55" s="11"/>
      <c r="F55" s="48"/>
      <c r="G55" s="10"/>
      <c r="H55" s="121" t="e">
        <f>VLOOKUP(Table1[[#This Row],[Actual Date]],'Planned Agenda'!$B$4:$E$17,2,0)</f>
        <v>#N/A</v>
      </c>
    </row>
    <row r="56" spans="1:8" ht="39" hidden="1" x14ac:dyDescent="0.15">
      <c r="A56" s="24" t="s">
        <v>119</v>
      </c>
      <c r="B56" s="23" t="s">
        <v>120</v>
      </c>
      <c r="C56" s="22" t="s">
        <v>13</v>
      </c>
      <c r="D56" s="133" t="s">
        <v>13</v>
      </c>
      <c r="E56" s="11" t="s">
        <v>121</v>
      </c>
      <c r="F56" s="13" t="s">
        <v>506</v>
      </c>
      <c r="G56" s="10"/>
      <c r="H56" s="121" t="e">
        <f>VLOOKUP(Table1[[#This Row],[Actual Date]],'Planned Agenda'!$B$4:$E$17,2,0)</f>
        <v>#N/A</v>
      </c>
    </row>
    <row r="57" spans="1:8" ht="39" hidden="1" x14ac:dyDescent="0.15">
      <c r="A57" s="24" t="s">
        <v>122</v>
      </c>
      <c r="B57" s="17" t="s">
        <v>123</v>
      </c>
      <c r="C57" s="22" t="s">
        <v>13</v>
      </c>
      <c r="D57" s="133" t="s">
        <v>13</v>
      </c>
      <c r="E57" s="11" t="s">
        <v>121</v>
      </c>
      <c r="F57" s="13" t="s">
        <v>506</v>
      </c>
      <c r="G57" s="10"/>
      <c r="H57" s="121" t="e">
        <f>VLOOKUP(Table1[[#This Row],[Actual Date]],'Planned Agenda'!$B$4:$E$17,2,0)</f>
        <v>#N/A</v>
      </c>
    </row>
    <row r="58" spans="1:8" ht="26" hidden="1" x14ac:dyDescent="0.15">
      <c r="A58" s="24" t="s">
        <v>124</v>
      </c>
      <c r="B58" s="17" t="s">
        <v>125</v>
      </c>
      <c r="C58" s="22" t="s">
        <v>13</v>
      </c>
      <c r="D58" s="133" t="s">
        <v>13</v>
      </c>
      <c r="E58" s="11" t="s">
        <v>121</v>
      </c>
      <c r="F58" s="13" t="s">
        <v>506</v>
      </c>
      <c r="G58" s="10"/>
      <c r="H58" s="121" t="e">
        <f>VLOOKUP(Table1[[#This Row],[Actual Date]],'Planned Agenda'!$B$4:$E$17,2,0)</f>
        <v>#N/A</v>
      </c>
    </row>
    <row r="59" spans="1:8" ht="52" hidden="1" x14ac:dyDescent="0.15">
      <c r="A59" s="24" t="s">
        <v>126</v>
      </c>
      <c r="B59" s="17" t="s">
        <v>127</v>
      </c>
      <c r="C59" s="22" t="s">
        <v>13</v>
      </c>
      <c r="D59" s="133" t="s">
        <v>13</v>
      </c>
      <c r="E59" s="11" t="s">
        <v>121</v>
      </c>
      <c r="F59" s="13" t="s">
        <v>506</v>
      </c>
      <c r="G59" s="10"/>
      <c r="H59" s="121" t="e">
        <f>VLOOKUP(Table1[[#This Row],[Actual Date]],'Planned Agenda'!$B$4:$E$17,2,0)</f>
        <v>#N/A</v>
      </c>
    </row>
    <row r="60" spans="1:8" ht="52" hidden="1" x14ac:dyDescent="0.15">
      <c r="A60" s="24" t="s">
        <v>128</v>
      </c>
      <c r="B60" s="17" t="s">
        <v>129</v>
      </c>
      <c r="C60" s="22" t="s">
        <v>13</v>
      </c>
      <c r="D60" s="133" t="s">
        <v>13</v>
      </c>
      <c r="E60" s="11" t="s">
        <v>121</v>
      </c>
      <c r="F60" s="13" t="s">
        <v>506</v>
      </c>
      <c r="G60" s="10"/>
      <c r="H60" s="121" t="e">
        <f>VLOOKUP(Table1[[#This Row],[Actual Date]],'Planned Agenda'!$B$4:$E$17,2,0)</f>
        <v>#N/A</v>
      </c>
    </row>
    <row r="61" spans="1:8" ht="26" hidden="1" x14ac:dyDescent="0.15">
      <c r="A61" s="24" t="s">
        <v>130</v>
      </c>
      <c r="B61" s="17" t="s">
        <v>131</v>
      </c>
      <c r="C61" s="22" t="s">
        <v>13</v>
      </c>
      <c r="D61" s="133" t="s">
        <v>13</v>
      </c>
      <c r="E61" s="11" t="s">
        <v>121</v>
      </c>
      <c r="F61" s="13" t="s">
        <v>506</v>
      </c>
      <c r="G61" s="10"/>
      <c r="H61" s="121" t="e">
        <f>VLOOKUP(Table1[[#This Row],[Actual Date]],'Planned Agenda'!$B$4:$E$17,2,0)</f>
        <v>#N/A</v>
      </c>
    </row>
    <row r="62" spans="1:8" ht="26" hidden="1" x14ac:dyDescent="0.15">
      <c r="A62" s="24" t="s">
        <v>132</v>
      </c>
      <c r="B62" s="17" t="s">
        <v>133</v>
      </c>
      <c r="C62" s="22" t="s">
        <v>13</v>
      </c>
      <c r="D62" s="133" t="s">
        <v>13</v>
      </c>
      <c r="E62" s="11" t="s">
        <v>121</v>
      </c>
      <c r="F62" s="13" t="s">
        <v>506</v>
      </c>
      <c r="G62" s="10"/>
      <c r="H62" s="121" t="e">
        <f>VLOOKUP(Table1[[#This Row],[Actual Date]],'Planned Agenda'!$B$4:$E$17,2,0)</f>
        <v>#N/A</v>
      </c>
    </row>
    <row r="63" spans="1:8" ht="26" hidden="1" x14ac:dyDescent="0.15">
      <c r="A63" s="24" t="s">
        <v>134</v>
      </c>
      <c r="B63" s="17" t="s">
        <v>135</v>
      </c>
      <c r="C63" s="22" t="s">
        <v>13</v>
      </c>
      <c r="D63" s="133" t="s">
        <v>13</v>
      </c>
      <c r="E63" s="11" t="s">
        <v>121</v>
      </c>
      <c r="F63" s="13" t="s">
        <v>506</v>
      </c>
      <c r="G63" s="10"/>
      <c r="H63" s="121" t="e">
        <f>VLOOKUP(Table1[[#This Row],[Actual Date]],'Planned Agenda'!$B$4:$E$17,2,0)</f>
        <v>#N/A</v>
      </c>
    </row>
    <row r="64" spans="1:8" ht="26" hidden="1" x14ac:dyDescent="0.15">
      <c r="A64" s="24" t="s">
        <v>136</v>
      </c>
      <c r="B64" s="17" t="s">
        <v>137</v>
      </c>
      <c r="C64" s="22" t="s">
        <v>13</v>
      </c>
      <c r="D64" s="133" t="s">
        <v>13</v>
      </c>
      <c r="E64" s="11" t="s">
        <v>121</v>
      </c>
      <c r="F64" s="13" t="s">
        <v>506</v>
      </c>
      <c r="G64" s="10"/>
      <c r="H64" s="121" t="e">
        <f>VLOOKUP(Table1[[#This Row],[Actual Date]],'Planned Agenda'!$B$4:$E$17,2,0)</f>
        <v>#N/A</v>
      </c>
    </row>
    <row r="65" spans="1:8" ht="26" hidden="1" x14ac:dyDescent="0.15">
      <c r="A65" s="24" t="s">
        <v>138</v>
      </c>
      <c r="B65" s="17" t="s">
        <v>139</v>
      </c>
      <c r="C65" s="22" t="s">
        <v>13</v>
      </c>
      <c r="D65" s="133" t="s">
        <v>17</v>
      </c>
      <c r="E65" s="11" t="s">
        <v>121</v>
      </c>
      <c r="F65" s="13" t="s">
        <v>506</v>
      </c>
      <c r="G65" s="10"/>
      <c r="H65" s="121" t="e">
        <f>VLOOKUP(Table1[[#This Row],[Actual Date]],'Planned Agenda'!$B$4:$E$17,2,0)</f>
        <v>#N/A</v>
      </c>
    </row>
    <row r="66" spans="1:8" ht="26" hidden="1" x14ac:dyDescent="0.15">
      <c r="A66" s="24" t="s">
        <v>140</v>
      </c>
      <c r="B66" s="17" t="s">
        <v>141</v>
      </c>
      <c r="C66" s="22" t="s">
        <v>13</v>
      </c>
      <c r="D66" s="133" t="s">
        <v>13</v>
      </c>
      <c r="E66" s="11" t="s">
        <v>121</v>
      </c>
      <c r="F66" s="13" t="s">
        <v>506</v>
      </c>
      <c r="G66" s="10"/>
      <c r="H66" s="121" t="e">
        <f>VLOOKUP(Table1[[#This Row],[Actual Date]],'Planned Agenda'!$B$4:$E$17,2,0)</f>
        <v>#N/A</v>
      </c>
    </row>
    <row r="67" spans="1:8" ht="26" hidden="1" x14ac:dyDescent="0.15">
      <c r="A67" s="24" t="s">
        <v>142</v>
      </c>
      <c r="B67" s="17" t="s">
        <v>143</v>
      </c>
      <c r="C67" s="22" t="s">
        <v>13</v>
      </c>
      <c r="D67" s="133" t="s">
        <v>13</v>
      </c>
      <c r="E67" s="11" t="s">
        <v>121</v>
      </c>
      <c r="F67" s="13" t="s">
        <v>506</v>
      </c>
      <c r="G67" s="10"/>
      <c r="H67" s="121" t="e">
        <f>VLOOKUP(Table1[[#This Row],[Actual Date]],'Planned Agenda'!$B$4:$E$17,2,0)</f>
        <v>#N/A</v>
      </c>
    </row>
    <row r="68" spans="1:8" ht="26" hidden="1" x14ac:dyDescent="0.15">
      <c r="A68" s="24" t="s">
        <v>144</v>
      </c>
      <c r="B68" s="17" t="s">
        <v>145</v>
      </c>
      <c r="C68" s="22" t="s">
        <v>13</v>
      </c>
      <c r="D68" s="133" t="s">
        <v>13</v>
      </c>
      <c r="E68" s="11" t="s">
        <v>121</v>
      </c>
      <c r="F68" s="13" t="s">
        <v>506</v>
      </c>
      <c r="G68" s="10"/>
      <c r="H68" s="121" t="e">
        <f>VLOOKUP(Table1[[#This Row],[Actual Date]],'Planned Agenda'!$B$4:$E$17,2,0)</f>
        <v>#N/A</v>
      </c>
    </row>
    <row r="69" spans="1:8" ht="39" hidden="1" x14ac:dyDescent="0.15">
      <c r="A69" s="24" t="s">
        <v>146</v>
      </c>
      <c r="B69" s="17" t="s">
        <v>147</v>
      </c>
      <c r="C69" s="22" t="s">
        <v>13</v>
      </c>
      <c r="D69" s="133" t="s">
        <v>17</v>
      </c>
      <c r="E69" s="11" t="s">
        <v>121</v>
      </c>
      <c r="F69" s="13" t="s">
        <v>506</v>
      </c>
      <c r="G69" s="10"/>
      <c r="H69" s="121" t="e">
        <f>VLOOKUP(Table1[[#This Row],[Actual Date]],'Planned Agenda'!$B$4:$E$17,2,0)</f>
        <v>#N/A</v>
      </c>
    </row>
    <row r="70" spans="1:8" ht="26" hidden="1" x14ac:dyDescent="0.15">
      <c r="A70" s="24" t="s">
        <v>148</v>
      </c>
      <c r="B70" s="17" t="s">
        <v>149</v>
      </c>
      <c r="C70" s="22" t="s">
        <v>13</v>
      </c>
      <c r="D70" s="133" t="s">
        <v>13</v>
      </c>
      <c r="E70" s="11" t="s">
        <v>121</v>
      </c>
      <c r="F70" s="13" t="s">
        <v>506</v>
      </c>
      <c r="G70" s="10"/>
      <c r="H70" s="121" t="e">
        <f>VLOOKUP(Table1[[#This Row],[Actual Date]],'Planned Agenda'!$B$4:$E$17,2,0)</f>
        <v>#N/A</v>
      </c>
    </row>
    <row r="71" spans="1:8" ht="26" hidden="1" x14ac:dyDescent="0.15">
      <c r="A71" s="24" t="s">
        <v>150</v>
      </c>
      <c r="B71" s="17" t="s">
        <v>151</v>
      </c>
      <c r="C71" s="22" t="s">
        <v>13</v>
      </c>
      <c r="D71" s="133" t="s">
        <v>949</v>
      </c>
      <c r="E71" s="11" t="s">
        <v>121</v>
      </c>
      <c r="F71" s="13" t="s">
        <v>506</v>
      </c>
      <c r="G71" s="10"/>
      <c r="H71" s="121" t="e">
        <f>VLOOKUP(Table1[[#This Row],[Actual Date]],'Planned Agenda'!$B$4:$E$17,2,0)</f>
        <v>#N/A</v>
      </c>
    </row>
    <row r="72" spans="1:8" ht="39" hidden="1" x14ac:dyDescent="0.15">
      <c r="A72" s="24" t="s">
        <v>152</v>
      </c>
      <c r="B72" s="17" t="s">
        <v>153</v>
      </c>
      <c r="C72" s="22" t="s">
        <v>13</v>
      </c>
      <c r="D72" s="133" t="s">
        <v>17</v>
      </c>
      <c r="E72" s="11" t="s">
        <v>121</v>
      </c>
      <c r="F72" s="13" t="s">
        <v>506</v>
      </c>
      <c r="G72" s="10"/>
      <c r="H72" s="121" t="e">
        <f>VLOOKUP(Table1[[#This Row],[Actual Date]],'Planned Agenda'!$B$4:$E$17,2,0)</f>
        <v>#N/A</v>
      </c>
    </row>
    <row r="73" spans="1:8" ht="39" hidden="1" x14ac:dyDescent="0.15">
      <c r="A73" s="24" t="s">
        <v>154</v>
      </c>
      <c r="B73" s="17" t="s">
        <v>155</v>
      </c>
      <c r="C73" s="22" t="s">
        <v>13</v>
      </c>
      <c r="D73" s="133" t="s">
        <v>13</v>
      </c>
      <c r="E73" s="11" t="s">
        <v>121</v>
      </c>
      <c r="F73" s="13" t="s">
        <v>506</v>
      </c>
      <c r="G73" s="10"/>
      <c r="H73" s="121" t="e">
        <f>VLOOKUP(Table1[[#This Row],[Actual Date]],'Planned Agenda'!$B$4:$E$17,2,0)</f>
        <v>#N/A</v>
      </c>
    </row>
    <row r="74" spans="1:8" ht="26" hidden="1" x14ac:dyDescent="0.15">
      <c r="A74" s="24" t="s">
        <v>156</v>
      </c>
      <c r="B74" s="17" t="s">
        <v>157</v>
      </c>
      <c r="C74" s="22" t="s">
        <v>13</v>
      </c>
      <c r="D74" s="133" t="s">
        <v>17</v>
      </c>
      <c r="E74" s="11" t="s">
        <v>121</v>
      </c>
      <c r="F74" s="13" t="s">
        <v>506</v>
      </c>
      <c r="G74" s="10"/>
      <c r="H74" s="121" t="e">
        <f>VLOOKUP(Table1[[#This Row],[Actual Date]],'Planned Agenda'!$B$4:$E$17,2,0)</f>
        <v>#N/A</v>
      </c>
    </row>
    <row r="75" spans="1:8" ht="78" hidden="1" x14ac:dyDescent="0.15">
      <c r="A75" s="24" t="s">
        <v>158</v>
      </c>
      <c r="B75" s="17" t="s">
        <v>159</v>
      </c>
      <c r="C75" s="22" t="s">
        <v>13</v>
      </c>
      <c r="D75" s="133" t="s">
        <v>13</v>
      </c>
      <c r="E75" s="11" t="s">
        <v>121</v>
      </c>
      <c r="F75" s="13" t="s">
        <v>506</v>
      </c>
      <c r="G75" s="10"/>
      <c r="H75" s="121" t="e">
        <f>VLOOKUP(Table1[[#This Row],[Actual Date]],'Planned Agenda'!$B$4:$E$17,2,0)</f>
        <v>#N/A</v>
      </c>
    </row>
    <row r="76" spans="1:8" ht="78" hidden="1" x14ac:dyDescent="0.15">
      <c r="A76" s="24" t="s">
        <v>160</v>
      </c>
      <c r="B76" s="17" t="s">
        <v>161</v>
      </c>
      <c r="C76" s="22" t="s">
        <v>13</v>
      </c>
      <c r="D76" s="133" t="s">
        <v>13</v>
      </c>
      <c r="E76" s="11" t="s">
        <v>121</v>
      </c>
      <c r="F76" s="13" t="s">
        <v>506</v>
      </c>
      <c r="G76" s="10"/>
      <c r="H76" s="121" t="e">
        <f>VLOOKUP(Table1[[#This Row],[Actual Date]],'Planned Agenda'!$B$4:$E$17,2,0)</f>
        <v>#N/A</v>
      </c>
    </row>
    <row r="77" spans="1:8" ht="91" hidden="1" x14ac:dyDescent="0.15">
      <c r="A77" s="24" t="s">
        <v>162</v>
      </c>
      <c r="B77" s="17" t="s">
        <v>163</v>
      </c>
      <c r="C77" s="22" t="s">
        <v>13</v>
      </c>
      <c r="D77" s="133" t="s">
        <v>949</v>
      </c>
      <c r="E77" s="11" t="s">
        <v>121</v>
      </c>
      <c r="F77" s="13" t="s">
        <v>506</v>
      </c>
      <c r="G77" s="10"/>
      <c r="H77" s="121" t="e">
        <f>VLOOKUP(Table1[[#This Row],[Actual Date]],'Planned Agenda'!$B$4:$E$17,2,0)</f>
        <v>#N/A</v>
      </c>
    </row>
    <row r="78" spans="1:8" ht="39" hidden="1" x14ac:dyDescent="0.15">
      <c r="A78" s="24" t="s">
        <v>164</v>
      </c>
      <c r="B78" s="17" t="s">
        <v>165</v>
      </c>
      <c r="C78" s="22" t="s">
        <v>13</v>
      </c>
      <c r="D78" s="133" t="s">
        <v>13</v>
      </c>
      <c r="E78" s="11" t="s">
        <v>121</v>
      </c>
      <c r="F78" s="13" t="s">
        <v>506</v>
      </c>
      <c r="G78" s="10"/>
      <c r="H78" s="121" t="e">
        <f>VLOOKUP(Table1[[#This Row],[Actual Date]],'Planned Agenda'!$B$4:$E$17,2,0)</f>
        <v>#N/A</v>
      </c>
    </row>
    <row r="79" spans="1:8" ht="39" hidden="1" x14ac:dyDescent="0.15">
      <c r="A79" s="24" t="s">
        <v>166</v>
      </c>
      <c r="B79" s="17" t="s">
        <v>167</v>
      </c>
      <c r="C79" s="22" t="s">
        <v>13</v>
      </c>
      <c r="D79" s="133" t="s">
        <v>17</v>
      </c>
      <c r="E79" s="11" t="s">
        <v>121</v>
      </c>
      <c r="F79" s="13" t="s">
        <v>506</v>
      </c>
      <c r="G79" s="10"/>
      <c r="H79" s="121" t="e">
        <f>VLOOKUP(Table1[[#This Row],[Actual Date]],'Planned Agenda'!$B$4:$E$17,2,0)</f>
        <v>#N/A</v>
      </c>
    </row>
    <row r="80" spans="1:8" ht="26" hidden="1" x14ac:dyDescent="0.15">
      <c r="A80" s="24" t="s">
        <v>168</v>
      </c>
      <c r="B80" s="17" t="s">
        <v>169</v>
      </c>
      <c r="C80" s="22" t="s">
        <v>13</v>
      </c>
      <c r="D80" s="133" t="s">
        <v>13</v>
      </c>
      <c r="E80" s="11" t="s">
        <v>170</v>
      </c>
      <c r="F80" s="13" t="s">
        <v>505</v>
      </c>
      <c r="G80" s="119">
        <v>45125</v>
      </c>
      <c r="H80" s="121" t="str">
        <f>VLOOKUP(Table1[[#This Row],[Actual Date]],'Planned Agenda'!$B$4:$E$17,2,0)</f>
        <v>Model Development using Modeler Flow and Auto AI</v>
      </c>
    </row>
    <row r="81" spans="1:8" ht="65" hidden="1" x14ac:dyDescent="0.15">
      <c r="A81" s="24" t="s">
        <v>171</v>
      </c>
      <c r="B81" s="23" t="s">
        <v>172</v>
      </c>
      <c r="C81" s="22" t="s">
        <v>13</v>
      </c>
      <c r="D81" s="133" t="s">
        <v>13</v>
      </c>
      <c r="E81" s="11" t="s">
        <v>170</v>
      </c>
      <c r="F81" s="13" t="s">
        <v>505</v>
      </c>
      <c r="G81" s="119">
        <v>45125</v>
      </c>
      <c r="H81" s="121" t="str">
        <f>VLOOKUP(Table1[[#This Row],[Actual Date]],'Planned Agenda'!$B$4:$E$17,2,0)</f>
        <v>Model Development using Modeler Flow and Auto AI</v>
      </c>
    </row>
    <row r="82" spans="1:8" ht="26" hidden="1" x14ac:dyDescent="0.15">
      <c r="A82" s="24" t="s">
        <v>173</v>
      </c>
      <c r="B82" s="23" t="s">
        <v>174</v>
      </c>
      <c r="C82" s="22" t="s">
        <v>13</v>
      </c>
      <c r="D82" s="133" t="s">
        <v>13</v>
      </c>
      <c r="E82" s="11" t="s">
        <v>121</v>
      </c>
      <c r="F82" s="13" t="s">
        <v>506</v>
      </c>
      <c r="G82" s="10"/>
      <c r="H82" s="121" t="e">
        <f>VLOOKUP(Table1[[#This Row],[Actual Date]],'Planned Agenda'!$B$4:$E$17,2,0)</f>
        <v>#N/A</v>
      </c>
    </row>
    <row r="83" spans="1:8" ht="26" hidden="1" x14ac:dyDescent="0.15">
      <c r="A83" s="24" t="s">
        <v>175</v>
      </c>
      <c r="B83" s="23" t="s">
        <v>176</v>
      </c>
      <c r="C83" s="22" t="s">
        <v>13</v>
      </c>
      <c r="D83" s="133" t="s">
        <v>13</v>
      </c>
      <c r="E83" s="11" t="s">
        <v>170</v>
      </c>
      <c r="F83" s="13" t="s">
        <v>505</v>
      </c>
      <c r="G83" s="119">
        <v>45125</v>
      </c>
      <c r="H83" s="121" t="str">
        <f>VLOOKUP(Table1[[#This Row],[Actual Date]],'Planned Agenda'!$B$4:$E$17,2,0)</f>
        <v>Model Development using Modeler Flow and Auto AI</v>
      </c>
    </row>
    <row r="84" spans="1:8" ht="26" hidden="1" x14ac:dyDescent="0.15">
      <c r="A84" s="24" t="s">
        <v>177</v>
      </c>
      <c r="B84" s="23" t="s">
        <v>178</v>
      </c>
      <c r="C84" s="22" t="s">
        <v>13</v>
      </c>
      <c r="D84" s="133" t="s">
        <v>13</v>
      </c>
      <c r="E84" s="11" t="s">
        <v>170</v>
      </c>
      <c r="F84" s="13" t="s">
        <v>505</v>
      </c>
      <c r="G84" s="119">
        <v>45125</v>
      </c>
      <c r="H84" s="121" t="str">
        <f>VLOOKUP(Table1[[#This Row],[Actual Date]],'Planned Agenda'!$B$4:$E$17,2,0)</f>
        <v>Model Development using Modeler Flow and Auto AI</v>
      </c>
    </row>
    <row r="85" spans="1:8" ht="39" hidden="1" x14ac:dyDescent="0.15">
      <c r="A85" s="24" t="s">
        <v>179</v>
      </c>
      <c r="B85" s="23" t="s">
        <v>180</v>
      </c>
      <c r="C85" s="22" t="s">
        <v>13</v>
      </c>
      <c r="D85" s="133" t="s">
        <v>13</v>
      </c>
      <c r="E85" s="11" t="s">
        <v>170</v>
      </c>
      <c r="F85" s="13" t="s">
        <v>505</v>
      </c>
      <c r="G85" s="119">
        <v>45125</v>
      </c>
      <c r="H85" s="121" t="str">
        <f>VLOOKUP(Table1[[#This Row],[Actual Date]],'Planned Agenda'!$B$4:$E$17,2,0)</f>
        <v>Model Development using Modeler Flow and Auto AI</v>
      </c>
    </row>
    <row r="86" spans="1:8" ht="104" hidden="1" x14ac:dyDescent="0.15">
      <c r="A86" s="24" t="s">
        <v>181</v>
      </c>
      <c r="B86" s="23" t="s">
        <v>182</v>
      </c>
      <c r="C86" s="22" t="s">
        <v>13</v>
      </c>
      <c r="D86" s="133" t="s">
        <v>13</v>
      </c>
      <c r="E86" s="11" t="s">
        <v>170</v>
      </c>
      <c r="F86" s="13" t="s">
        <v>505</v>
      </c>
      <c r="G86" s="119">
        <v>45125</v>
      </c>
      <c r="H86" s="121" t="str">
        <f>VLOOKUP(Table1[[#This Row],[Actual Date]],'Planned Agenda'!$B$4:$E$17,2,0)</f>
        <v>Model Development using Modeler Flow and Auto AI</v>
      </c>
    </row>
    <row r="87" spans="1:8" ht="52" hidden="1" x14ac:dyDescent="0.15">
      <c r="A87" s="24" t="s">
        <v>183</v>
      </c>
      <c r="B87" s="23" t="s">
        <v>184</v>
      </c>
      <c r="C87" s="22" t="s">
        <v>13</v>
      </c>
      <c r="D87" s="133" t="s">
        <v>13</v>
      </c>
      <c r="E87" s="11" t="s">
        <v>170</v>
      </c>
      <c r="F87" s="13" t="s">
        <v>505</v>
      </c>
      <c r="G87" s="119">
        <v>45125</v>
      </c>
      <c r="H87" s="121" t="str">
        <f>VLOOKUP(Table1[[#This Row],[Actual Date]],'Planned Agenda'!$B$4:$E$17,2,0)</f>
        <v>Model Development using Modeler Flow and Auto AI</v>
      </c>
    </row>
    <row r="88" spans="1:8" ht="39" hidden="1" x14ac:dyDescent="0.15">
      <c r="A88" s="24" t="s">
        <v>185</v>
      </c>
      <c r="B88" s="23" t="s">
        <v>186</v>
      </c>
      <c r="C88" s="22" t="s">
        <v>13</v>
      </c>
      <c r="D88" s="133" t="s">
        <v>13</v>
      </c>
      <c r="E88" s="11" t="s">
        <v>170</v>
      </c>
      <c r="F88" s="13" t="s">
        <v>505</v>
      </c>
      <c r="G88" s="119">
        <v>45125</v>
      </c>
      <c r="H88" s="121" t="str">
        <f>VLOOKUP(Table1[[#This Row],[Actual Date]],'Planned Agenda'!$B$4:$E$17,2,0)</f>
        <v>Model Development using Modeler Flow and Auto AI</v>
      </c>
    </row>
    <row r="89" spans="1:8" ht="26" hidden="1" x14ac:dyDescent="0.15">
      <c r="A89" s="24" t="s">
        <v>187</v>
      </c>
      <c r="B89" s="23" t="s">
        <v>188</v>
      </c>
      <c r="C89" s="22" t="s">
        <v>13</v>
      </c>
      <c r="D89" s="133" t="s">
        <v>13</v>
      </c>
      <c r="E89" s="11" t="s">
        <v>170</v>
      </c>
      <c r="F89" s="13" t="s">
        <v>505</v>
      </c>
      <c r="G89" s="119">
        <v>45125</v>
      </c>
      <c r="H89" s="121" t="str">
        <f>VLOOKUP(Table1[[#This Row],[Actual Date]],'Planned Agenda'!$B$4:$E$17,2,0)</f>
        <v>Model Development using Modeler Flow and Auto AI</v>
      </c>
    </row>
    <row r="90" spans="1:8" ht="65" hidden="1" x14ac:dyDescent="0.15">
      <c r="A90" s="24" t="s">
        <v>189</v>
      </c>
      <c r="B90" s="17" t="s">
        <v>190</v>
      </c>
      <c r="C90" s="22" t="s">
        <v>13</v>
      </c>
      <c r="D90" s="133" t="s">
        <v>949</v>
      </c>
      <c r="E90" s="11" t="s">
        <v>121</v>
      </c>
      <c r="F90" s="13" t="s">
        <v>506</v>
      </c>
      <c r="G90" s="10"/>
      <c r="H90" s="121" t="e">
        <f>VLOOKUP(Table1[[#This Row],[Actual Date]],'Planned Agenda'!$B$4:$E$17,2,0)</f>
        <v>#N/A</v>
      </c>
    </row>
    <row r="91" spans="1:8" ht="78" hidden="1" x14ac:dyDescent="0.15">
      <c r="A91" s="24" t="s">
        <v>191</v>
      </c>
      <c r="B91" s="17" t="s">
        <v>192</v>
      </c>
      <c r="C91" s="22" t="s">
        <v>13</v>
      </c>
      <c r="D91" s="133" t="s">
        <v>13</v>
      </c>
      <c r="E91" s="11" t="s">
        <v>121</v>
      </c>
      <c r="F91" s="13" t="s">
        <v>506</v>
      </c>
      <c r="G91" s="10"/>
      <c r="H91" s="121" t="e">
        <f>VLOOKUP(Table1[[#This Row],[Actual Date]],'Planned Agenda'!$B$4:$E$17,2,0)</f>
        <v>#N/A</v>
      </c>
    </row>
    <row r="92" spans="1:8" ht="156" hidden="1" x14ac:dyDescent="0.15">
      <c r="A92" s="24" t="s">
        <v>193</v>
      </c>
      <c r="B92" s="17" t="s">
        <v>194</v>
      </c>
      <c r="C92" s="22" t="s">
        <v>13</v>
      </c>
      <c r="D92" s="133" t="s">
        <v>13</v>
      </c>
      <c r="E92" s="11" t="s">
        <v>121</v>
      </c>
      <c r="F92" s="13" t="s">
        <v>506</v>
      </c>
      <c r="G92" s="10"/>
      <c r="H92" s="121" t="e">
        <f>VLOOKUP(Table1[[#This Row],[Actual Date]],'Planned Agenda'!$B$4:$E$17,2,0)</f>
        <v>#N/A</v>
      </c>
    </row>
    <row r="93" spans="1:8" hidden="1" x14ac:dyDescent="0.15">
      <c r="A93" s="18" t="s">
        <v>195</v>
      </c>
      <c r="B93" s="19" t="s">
        <v>196</v>
      </c>
      <c r="C93" s="16"/>
      <c r="D93" s="133" t="s">
        <v>951</v>
      </c>
      <c r="E93" s="11"/>
      <c r="F93" s="48"/>
      <c r="G93" s="10"/>
      <c r="H93" s="121" t="e">
        <f>VLOOKUP(Table1[[#This Row],[Actual Date]],'Planned Agenda'!$B$4:$E$17,2,0)</f>
        <v>#N/A</v>
      </c>
    </row>
    <row r="94" spans="1:8" ht="195" hidden="1" x14ac:dyDescent="0.15">
      <c r="A94" s="24" t="s">
        <v>197</v>
      </c>
      <c r="B94" s="17" t="s">
        <v>198</v>
      </c>
      <c r="C94" s="22" t="s">
        <v>13</v>
      </c>
      <c r="D94" s="133" t="s">
        <v>13</v>
      </c>
      <c r="E94" s="11" t="s">
        <v>121</v>
      </c>
      <c r="F94" s="13" t="s">
        <v>506</v>
      </c>
      <c r="G94" s="10"/>
      <c r="H94" s="121" t="e">
        <f>VLOOKUP(Table1[[#This Row],[Actual Date]],'Planned Agenda'!$B$4:$E$17,2,0)</f>
        <v>#N/A</v>
      </c>
    </row>
    <row r="95" spans="1:8" hidden="1" x14ac:dyDescent="0.15">
      <c r="A95" s="18" t="s">
        <v>199</v>
      </c>
      <c r="B95" s="19" t="s">
        <v>200</v>
      </c>
      <c r="C95" s="16"/>
      <c r="D95" s="133" t="s">
        <v>951</v>
      </c>
      <c r="E95" s="11"/>
      <c r="F95" s="48"/>
      <c r="G95" s="10"/>
      <c r="H95" s="121" t="e">
        <f>VLOOKUP(Table1[[#This Row],[Actual Date]],'Planned Agenda'!$B$4:$E$17,2,0)</f>
        <v>#N/A</v>
      </c>
    </row>
    <row r="96" spans="1:8" ht="39" hidden="1" x14ac:dyDescent="0.15">
      <c r="A96" s="24" t="s">
        <v>201</v>
      </c>
      <c r="B96" s="23" t="s">
        <v>202</v>
      </c>
      <c r="C96" s="22" t="s">
        <v>13</v>
      </c>
      <c r="D96" s="133" t="s">
        <v>13</v>
      </c>
      <c r="E96" s="11" t="s">
        <v>121</v>
      </c>
      <c r="F96" s="13" t="s">
        <v>506</v>
      </c>
      <c r="G96" s="10"/>
      <c r="H96" s="121" t="e">
        <f>VLOOKUP(Table1[[#This Row],[Actual Date]],'Planned Agenda'!$B$4:$E$17,2,0)</f>
        <v>#N/A</v>
      </c>
    </row>
    <row r="97" spans="1:8" ht="39" hidden="1" x14ac:dyDescent="0.15">
      <c r="A97" s="24" t="s">
        <v>203</v>
      </c>
      <c r="B97" s="23" t="s">
        <v>204</v>
      </c>
      <c r="C97" s="22" t="s">
        <v>13</v>
      </c>
      <c r="D97" s="133" t="s">
        <v>13</v>
      </c>
      <c r="E97" s="11" t="s">
        <v>121</v>
      </c>
      <c r="F97" s="13" t="s">
        <v>506</v>
      </c>
      <c r="G97" s="10"/>
      <c r="H97" s="121" t="e">
        <f>VLOOKUP(Table1[[#This Row],[Actual Date]],'Planned Agenda'!$B$4:$E$17,2,0)</f>
        <v>#N/A</v>
      </c>
    </row>
    <row r="98" spans="1:8" ht="39" hidden="1" x14ac:dyDescent="0.15">
      <c r="A98" s="24" t="s">
        <v>205</v>
      </c>
      <c r="B98" s="23" t="s">
        <v>206</v>
      </c>
      <c r="C98" s="22" t="s">
        <v>13</v>
      </c>
      <c r="D98" s="133" t="s">
        <v>13</v>
      </c>
      <c r="E98" s="11" t="s">
        <v>121</v>
      </c>
      <c r="F98" s="13" t="s">
        <v>506</v>
      </c>
      <c r="G98" s="10"/>
      <c r="H98" s="121" t="e">
        <f>VLOOKUP(Table1[[#This Row],[Actual Date]],'Planned Agenda'!$B$4:$E$17,2,0)</f>
        <v>#N/A</v>
      </c>
    </row>
    <row r="99" spans="1:8" ht="26" hidden="1" x14ac:dyDescent="0.15">
      <c r="A99" s="24" t="s">
        <v>207</v>
      </c>
      <c r="B99" s="23" t="s">
        <v>208</v>
      </c>
      <c r="C99" s="22" t="s">
        <v>13</v>
      </c>
      <c r="D99" s="133" t="s">
        <v>13</v>
      </c>
      <c r="E99" s="11" t="s">
        <v>121</v>
      </c>
      <c r="F99" s="13" t="s">
        <v>506</v>
      </c>
      <c r="G99" s="10"/>
      <c r="H99" s="121" t="e">
        <f>VLOOKUP(Table1[[#This Row],[Actual Date]],'Planned Agenda'!$B$4:$E$17,2,0)</f>
        <v>#N/A</v>
      </c>
    </row>
    <row r="100" spans="1:8" ht="26" hidden="1" x14ac:dyDescent="0.15">
      <c r="A100" s="24" t="s">
        <v>209</v>
      </c>
      <c r="B100" s="23" t="s">
        <v>210</v>
      </c>
      <c r="C100" s="22" t="s">
        <v>13</v>
      </c>
      <c r="D100" s="133" t="s">
        <v>13</v>
      </c>
      <c r="E100" s="11" t="s">
        <v>121</v>
      </c>
      <c r="F100" s="13" t="s">
        <v>506</v>
      </c>
      <c r="G100" s="10"/>
      <c r="H100" s="121" t="e">
        <f>VLOOKUP(Table1[[#This Row],[Actual Date]],'Planned Agenda'!$B$4:$E$17,2,0)</f>
        <v>#N/A</v>
      </c>
    </row>
    <row r="101" spans="1:8" hidden="1" x14ac:dyDescent="0.15">
      <c r="A101" s="7" t="s">
        <v>211</v>
      </c>
      <c r="B101" s="8" t="s">
        <v>212</v>
      </c>
      <c r="C101" s="9"/>
      <c r="D101" s="12"/>
      <c r="E101" s="11"/>
      <c r="F101" s="48"/>
      <c r="G101" s="10"/>
      <c r="H101" s="121" t="e">
        <f>VLOOKUP(Table1[[#This Row],[Actual Date]],'Planned Agenda'!$B$4:$E$17,2,0)</f>
        <v>#N/A</v>
      </c>
    </row>
    <row r="102" spans="1:8" hidden="1" x14ac:dyDescent="0.15">
      <c r="A102" s="14" t="s">
        <v>213</v>
      </c>
      <c r="B102" s="15" t="s">
        <v>214</v>
      </c>
      <c r="C102" s="16"/>
      <c r="D102" s="12"/>
      <c r="E102" s="11"/>
      <c r="F102" s="48"/>
      <c r="G102" s="10"/>
      <c r="H102" s="121" t="e">
        <f>VLOOKUP(Table1[[#This Row],[Actual Date]],'Planned Agenda'!$B$4:$E$17,2,0)</f>
        <v>#N/A</v>
      </c>
    </row>
    <row r="103" spans="1:8" ht="26" hidden="1" x14ac:dyDescent="0.15">
      <c r="A103" s="24" t="s">
        <v>215</v>
      </c>
      <c r="B103" s="27" t="s">
        <v>216</v>
      </c>
      <c r="C103" s="22" t="s">
        <v>13</v>
      </c>
      <c r="D103" s="12" t="s">
        <v>13</v>
      </c>
      <c r="E103" s="11" t="s">
        <v>217</v>
      </c>
      <c r="F103" s="13" t="s">
        <v>507</v>
      </c>
      <c r="G103" s="119">
        <v>45127</v>
      </c>
      <c r="H103" s="125" t="s">
        <v>217</v>
      </c>
    </row>
    <row r="104" spans="1:8" ht="26" hidden="1" x14ac:dyDescent="0.15">
      <c r="A104" s="24" t="s">
        <v>218</v>
      </c>
      <c r="B104" s="27" t="s">
        <v>219</v>
      </c>
      <c r="C104" s="22" t="s">
        <v>13</v>
      </c>
      <c r="D104" s="12" t="s">
        <v>13</v>
      </c>
      <c r="E104" s="11" t="s">
        <v>217</v>
      </c>
      <c r="F104" s="13" t="s">
        <v>507</v>
      </c>
      <c r="G104" s="10"/>
      <c r="H104" s="121" t="e">
        <f>VLOOKUP(Table1[[#This Row],[Actual Date]],'Planned Agenda'!$B$4:$E$17,2,0)</f>
        <v>#N/A</v>
      </c>
    </row>
    <row r="105" spans="1:8" ht="26" hidden="1" x14ac:dyDescent="0.15">
      <c r="A105" s="24" t="s">
        <v>220</v>
      </c>
      <c r="B105" s="27" t="s">
        <v>221</v>
      </c>
      <c r="C105" s="22" t="s">
        <v>13</v>
      </c>
      <c r="D105" s="12" t="s">
        <v>13</v>
      </c>
      <c r="E105" s="11" t="s">
        <v>217</v>
      </c>
      <c r="F105" s="13" t="s">
        <v>507</v>
      </c>
      <c r="G105" s="119">
        <v>45127</v>
      </c>
      <c r="H105" s="125" t="s">
        <v>217</v>
      </c>
    </row>
    <row r="106" spans="1:8" ht="26" hidden="1" x14ac:dyDescent="0.15">
      <c r="A106" s="24" t="s">
        <v>222</v>
      </c>
      <c r="B106" s="27" t="s">
        <v>223</v>
      </c>
      <c r="C106" s="22" t="s">
        <v>13</v>
      </c>
      <c r="D106" s="12" t="s">
        <v>13</v>
      </c>
      <c r="E106" s="11" t="s">
        <v>217</v>
      </c>
      <c r="F106" s="13" t="s">
        <v>507</v>
      </c>
      <c r="G106" s="119">
        <v>45127</v>
      </c>
      <c r="H106" s="125" t="s">
        <v>217</v>
      </c>
    </row>
    <row r="107" spans="1:8" ht="26" hidden="1" x14ac:dyDescent="0.15">
      <c r="A107" s="24" t="s">
        <v>224</v>
      </c>
      <c r="B107" s="27" t="s">
        <v>225</v>
      </c>
      <c r="C107" s="22" t="s">
        <v>13</v>
      </c>
      <c r="D107" s="12" t="s">
        <v>13</v>
      </c>
      <c r="E107" s="11" t="s">
        <v>217</v>
      </c>
      <c r="F107" s="13" t="s">
        <v>507</v>
      </c>
      <c r="G107" s="10"/>
      <c r="H107" s="121" t="e">
        <f>VLOOKUP(Table1[[#This Row],[Actual Date]],'Planned Agenda'!$B$4:$E$17,2,0)</f>
        <v>#N/A</v>
      </c>
    </row>
    <row r="108" spans="1:8" ht="26" hidden="1" x14ac:dyDescent="0.15">
      <c r="A108" s="24" t="s">
        <v>226</v>
      </c>
      <c r="B108" s="27" t="s">
        <v>227</v>
      </c>
      <c r="C108" s="22" t="s">
        <v>13</v>
      </c>
      <c r="D108" s="12" t="s">
        <v>13</v>
      </c>
      <c r="E108" s="11" t="s">
        <v>217</v>
      </c>
      <c r="F108" s="13" t="s">
        <v>507</v>
      </c>
      <c r="G108" s="119">
        <v>45127</v>
      </c>
      <c r="H108" s="125" t="s">
        <v>217</v>
      </c>
    </row>
    <row r="109" spans="1:8" ht="39" hidden="1" x14ac:dyDescent="0.15">
      <c r="A109" s="24" t="s">
        <v>228</v>
      </c>
      <c r="B109" s="28" t="s">
        <v>229</v>
      </c>
      <c r="C109" s="22" t="s">
        <v>13</v>
      </c>
      <c r="D109" s="12" t="s">
        <v>949</v>
      </c>
      <c r="E109" s="11" t="s">
        <v>217</v>
      </c>
      <c r="F109" s="13" t="s">
        <v>507</v>
      </c>
      <c r="G109" s="119">
        <v>45127</v>
      </c>
      <c r="H109" s="125" t="s">
        <v>217</v>
      </c>
    </row>
    <row r="110" spans="1:8" ht="26" hidden="1" x14ac:dyDescent="0.15">
      <c r="A110" s="24" t="s">
        <v>230</v>
      </c>
      <c r="B110" s="28" t="s">
        <v>231</v>
      </c>
      <c r="C110" s="22" t="s">
        <v>13</v>
      </c>
      <c r="D110" s="12" t="s">
        <v>13</v>
      </c>
      <c r="E110" s="11" t="s">
        <v>217</v>
      </c>
      <c r="F110" s="13" t="s">
        <v>507</v>
      </c>
      <c r="G110" s="119">
        <v>45127</v>
      </c>
      <c r="H110" s="125" t="s">
        <v>217</v>
      </c>
    </row>
    <row r="111" spans="1:8" hidden="1" x14ac:dyDescent="0.15">
      <c r="A111" s="24" t="s">
        <v>232</v>
      </c>
      <c r="B111" s="28" t="s">
        <v>233</v>
      </c>
      <c r="C111" s="22" t="s">
        <v>17</v>
      </c>
      <c r="D111" s="29"/>
      <c r="E111" s="29"/>
      <c r="F111" s="48"/>
      <c r="G111" s="10"/>
      <c r="H111" s="121" t="e">
        <f>VLOOKUP(Table1[[#This Row],[Actual Date]],'Planned Agenda'!$B$4:$E$17,2,0)</f>
        <v>#N/A</v>
      </c>
    </row>
    <row r="112" spans="1:8" ht="91" hidden="1" x14ac:dyDescent="0.15">
      <c r="A112" s="24" t="s">
        <v>234</v>
      </c>
      <c r="B112" s="28" t="s">
        <v>235</v>
      </c>
      <c r="C112" s="22" t="s">
        <v>13</v>
      </c>
      <c r="D112" s="12" t="s">
        <v>13</v>
      </c>
      <c r="E112" s="11" t="s">
        <v>217</v>
      </c>
      <c r="F112" s="13" t="s">
        <v>507</v>
      </c>
      <c r="G112" s="119">
        <v>45127</v>
      </c>
      <c r="H112" s="125" t="s">
        <v>217</v>
      </c>
    </row>
    <row r="113" spans="1:8" ht="39" hidden="1" x14ac:dyDescent="0.15">
      <c r="A113" s="24" t="s">
        <v>236</v>
      </c>
      <c r="B113" s="28" t="s">
        <v>237</v>
      </c>
      <c r="C113" s="22" t="s">
        <v>17</v>
      </c>
      <c r="D113" s="29"/>
      <c r="E113" s="29"/>
      <c r="F113" s="48"/>
      <c r="G113" s="10"/>
      <c r="H113" s="121" t="e">
        <f>VLOOKUP(Table1[[#This Row],[Actual Date]],'Planned Agenda'!$B$4:$E$17,2,0)</f>
        <v>#N/A</v>
      </c>
    </row>
    <row r="114" spans="1:8" hidden="1" x14ac:dyDescent="0.15">
      <c r="A114" s="14" t="s">
        <v>238</v>
      </c>
      <c r="B114" s="15" t="s">
        <v>239</v>
      </c>
      <c r="C114" s="16"/>
      <c r="D114" s="12"/>
      <c r="E114" s="11"/>
      <c r="F114" s="48"/>
      <c r="G114" s="10"/>
      <c r="H114" s="121" t="e">
        <f>VLOOKUP(Table1[[#This Row],[Actual Date]],'Planned Agenda'!$B$4:$E$17,2,0)</f>
        <v>#N/A</v>
      </c>
    </row>
    <row r="115" spans="1:8" ht="221" hidden="1" x14ac:dyDescent="0.15">
      <c r="A115" s="24" t="s">
        <v>240</v>
      </c>
      <c r="B115" s="27" t="s">
        <v>241</v>
      </c>
      <c r="C115" s="26" t="s">
        <v>13</v>
      </c>
      <c r="D115" s="12" t="s">
        <v>949</v>
      </c>
      <c r="E115" s="11" t="s">
        <v>217</v>
      </c>
      <c r="F115" s="13" t="s">
        <v>507</v>
      </c>
      <c r="G115" s="119">
        <v>45127</v>
      </c>
      <c r="H115" s="125" t="s">
        <v>217</v>
      </c>
    </row>
    <row r="116" spans="1:8" ht="78" hidden="1" x14ac:dyDescent="0.15">
      <c r="A116" s="24" t="s">
        <v>242</v>
      </c>
      <c r="B116" s="27" t="s">
        <v>243</v>
      </c>
      <c r="C116" s="26" t="s">
        <v>13</v>
      </c>
      <c r="D116" s="12" t="s">
        <v>13</v>
      </c>
      <c r="E116" s="11" t="s">
        <v>217</v>
      </c>
      <c r="F116" s="13" t="s">
        <v>507</v>
      </c>
      <c r="G116" s="10"/>
      <c r="H116" s="121" t="e">
        <f>VLOOKUP(Table1[[#This Row],[Actual Date]],'Planned Agenda'!$B$4:$E$17,2,0)</f>
        <v>#N/A</v>
      </c>
    </row>
    <row r="117" spans="1:8" ht="65" hidden="1" x14ac:dyDescent="0.15">
      <c r="A117" s="24" t="s">
        <v>244</v>
      </c>
      <c r="B117" s="27" t="s">
        <v>245</v>
      </c>
      <c r="C117" s="26" t="s">
        <v>13</v>
      </c>
      <c r="D117" s="12" t="s">
        <v>13</v>
      </c>
      <c r="E117" s="11" t="s">
        <v>217</v>
      </c>
      <c r="F117" s="13" t="s">
        <v>507</v>
      </c>
      <c r="G117" s="10"/>
      <c r="H117" s="121" t="e">
        <f>VLOOKUP(Table1[[#This Row],[Actual Date]],'Planned Agenda'!$B$4:$E$17,2,0)</f>
        <v>#N/A</v>
      </c>
    </row>
    <row r="118" spans="1:8" ht="26" hidden="1" x14ac:dyDescent="0.15">
      <c r="A118" s="24" t="s">
        <v>246</v>
      </c>
      <c r="B118" s="27" t="s">
        <v>247</v>
      </c>
      <c r="C118" s="26" t="s">
        <v>13</v>
      </c>
      <c r="D118" s="12" t="s">
        <v>13</v>
      </c>
      <c r="E118" s="11" t="s">
        <v>217</v>
      </c>
      <c r="F118" s="13" t="s">
        <v>507</v>
      </c>
      <c r="G118" s="119">
        <v>45127</v>
      </c>
      <c r="H118" s="121" t="str">
        <f>VLOOKUP(Table1[[#This Row],[Actual Date]],'Planned Agenda'!$B$4:$E$17,2,0)</f>
        <v>Model training custom demo 1 and Deployment</v>
      </c>
    </row>
    <row r="119" spans="1:8" ht="52" hidden="1" x14ac:dyDescent="0.15">
      <c r="A119" s="24" t="s">
        <v>248</v>
      </c>
      <c r="B119" s="27" t="s">
        <v>249</v>
      </c>
      <c r="C119" s="26" t="s">
        <v>13</v>
      </c>
      <c r="D119" s="12" t="s">
        <v>13</v>
      </c>
      <c r="E119" s="11" t="s">
        <v>217</v>
      </c>
      <c r="F119" s="13" t="s">
        <v>507</v>
      </c>
      <c r="G119" s="10"/>
      <c r="H119" s="121" t="e">
        <f>VLOOKUP(Table1[[#This Row],[Actual Date]],'Planned Agenda'!$B$4:$E$17,2,0)</f>
        <v>#N/A</v>
      </c>
    </row>
    <row r="120" spans="1:8" ht="65" hidden="1" x14ac:dyDescent="0.15">
      <c r="A120" s="24" t="s">
        <v>250</v>
      </c>
      <c r="B120" s="27" t="s">
        <v>251</v>
      </c>
      <c r="C120" s="26" t="s">
        <v>13</v>
      </c>
      <c r="D120" s="12" t="s">
        <v>13</v>
      </c>
      <c r="E120" s="11" t="s">
        <v>217</v>
      </c>
      <c r="F120" s="13" t="s">
        <v>507</v>
      </c>
      <c r="G120" s="10"/>
      <c r="H120" s="121" t="e">
        <f>VLOOKUP(Table1[[#This Row],[Actual Date]],'Planned Agenda'!$B$4:$E$17,2,0)</f>
        <v>#N/A</v>
      </c>
    </row>
    <row r="121" spans="1:8" hidden="1" x14ac:dyDescent="0.15">
      <c r="A121" s="14" t="s">
        <v>252</v>
      </c>
      <c r="B121" s="15" t="s">
        <v>253</v>
      </c>
      <c r="C121" s="16"/>
      <c r="D121" s="12"/>
      <c r="E121" s="11"/>
      <c r="F121" s="48"/>
      <c r="G121" s="10"/>
      <c r="H121" s="121" t="e">
        <f>VLOOKUP(Table1[[#This Row],[Actual Date]],'Planned Agenda'!$B$4:$E$17,2,0)</f>
        <v>#N/A</v>
      </c>
    </row>
    <row r="122" spans="1:8" ht="26" hidden="1" x14ac:dyDescent="0.15">
      <c r="A122" s="24" t="s">
        <v>254</v>
      </c>
      <c r="B122" s="27" t="s">
        <v>255</v>
      </c>
      <c r="C122" s="26" t="s">
        <v>13</v>
      </c>
      <c r="D122" s="12" t="s">
        <v>13</v>
      </c>
      <c r="E122" s="11" t="s">
        <v>217</v>
      </c>
      <c r="F122" s="13" t="s">
        <v>507</v>
      </c>
      <c r="G122" s="119">
        <v>45127</v>
      </c>
      <c r="H122" s="121" t="str">
        <f>VLOOKUP(Table1[[#This Row],[Actual Date]],'Planned Agenda'!$B$4:$E$17,2,0)</f>
        <v>Model training custom demo 1 and Deployment</v>
      </c>
    </row>
    <row r="123" spans="1:8" ht="26" hidden="1" x14ac:dyDescent="0.15">
      <c r="A123" s="24" t="s">
        <v>256</v>
      </c>
      <c r="B123" s="27" t="s">
        <v>257</v>
      </c>
      <c r="C123" s="26" t="s">
        <v>13</v>
      </c>
      <c r="D123" s="12" t="s">
        <v>13</v>
      </c>
      <c r="E123" s="11" t="s">
        <v>217</v>
      </c>
      <c r="F123" s="13" t="s">
        <v>507</v>
      </c>
      <c r="G123" s="119">
        <v>45127</v>
      </c>
      <c r="H123" s="121" t="str">
        <f>VLOOKUP(Table1[[#This Row],[Actual Date]],'Planned Agenda'!$B$4:$E$17,2,0)</f>
        <v>Model training custom demo 1 and Deployment</v>
      </c>
    </row>
    <row r="124" spans="1:8" ht="26" hidden="1" x14ac:dyDescent="0.15">
      <c r="A124" s="24" t="s">
        <v>258</v>
      </c>
      <c r="B124" s="27" t="s">
        <v>259</v>
      </c>
      <c r="C124" s="26" t="s">
        <v>13</v>
      </c>
      <c r="D124" s="12" t="s">
        <v>13</v>
      </c>
      <c r="E124" s="11" t="s">
        <v>217</v>
      </c>
      <c r="F124" s="13" t="s">
        <v>507</v>
      </c>
      <c r="G124" s="119">
        <v>45127</v>
      </c>
      <c r="H124" s="121" t="str">
        <f>VLOOKUP(Table1[[#This Row],[Actual Date]],'Planned Agenda'!$B$4:$E$17,2,0)</f>
        <v>Model training custom demo 1 and Deployment</v>
      </c>
    </row>
    <row r="125" spans="1:8" ht="26" hidden="1" x14ac:dyDescent="0.15">
      <c r="A125" s="24" t="s">
        <v>260</v>
      </c>
      <c r="B125" s="27" t="s">
        <v>261</v>
      </c>
      <c r="C125" s="26" t="s">
        <v>13</v>
      </c>
      <c r="D125" s="12" t="s">
        <v>17</v>
      </c>
      <c r="E125" s="11" t="s">
        <v>217</v>
      </c>
      <c r="F125" s="13" t="s">
        <v>507</v>
      </c>
      <c r="G125" s="10"/>
      <c r="H125" s="121" t="e">
        <f>VLOOKUP(Table1[[#This Row],[Actual Date]],'Planned Agenda'!$B$4:$E$17,2,0)</f>
        <v>#N/A</v>
      </c>
    </row>
    <row r="126" spans="1:8" ht="26" hidden="1" x14ac:dyDescent="0.15">
      <c r="A126" s="24" t="s">
        <v>262</v>
      </c>
      <c r="B126" s="27" t="s">
        <v>263</v>
      </c>
      <c r="C126" s="26" t="s">
        <v>13</v>
      </c>
      <c r="D126" s="12" t="s">
        <v>13</v>
      </c>
      <c r="E126" s="11" t="s">
        <v>217</v>
      </c>
      <c r="F126" s="13" t="s">
        <v>507</v>
      </c>
      <c r="G126" s="10"/>
      <c r="H126" s="121" t="e">
        <f>VLOOKUP(Table1[[#This Row],[Actual Date]],'Planned Agenda'!$B$4:$E$17,2,0)</f>
        <v>#N/A</v>
      </c>
    </row>
    <row r="127" spans="1:8" ht="39" hidden="1" x14ac:dyDescent="0.15">
      <c r="A127" s="24" t="s">
        <v>264</v>
      </c>
      <c r="B127" s="27" t="s">
        <v>265</v>
      </c>
      <c r="C127" s="26" t="s">
        <v>13</v>
      </c>
      <c r="D127" s="12" t="s">
        <v>13</v>
      </c>
      <c r="E127" s="11" t="s">
        <v>217</v>
      </c>
      <c r="F127" s="13" t="s">
        <v>507</v>
      </c>
      <c r="G127" s="10"/>
      <c r="H127" s="121" t="e">
        <f>VLOOKUP(Table1[[#This Row],[Actual Date]],'Planned Agenda'!$B$4:$E$17,2,0)</f>
        <v>#N/A</v>
      </c>
    </row>
    <row r="128" spans="1:8" ht="26" hidden="1" x14ac:dyDescent="0.15">
      <c r="A128" s="24" t="s">
        <v>266</v>
      </c>
      <c r="B128" s="27" t="s">
        <v>267</v>
      </c>
      <c r="C128" s="26" t="s">
        <v>13</v>
      </c>
      <c r="D128" s="12" t="s">
        <v>13</v>
      </c>
      <c r="E128" s="11" t="s">
        <v>217</v>
      </c>
      <c r="F128" s="13" t="s">
        <v>507</v>
      </c>
      <c r="G128" s="10"/>
      <c r="H128" s="121" t="e">
        <f>VLOOKUP(Table1[[#This Row],[Actual Date]],'Planned Agenda'!$B$4:$E$17,2,0)</f>
        <v>#N/A</v>
      </c>
    </row>
    <row r="129" spans="1:8" ht="52" hidden="1" x14ac:dyDescent="0.15">
      <c r="A129" s="24" t="s">
        <v>268</v>
      </c>
      <c r="B129" s="27" t="s">
        <v>269</v>
      </c>
      <c r="C129" s="26" t="s">
        <v>13</v>
      </c>
      <c r="D129" s="12" t="s">
        <v>17</v>
      </c>
      <c r="E129" s="11" t="s">
        <v>217</v>
      </c>
      <c r="F129" s="13" t="s">
        <v>507</v>
      </c>
      <c r="G129" s="10"/>
      <c r="H129" s="121" t="e">
        <f>VLOOKUP(Table1[[#This Row],[Actual Date]],'Planned Agenda'!$B$4:$E$17,2,0)</f>
        <v>#N/A</v>
      </c>
    </row>
    <row r="130" spans="1:8" ht="26" hidden="1" x14ac:dyDescent="0.15">
      <c r="A130" s="24" t="s">
        <v>270</v>
      </c>
      <c r="B130" s="27" t="s">
        <v>271</v>
      </c>
      <c r="C130" s="26" t="s">
        <v>13</v>
      </c>
      <c r="D130" s="12" t="s">
        <v>13</v>
      </c>
      <c r="E130" s="11" t="s">
        <v>217</v>
      </c>
      <c r="F130" s="13" t="s">
        <v>507</v>
      </c>
      <c r="G130" s="10"/>
      <c r="H130" s="121" t="e">
        <f>VLOOKUP(Table1[[#This Row],[Actual Date]],'Planned Agenda'!$B$4:$E$17,2,0)</f>
        <v>#N/A</v>
      </c>
    </row>
    <row r="131" spans="1:8" ht="26" hidden="1" x14ac:dyDescent="0.15">
      <c r="A131" s="24" t="s">
        <v>272</v>
      </c>
      <c r="B131" s="27" t="s">
        <v>273</v>
      </c>
      <c r="C131" s="26" t="s">
        <v>13</v>
      </c>
      <c r="D131" s="12" t="s">
        <v>13</v>
      </c>
      <c r="E131" s="11" t="s">
        <v>217</v>
      </c>
      <c r="F131" s="13" t="s">
        <v>507</v>
      </c>
      <c r="G131" s="10"/>
      <c r="H131" s="121" t="e">
        <f>VLOOKUP(Table1[[#This Row],[Actual Date]],'Planned Agenda'!$B$4:$E$17,2,0)</f>
        <v>#N/A</v>
      </c>
    </row>
    <row r="132" spans="1:8" ht="26" hidden="1" x14ac:dyDescent="0.15">
      <c r="A132" s="24" t="s">
        <v>274</v>
      </c>
      <c r="B132" s="27" t="s">
        <v>275</v>
      </c>
      <c r="C132" s="26" t="s">
        <v>13</v>
      </c>
      <c r="D132" s="12" t="s">
        <v>13</v>
      </c>
      <c r="E132" s="11" t="s">
        <v>217</v>
      </c>
      <c r="F132" s="13" t="s">
        <v>507</v>
      </c>
      <c r="G132" s="10"/>
      <c r="H132" s="121" t="e">
        <f>VLOOKUP(Table1[[#This Row],[Actual Date]],'Planned Agenda'!$B$4:$E$17,2,0)</f>
        <v>#N/A</v>
      </c>
    </row>
    <row r="133" spans="1:8" ht="26" hidden="1" x14ac:dyDescent="0.15">
      <c r="A133" s="24" t="s">
        <v>276</v>
      </c>
      <c r="B133" s="27" t="s">
        <v>277</v>
      </c>
      <c r="C133" s="26" t="s">
        <v>13</v>
      </c>
      <c r="D133" s="12" t="s">
        <v>13</v>
      </c>
      <c r="E133" s="11" t="s">
        <v>217</v>
      </c>
      <c r="F133" s="13" t="s">
        <v>507</v>
      </c>
      <c r="G133" s="10"/>
      <c r="H133" s="121" t="e">
        <f>VLOOKUP(Table1[[#This Row],[Actual Date]],'Planned Agenda'!$B$4:$E$17,2,0)</f>
        <v>#N/A</v>
      </c>
    </row>
    <row r="134" spans="1:8" ht="26" hidden="1" x14ac:dyDescent="0.15">
      <c r="A134" s="24" t="s">
        <v>278</v>
      </c>
      <c r="B134" s="27" t="s">
        <v>279</v>
      </c>
      <c r="C134" s="26" t="s">
        <v>13</v>
      </c>
      <c r="D134" s="12" t="s">
        <v>17</v>
      </c>
      <c r="E134" s="11" t="s">
        <v>217</v>
      </c>
      <c r="F134" s="13" t="s">
        <v>507</v>
      </c>
      <c r="G134" s="10"/>
      <c r="H134" s="121" t="e">
        <f>VLOOKUP(Table1[[#This Row],[Actual Date]],'Planned Agenda'!$B$4:$E$17,2,0)</f>
        <v>#N/A</v>
      </c>
    </row>
    <row r="135" spans="1:8" ht="39" hidden="1" x14ac:dyDescent="0.15">
      <c r="A135" s="24" t="s">
        <v>280</v>
      </c>
      <c r="B135" s="27" t="s">
        <v>281</v>
      </c>
      <c r="C135" s="26" t="s">
        <v>13</v>
      </c>
      <c r="D135" s="12" t="s">
        <v>13</v>
      </c>
      <c r="E135" s="11" t="s">
        <v>282</v>
      </c>
      <c r="F135" s="48" t="s">
        <v>500</v>
      </c>
      <c r="G135" s="10"/>
      <c r="H135" s="121" t="e">
        <f>VLOOKUP(Table1[[#This Row],[Actual Date]],'Planned Agenda'!$B$4:$E$17,2,0)</f>
        <v>#N/A</v>
      </c>
    </row>
    <row r="136" spans="1:8" ht="26" hidden="1" x14ac:dyDescent="0.15">
      <c r="A136" s="24" t="s">
        <v>283</v>
      </c>
      <c r="B136" s="27" t="s">
        <v>284</v>
      </c>
      <c r="C136" s="26" t="s">
        <v>13</v>
      </c>
      <c r="D136" s="12" t="s">
        <v>17</v>
      </c>
      <c r="E136" s="11" t="s">
        <v>217</v>
      </c>
      <c r="F136" s="13" t="s">
        <v>507</v>
      </c>
      <c r="G136" s="10"/>
      <c r="H136" s="121" t="e">
        <f>VLOOKUP(Table1[[#This Row],[Actual Date]],'Planned Agenda'!$B$4:$E$17,2,0)</f>
        <v>#N/A</v>
      </c>
    </row>
    <row r="137" spans="1:8" ht="26" hidden="1" x14ac:dyDescent="0.15">
      <c r="A137" s="24" t="s">
        <v>285</v>
      </c>
      <c r="B137" s="27" t="s">
        <v>286</v>
      </c>
      <c r="C137" s="26" t="s">
        <v>13</v>
      </c>
      <c r="D137" s="12" t="s">
        <v>13</v>
      </c>
      <c r="E137" s="11" t="s">
        <v>217</v>
      </c>
      <c r="F137" s="13" t="s">
        <v>507</v>
      </c>
      <c r="G137" s="10"/>
      <c r="H137" s="121" t="e">
        <f>VLOOKUP(Table1[[#This Row],[Actual Date]],'Planned Agenda'!$B$4:$E$17,2,0)</f>
        <v>#N/A</v>
      </c>
    </row>
    <row r="138" spans="1:8" ht="39" hidden="1" x14ac:dyDescent="0.15">
      <c r="A138" s="24" t="s">
        <v>287</v>
      </c>
      <c r="B138" s="27" t="s">
        <v>288</v>
      </c>
      <c r="C138" s="26" t="s">
        <v>13</v>
      </c>
      <c r="D138" s="12" t="s">
        <v>13</v>
      </c>
      <c r="E138" s="11" t="s">
        <v>217</v>
      </c>
      <c r="F138" s="13" t="s">
        <v>507</v>
      </c>
      <c r="G138" s="10"/>
      <c r="H138" s="121" t="e">
        <f>VLOOKUP(Table1[[#This Row],[Actual Date]],'Planned Agenda'!$B$4:$E$17,2,0)</f>
        <v>#N/A</v>
      </c>
    </row>
    <row r="139" spans="1:8" ht="26" hidden="1" x14ac:dyDescent="0.15">
      <c r="A139" s="24" t="s">
        <v>289</v>
      </c>
      <c r="B139" s="27" t="s">
        <v>290</v>
      </c>
      <c r="C139" s="26" t="s">
        <v>13</v>
      </c>
      <c r="D139" s="12" t="s">
        <v>13</v>
      </c>
      <c r="E139" s="11" t="s">
        <v>217</v>
      </c>
      <c r="F139" s="13" t="s">
        <v>507</v>
      </c>
      <c r="G139" s="10"/>
      <c r="H139" s="121" t="e">
        <f>VLOOKUP(Table1[[#This Row],[Actual Date]],'Planned Agenda'!$B$4:$E$17,2,0)</f>
        <v>#N/A</v>
      </c>
    </row>
    <row r="140" spans="1:8" ht="26" hidden="1" x14ac:dyDescent="0.15">
      <c r="A140" s="24" t="s">
        <v>291</v>
      </c>
      <c r="B140" s="27" t="s">
        <v>292</v>
      </c>
      <c r="C140" s="26" t="s">
        <v>13</v>
      </c>
      <c r="D140" s="12" t="s">
        <v>17</v>
      </c>
      <c r="E140" s="11" t="s">
        <v>217</v>
      </c>
      <c r="F140" s="13" t="s">
        <v>507</v>
      </c>
      <c r="G140" s="10"/>
      <c r="H140" s="121" t="e">
        <f>VLOOKUP(Table1[[#This Row],[Actual Date]],'Planned Agenda'!$B$4:$E$17,2,0)</f>
        <v>#N/A</v>
      </c>
    </row>
    <row r="141" spans="1:8" ht="78" hidden="1" x14ac:dyDescent="0.15">
      <c r="A141" s="24" t="s">
        <v>293</v>
      </c>
      <c r="B141" s="27" t="s">
        <v>294</v>
      </c>
      <c r="C141" s="26" t="s">
        <v>13</v>
      </c>
      <c r="D141" s="12" t="s">
        <v>13</v>
      </c>
      <c r="E141" s="11" t="s">
        <v>217</v>
      </c>
      <c r="F141" s="13" t="s">
        <v>507</v>
      </c>
      <c r="G141" s="10"/>
      <c r="H141" s="121" t="e">
        <f>VLOOKUP(Table1[[#This Row],[Actual Date]],'Planned Agenda'!$B$4:$E$17,2,0)</f>
        <v>#N/A</v>
      </c>
    </row>
    <row r="142" spans="1:8" ht="65" hidden="1" x14ac:dyDescent="0.15">
      <c r="A142" s="24" t="s">
        <v>295</v>
      </c>
      <c r="B142" s="27" t="s">
        <v>296</v>
      </c>
      <c r="C142" s="26" t="s">
        <v>13</v>
      </c>
      <c r="D142" s="12" t="s">
        <v>949</v>
      </c>
      <c r="E142" s="11" t="s">
        <v>217</v>
      </c>
      <c r="F142" s="13" t="s">
        <v>507</v>
      </c>
      <c r="G142" s="10"/>
      <c r="H142" s="121" t="e">
        <f>VLOOKUP(Table1[[#This Row],[Actual Date]],'Planned Agenda'!$B$4:$E$17,2,0)</f>
        <v>#N/A</v>
      </c>
    </row>
    <row r="143" spans="1:8" hidden="1" x14ac:dyDescent="0.15">
      <c r="A143" s="30"/>
      <c r="B143" s="31" t="s">
        <v>297</v>
      </c>
      <c r="C143" s="26"/>
      <c r="D143" s="12"/>
      <c r="E143" s="11"/>
      <c r="F143" s="48"/>
      <c r="G143" s="10"/>
      <c r="H143" s="121" t="e">
        <f>VLOOKUP(Table1[[#This Row],[Actual Date]],'Planned Agenda'!$B$4:$E$17,2,0)</f>
        <v>#N/A</v>
      </c>
    </row>
    <row r="144" spans="1:8" ht="39" hidden="1" x14ac:dyDescent="0.15">
      <c r="A144" s="24" t="s">
        <v>298</v>
      </c>
      <c r="B144" s="27" t="s">
        <v>299</v>
      </c>
      <c r="C144" s="26" t="s">
        <v>13</v>
      </c>
      <c r="D144" s="12" t="s">
        <v>13</v>
      </c>
      <c r="E144" s="11" t="s">
        <v>300</v>
      </c>
      <c r="F144" s="48" t="s">
        <v>501</v>
      </c>
      <c r="G144" s="10"/>
      <c r="H144" s="121" t="e">
        <f>VLOOKUP(Table1[[#This Row],[Actual Date]],'Planned Agenda'!$B$4:$E$17,2,0)</f>
        <v>#N/A</v>
      </c>
    </row>
    <row r="145" spans="1:8" ht="26" hidden="1" x14ac:dyDescent="0.15">
      <c r="A145" s="24" t="s">
        <v>301</v>
      </c>
      <c r="B145" s="27" t="s">
        <v>302</v>
      </c>
      <c r="C145" s="26" t="s">
        <v>13</v>
      </c>
      <c r="D145" s="12" t="s">
        <v>13</v>
      </c>
      <c r="E145" s="11" t="s">
        <v>300</v>
      </c>
      <c r="F145" s="48" t="s">
        <v>501</v>
      </c>
      <c r="G145" s="10"/>
      <c r="H145" s="121" t="e">
        <f>VLOOKUP(Table1[[#This Row],[Actual Date]],'Planned Agenda'!$B$4:$E$17,2,0)</f>
        <v>#N/A</v>
      </c>
    </row>
    <row r="146" spans="1:8" ht="39" hidden="1" x14ac:dyDescent="0.15">
      <c r="A146" s="24" t="s">
        <v>303</v>
      </c>
      <c r="B146" s="27" t="s">
        <v>304</v>
      </c>
      <c r="C146" s="26" t="s">
        <v>13</v>
      </c>
      <c r="D146" s="12" t="s">
        <v>949</v>
      </c>
      <c r="E146" s="11" t="s">
        <v>300</v>
      </c>
      <c r="F146" s="48" t="s">
        <v>501</v>
      </c>
      <c r="G146" s="10"/>
      <c r="H146" s="121" t="e">
        <f>VLOOKUP(Table1[[#This Row],[Actual Date]],'Planned Agenda'!$B$4:$E$17,2,0)</f>
        <v>#N/A</v>
      </c>
    </row>
    <row r="147" spans="1:8" hidden="1" x14ac:dyDescent="0.15">
      <c r="A147" s="14" t="s">
        <v>305</v>
      </c>
      <c r="B147" s="15" t="s">
        <v>306</v>
      </c>
      <c r="C147" s="16"/>
      <c r="D147" s="12"/>
      <c r="E147" s="11"/>
      <c r="F147" s="48"/>
      <c r="G147" s="10"/>
      <c r="H147" s="121" t="e">
        <f>VLOOKUP(Table1[[#This Row],[Actual Date]],'Planned Agenda'!$B$4:$E$17,2,0)</f>
        <v>#N/A</v>
      </c>
    </row>
    <row r="148" spans="1:8" hidden="1" x14ac:dyDescent="0.15">
      <c r="A148" s="24" t="s">
        <v>307</v>
      </c>
      <c r="B148" s="27" t="s">
        <v>308</v>
      </c>
      <c r="C148" s="26" t="s">
        <v>13</v>
      </c>
      <c r="D148" s="12" t="s">
        <v>13</v>
      </c>
      <c r="E148" s="11" t="s">
        <v>309</v>
      </c>
      <c r="F148" s="48" t="s">
        <v>500</v>
      </c>
      <c r="G148" s="10"/>
      <c r="H148" s="121" t="e">
        <f>VLOOKUP(Table1[[#This Row],[Actual Date]],'Planned Agenda'!$B$4:$E$17,2,0)</f>
        <v>#N/A</v>
      </c>
    </row>
    <row r="149" spans="1:8" ht="26" hidden="1" x14ac:dyDescent="0.15">
      <c r="A149" s="24" t="s">
        <v>310</v>
      </c>
      <c r="B149" s="27" t="s">
        <v>311</v>
      </c>
      <c r="C149" s="26" t="s">
        <v>13</v>
      </c>
      <c r="D149" s="12" t="s">
        <v>13</v>
      </c>
      <c r="E149" s="11" t="s">
        <v>309</v>
      </c>
      <c r="F149" s="48" t="s">
        <v>500</v>
      </c>
      <c r="G149" s="10"/>
      <c r="H149" s="121" t="e">
        <f>VLOOKUP(Table1[[#This Row],[Actual Date]],'Planned Agenda'!$B$4:$E$17,2,0)</f>
        <v>#N/A</v>
      </c>
    </row>
    <row r="150" spans="1:8" hidden="1" x14ac:dyDescent="0.15">
      <c r="A150" s="24" t="s">
        <v>312</v>
      </c>
      <c r="B150" s="27" t="s">
        <v>313</v>
      </c>
      <c r="C150" s="26" t="s">
        <v>13</v>
      </c>
      <c r="D150" s="12" t="s">
        <v>13</v>
      </c>
      <c r="E150" s="11" t="s">
        <v>309</v>
      </c>
      <c r="F150" s="48" t="s">
        <v>500</v>
      </c>
      <c r="G150" s="10"/>
      <c r="H150" s="121" t="e">
        <f>VLOOKUP(Table1[[#This Row],[Actual Date]],'Planned Agenda'!$B$4:$E$17,2,0)</f>
        <v>#N/A</v>
      </c>
    </row>
    <row r="151" spans="1:8" hidden="1" x14ac:dyDescent="0.15">
      <c r="A151" s="7" t="s">
        <v>314</v>
      </c>
      <c r="B151" s="8" t="s">
        <v>315</v>
      </c>
      <c r="C151" s="9"/>
      <c r="D151" s="12"/>
      <c r="E151" s="11"/>
      <c r="F151" s="48"/>
      <c r="G151" s="10"/>
      <c r="H151" s="121" t="e">
        <f>VLOOKUP(Table1[[#This Row],[Actual Date]],'Planned Agenda'!$B$4:$E$17,2,0)</f>
        <v>#N/A</v>
      </c>
    </row>
    <row r="152" spans="1:8" hidden="1" x14ac:dyDescent="0.15">
      <c r="A152" s="14" t="s">
        <v>316</v>
      </c>
      <c r="B152" s="15" t="s">
        <v>317</v>
      </c>
      <c r="C152" s="16"/>
      <c r="D152" s="12"/>
      <c r="E152" s="11"/>
      <c r="F152" s="48"/>
      <c r="G152" s="10"/>
      <c r="H152" s="121" t="e">
        <f>VLOOKUP(Table1[[#This Row],[Actual Date]],'Planned Agenda'!$B$4:$E$17,2,0)</f>
        <v>#N/A</v>
      </c>
    </row>
    <row r="153" spans="1:8" ht="78" x14ac:dyDescent="0.15">
      <c r="A153" s="24" t="s">
        <v>318</v>
      </c>
      <c r="B153" s="17" t="s">
        <v>319</v>
      </c>
      <c r="C153" s="26" t="s">
        <v>13</v>
      </c>
      <c r="D153" s="12" t="s">
        <v>13</v>
      </c>
      <c r="E153" s="11" t="s">
        <v>320</v>
      </c>
      <c r="F153" s="48" t="s">
        <v>502</v>
      </c>
      <c r="G153" s="10"/>
      <c r="H153" s="121" t="e">
        <f>VLOOKUP(Table1[[#This Row],[Actual Date]],'Planned Agenda'!$B$4:$E$17,2,0)</f>
        <v>#N/A</v>
      </c>
    </row>
    <row r="154" spans="1:8" ht="234" x14ac:dyDescent="0.15">
      <c r="A154" s="24" t="s">
        <v>321</v>
      </c>
      <c r="B154" s="17" t="s">
        <v>322</v>
      </c>
      <c r="C154" s="26" t="s">
        <v>13</v>
      </c>
      <c r="D154" s="12" t="s">
        <v>13</v>
      </c>
      <c r="E154" s="11" t="s">
        <v>320</v>
      </c>
      <c r="F154" s="48" t="s">
        <v>502</v>
      </c>
      <c r="G154" s="10"/>
      <c r="H154" s="121" t="e">
        <f>VLOOKUP(Table1[[#This Row],[Actual Date]],'Planned Agenda'!$B$4:$E$17,2,0)</f>
        <v>#N/A</v>
      </c>
    </row>
    <row r="155" spans="1:8" ht="247" x14ac:dyDescent="0.15">
      <c r="A155" s="24" t="s">
        <v>323</v>
      </c>
      <c r="B155" s="17" t="s">
        <v>324</v>
      </c>
      <c r="C155" s="26" t="s">
        <v>13</v>
      </c>
      <c r="D155" s="12" t="s">
        <v>949</v>
      </c>
      <c r="E155" s="11" t="s">
        <v>320</v>
      </c>
      <c r="F155" s="48" t="s">
        <v>502</v>
      </c>
      <c r="G155" s="10"/>
      <c r="H155" s="121" t="e">
        <f>VLOOKUP(Table1[[#This Row],[Actual Date]],'Planned Agenda'!$B$4:$E$17,2,0)</f>
        <v>#N/A</v>
      </c>
    </row>
    <row r="156" spans="1:8" hidden="1" x14ac:dyDescent="0.15">
      <c r="A156" s="14" t="s">
        <v>325</v>
      </c>
      <c r="B156" s="15" t="s">
        <v>326</v>
      </c>
      <c r="C156" s="16"/>
      <c r="D156" s="12"/>
      <c r="E156" s="11"/>
      <c r="F156" s="48"/>
      <c r="G156" s="10"/>
      <c r="H156" s="121" t="e">
        <f>VLOOKUP(Table1[[#This Row],[Actual Date]],'Planned Agenda'!$B$4:$E$17,2,0)</f>
        <v>#N/A</v>
      </c>
    </row>
    <row r="157" spans="1:8" ht="26" x14ac:dyDescent="0.15">
      <c r="A157" s="24" t="s">
        <v>327</v>
      </c>
      <c r="B157" s="23" t="s">
        <v>328</v>
      </c>
      <c r="C157" s="22" t="s">
        <v>13</v>
      </c>
      <c r="D157" s="12" t="s">
        <v>13</v>
      </c>
      <c r="E157" s="11" t="s">
        <v>320</v>
      </c>
      <c r="F157" s="48" t="s">
        <v>502</v>
      </c>
      <c r="G157" s="10"/>
      <c r="H157" s="121" t="e">
        <f>VLOOKUP(Table1[[#This Row],[Actual Date]],'Planned Agenda'!$B$4:$E$17,2,0)</f>
        <v>#N/A</v>
      </c>
    </row>
    <row r="158" spans="1:8" ht="26" x14ac:dyDescent="0.15">
      <c r="A158" s="24" t="s">
        <v>329</v>
      </c>
      <c r="B158" s="17" t="s">
        <v>330</v>
      </c>
      <c r="C158" s="22" t="s">
        <v>13</v>
      </c>
      <c r="D158" s="12" t="s">
        <v>13</v>
      </c>
      <c r="E158" s="11" t="s">
        <v>320</v>
      </c>
      <c r="F158" s="48" t="s">
        <v>502</v>
      </c>
      <c r="G158" s="10"/>
      <c r="H158" s="121" t="e">
        <f>VLOOKUP(Table1[[#This Row],[Actual Date]],'Planned Agenda'!$B$4:$E$17,2,0)</f>
        <v>#N/A</v>
      </c>
    </row>
    <row r="159" spans="1:8" ht="39" x14ac:dyDescent="0.15">
      <c r="A159" s="24" t="s">
        <v>331</v>
      </c>
      <c r="B159" s="17" t="s">
        <v>332</v>
      </c>
      <c r="C159" s="22" t="s">
        <v>13</v>
      </c>
      <c r="D159" s="12" t="s">
        <v>13</v>
      </c>
      <c r="E159" s="11" t="s">
        <v>320</v>
      </c>
      <c r="F159" s="48" t="s">
        <v>502</v>
      </c>
      <c r="G159" s="10"/>
      <c r="H159" s="121" t="e">
        <f>VLOOKUP(Table1[[#This Row],[Actual Date]],'Planned Agenda'!$B$4:$E$17,2,0)</f>
        <v>#N/A</v>
      </c>
    </row>
    <row r="160" spans="1:8" ht="91" x14ac:dyDescent="0.15">
      <c r="A160" s="24" t="s">
        <v>333</v>
      </c>
      <c r="B160" s="17" t="s">
        <v>334</v>
      </c>
      <c r="C160" s="22" t="s">
        <v>13</v>
      </c>
      <c r="D160" s="12" t="s">
        <v>13</v>
      </c>
      <c r="E160" s="11" t="s">
        <v>320</v>
      </c>
      <c r="F160" s="48" t="s">
        <v>502</v>
      </c>
      <c r="G160" s="10"/>
      <c r="H160" s="121" t="e">
        <f>VLOOKUP(Table1[[#This Row],[Actual Date]],'Planned Agenda'!$B$4:$E$17,2,0)</f>
        <v>#N/A</v>
      </c>
    </row>
    <row r="161" spans="1:8" ht="26" x14ac:dyDescent="0.15">
      <c r="A161" s="24" t="s">
        <v>335</v>
      </c>
      <c r="B161" s="17" t="s">
        <v>336</v>
      </c>
      <c r="C161" s="22" t="s">
        <v>13</v>
      </c>
      <c r="D161" s="12" t="s">
        <v>13</v>
      </c>
      <c r="E161" s="11" t="s">
        <v>320</v>
      </c>
      <c r="F161" s="48" t="s">
        <v>502</v>
      </c>
      <c r="G161" s="10"/>
      <c r="H161" s="121" t="e">
        <f>VLOOKUP(Table1[[#This Row],[Actual Date]],'Planned Agenda'!$B$4:$E$17,2,0)</f>
        <v>#N/A</v>
      </c>
    </row>
    <row r="162" spans="1:8" ht="26" x14ac:dyDescent="0.15">
      <c r="A162" s="24" t="s">
        <v>337</v>
      </c>
      <c r="B162" s="17" t="s">
        <v>338</v>
      </c>
      <c r="C162" s="22" t="s">
        <v>13</v>
      </c>
      <c r="D162" s="12" t="s">
        <v>13</v>
      </c>
      <c r="E162" s="11" t="s">
        <v>320</v>
      </c>
      <c r="F162" s="48" t="s">
        <v>502</v>
      </c>
      <c r="G162" s="10"/>
      <c r="H162" s="121" t="e">
        <f>VLOOKUP(Table1[[#This Row],[Actual Date]],'Planned Agenda'!$B$4:$E$17,2,0)</f>
        <v>#N/A</v>
      </c>
    </row>
    <row r="163" spans="1:8" ht="26" x14ac:dyDescent="0.15">
      <c r="A163" s="24" t="s">
        <v>339</v>
      </c>
      <c r="B163" s="17" t="s">
        <v>340</v>
      </c>
      <c r="C163" s="22" t="s">
        <v>13</v>
      </c>
      <c r="D163" s="12" t="s">
        <v>13</v>
      </c>
      <c r="E163" s="11" t="s">
        <v>320</v>
      </c>
      <c r="F163" s="48" t="s">
        <v>502</v>
      </c>
      <c r="G163" s="10"/>
      <c r="H163" s="121" t="e">
        <f>VLOOKUP(Table1[[#This Row],[Actual Date]],'Planned Agenda'!$B$4:$E$17,2,0)</f>
        <v>#N/A</v>
      </c>
    </row>
    <row r="164" spans="1:8" ht="26" x14ac:dyDescent="0.15">
      <c r="A164" s="24" t="s">
        <v>341</v>
      </c>
      <c r="B164" s="23" t="s">
        <v>342</v>
      </c>
      <c r="C164" s="22" t="s">
        <v>13</v>
      </c>
      <c r="D164" s="12" t="s">
        <v>13</v>
      </c>
      <c r="E164" s="11" t="s">
        <v>320</v>
      </c>
      <c r="F164" s="48" t="s">
        <v>502</v>
      </c>
      <c r="G164" s="10"/>
      <c r="H164" s="121" t="e">
        <f>VLOOKUP(Table1[[#This Row],[Actual Date]],'Planned Agenda'!$B$4:$E$17,2,0)</f>
        <v>#N/A</v>
      </c>
    </row>
    <row r="165" spans="1:8" ht="52" x14ac:dyDescent="0.15">
      <c r="A165" s="24" t="s">
        <v>343</v>
      </c>
      <c r="B165" s="17" t="s">
        <v>344</v>
      </c>
      <c r="C165" s="22" t="s">
        <v>13</v>
      </c>
      <c r="D165" s="12" t="s">
        <v>13</v>
      </c>
      <c r="E165" s="11" t="s">
        <v>320</v>
      </c>
      <c r="F165" s="48" t="s">
        <v>502</v>
      </c>
      <c r="G165" s="10"/>
      <c r="H165" s="121" t="e">
        <f>VLOOKUP(Table1[[#This Row],[Actual Date]],'Planned Agenda'!$B$4:$E$17,2,0)</f>
        <v>#N/A</v>
      </c>
    </row>
    <row r="166" spans="1:8" ht="26" x14ac:dyDescent="0.15">
      <c r="A166" s="24" t="s">
        <v>345</v>
      </c>
      <c r="B166" s="17" t="s">
        <v>346</v>
      </c>
      <c r="C166" s="22" t="s">
        <v>13</v>
      </c>
      <c r="D166" s="12" t="s">
        <v>17</v>
      </c>
      <c r="E166" s="11" t="s">
        <v>320</v>
      </c>
      <c r="F166" s="48" t="s">
        <v>502</v>
      </c>
      <c r="G166" s="10"/>
      <c r="H166" s="121" t="e">
        <f>VLOOKUP(Table1[[#This Row],[Actual Date]],'Planned Agenda'!$B$4:$E$17,2,0)</f>
        <v>#N/A</v>
      </c>
    </row>
    <row r="167" spans="1:8" ht="39" x14ac:dyDescent="0.15">
      <c r="A167" s="24" t="s">
        <v>347</v>
      </c>
      <c r="B167" s="17" t="s">
        <v>348</v>
      </c>
      <c r="C167" s="22" t="s">
        <v>13</v>
      </c>
      <c r="D167" s="12" t="s">
        <v>13</v>
      </c>
      <c r="E167" s="11" t="s">
        <v>320</v>
      </c>
      <c r="F167" s="48" t="s">
        <v>502</v>
      </c>
      <c r="G167" s="10"/>
      <c r="H167" s="121" t="e">
        <f>VLOOKUP(Table1[[#This Row],[Actual Date]],'Planned Agenda'!$B$4:$E$17,2,0)</f>
        <v>#N/A</v>
      </c>
    </row>
    <row r="168" spans="1:8" ht="26" x14ac:dyDescent="0.15">
      <c r="A168" s="24" t="s">
        <v>349</v>
      </c>
      <c r="B168" s="17" t="s">
        <v>350</v>
      </c>
      <c r="C168" s="22" t="s">
        <v>13</v>
      </c>
      <c r="D168" s="12" t="s">
        <v>13</v>
      </c>
      <c r="E168" s="11" t="s">
        <v>320</v>
      </c>
      <c r="F168" s="48" t="s">
        <v>502</v>
      </c>
      <c r="G168" s="10"/>
      <c r="H168" s="121" t="e">
        <f>VLOOKUP(Table1[[#This Row],[Actual Date]],'Planned Agenda'!$B$4:$E$17,2,0)</f>
        <v>#N/A</v>
      </c>
    </row>
    <row r="169" spans="1:8" ht="52" x14ac:dyDescent="0.15">
      <c r="A169" s="24" t="s">
        <v>351</v>
      </c>
      <c r="B169" s="17" t="s">
        <v>352</v>
      </c>
      <c r="C169" s="22" t="s">
        <v>13</v>
      </c>
      <c r="D169" s="12" t="s">
        <v>17</v>
      </c>
      <c r="E169" s="11" t="s">
        <v>320</v>
      </c>
      <c r="F169" s="48" t="s">
        <v>502</v>
      </c>
      <c r="G169" s="10"/>
      <c r="H169" s="121" t="e">
        <f>VLOOKUP(Table1[[#This Row],[Actual Date]],'Planned Agenda'!$B$4:$E$17,2,0)</f>
        <v>#N/A</v>
      </c>
    </row>
    <row r="170" spans="1:8" ht="26" x14ac:dyDescent="0.15">
      <c r="A170" s="24" t="s">
        <v>353</v>
      </c>
      <c r="B170" s="17" t="s">
        <v>354</v>
      </c>
      <c r="C170" s="22" t="s">
        <v>13</v>
      </c>
      <c r="D170" s="12" t="s">
        <v>949</v>
      </c>
      <c r="E170" s="11" t="s">
        <v>320</v>
      </c>
      <c r="F170" s="48" t="s">
        <v>502</v>
      </c>
      <c r="G170" s="10"/>
      <c r="H170" s="121" t="e">
        <f>VLOOKUP(Table1[[#This Row],[Actual Date]],'Planned Agenda'!$B$4:$E$17,2,0)</f>
        <v>#N/A</v>
      </c>
    </row>
    <row r="171" spans="1:8" hidden="1" x14ac:dyDescent="0.15">
      <c r="A171" s="14" t="s">
        <v>355</v>
      </c>
      <c r="B171" s="15" t="s">
        <v>356</v>
      </c>
      <c r="C171" s="16"/>
      <c r="D171" s="12"/>
      <c r="E171" s="11"/>
      <c r="F171" s="48"/>
      <c r="G171" s="10"/>
      <c r="H171" s="121" t="e">
        <f>VLOOKUP(Table1[[#This Row],[Actual Date]],'Planned Agenda'!$B$4:$E$17,2,0)</f>
        <v>#N/A</v>
      </c>
    </row>
    <row r="172" spans="1:8" ht="39" hidden="1" x14ac:dyDescent="0.15">
      <c r="A172" s="24" t="s">
        <v>357</v>
      </c>
      <c r="B172" s="17" t="s">
        <v>358</v>
      </c>
      <c r="C172" s="16" t="s">
        <v>13</v>
      </c>
      <c r="D172" s="12" t="s">
        <v>13</v>
      </c>
      <c r="E172" s="11" t="s">
        <v>300</v>
      </c>
      <c r="F172" s="48" t="s">
        <v>501</v>
      </c>
      <c r="G172" s="10"/>
      <c r="H172" s="121" t="e">
        <f>VLOOKUP(Table1[[#This Row],[Actual Date]],'Planned Agenda'!$B$4:$E$17,2,0)</f>
        <v>#N/A</v>
      </c>
    </row>
    <row r="173" spans="1:8" hidden="1" x14ac:dyDescent="0.15">
      <c r="A173" s="24" t="s">
        <v>359</v>
      </c>
      <c r="B173" s="17" t="s">
        <v>360</v>
      </c>
      <c r="C173" s="16" t="s">
        <v>13</v>
      </c>
      <c r="D173" s="12" t="s">
        <v>13</v>
      </c>
      <c r="E173" s="11" t="s">
        <v>300</v>
      </c>
      <c r="F173" s="48" t="s">
        <v>501</v>
      </c>
      <c r="G173" s="10"/>
      <c r="H173" s="121" t="e">
        <f>VLOOKUP(Table1[[#This Row],[Actual Date]],'Planned Agenda'!$B$4:$E$17,2,0)</f>
        <v>#N/A</v>
      </c>
    </row>
    <row r="174" spans="1:8" ht="39" hidden="1" x14ac:dyDescent="0.15">
      <c r="A174" s="24" t="s">
        <v>361</v>
      </c>
      <c r="B174" s="17" t="s">
        <v>362</v>
      </c>
      <c r="C174" s="16" t="s">
        <v>13</v>
      </c>
      <c r="D174" s="12" t="s">
        <v>13</v>
      </c>
      <c r="E174" s="11" t="s">
        <v>300</v>
      </c>
      <c r="F174" s="48" t="s">
        <v>501</v>
      </c>
      <c r="G174" s="10"/>
      <c r="H174" s="121" t="e">
        <f>VLOOKUP(Table1[[#This Row],[Actual Date]],'Planned Agenda'!$B$4:$E$17,2,0)</f>
        <v>#N/A</v>
      </c>
    </row>
    <row r="175" spans="1:8" ht="26" hidden="1" x14ac:dyDescent="0.15">
      <c r="A175" s="24" t="s">
        <v>363</v>
      </c>
      <c r="B175" s="17" t="s">
        <v>364</v>
      </c>
      <c r="C175" s="16" t="s">
        <v>13</v>
      </c>
      <c r="D175" s="12" t="s">
        <v>13</v>
      </c>
      <c r="E175" s="11" t="s">
        <v>300</v>
      </c>
      <c r="F175" s="48" t="s">
        <v>501</v>
      </c>
      <c r="G175" s="10"/>
      <c r="H175" s="121" t="e">
        <f>VLOOKUP(Table1[[#This Row],[Actual Date]],'Planned Agenda'!$B$4:$E$17,2,0)</f>
        <v>#N/A</v>
      </c>
    </row>
    <row r="176" spans="1:8" hidden="1" x14ac:dyDescent="0.15">
      <c r="A176" s="14" t="s">
        <v>365</v>
      </c>
      <c r="B176" s="15" t="s">
        <v>366</v>
      </c>
      <c r="C176" s="16"/>
      <c r="D176" s="12"/>
      <c r="E176" s="11"/>
      <c r="F176" s="48"/>
      <c r="G176" s="10"/>
      <c r="H176" s="121" t="e">
        <f>VLOOKUP(Table1[[#This Row],[Actual Date]],'Planned Agenda'!$B$4:$E$17,2,0)</f>
        <v>#N/A</v>
      </c>
    </row>
    <row r="177" spans="1:8" ht="26" hidden="1" x14ac:dyDescent="0.15">
      <c r="A177" s="24" t="s">
        <v>367</v>
      </c>
      <c r="B177" s="17" t="s">
        <v>368</v>
      </c>
      <c r="C177" s="16" t="s">
        <v>13</v>
      </c>
      <c r="D177" s="12" t="s">
        <v>13</v>
      </c>
      <c r="E177" s="11" t="s">
        <v>217</v>
      </c>
      <c r="F177" s="13" t="s">
        <v>507</v>
      </c>
      <c r="G177" s="119">
        <v>45127</v>
      </c>
      <c r="H177" s="121" t="str">
        <f>VLOOKUP(Table1[[#This Row],[Actual Date]],'Planned Agenda'!$B$4:$E$17,2,0)</f>
        <v>Model training custom demo 1 and Deployment</v>
      </c>
    </row>
    <row r="178" spans="1:8" ht="52" hidden="1" x14ac:dyDescent="0.15">
      <c r="A178" s="24" t="s">
        <v>369</v>
      </c>
      <c r="B178" s="17" t="s">
        <v>370</v>
      </c>
      <c r="C178" s="16" t="s">
        <v>13</v>
      </c>
      <c r="D178" s="12" t="s">
        <v>17</v>
      </c>
      <c r="E178" s="11" t="s">
        <v>371</v>
      </c>
      <c r="F178" s="48" t="s">
        <v>503</v>
      </c>
      <c r="G178" s="10"/>
      <c r="H178" s="121" t="e">
        <f>VLOOKUP(Table1[[#This Row],[Actual Date]],'Planned Agenda'!$B$4:$E$17,2,0)</f>
        <v>#N/A</v>
      </c>
    </row>
    <row r="179" spans="1:8" ht="39" hidden="1" x14ac:dyDescent="0.15">
      <c r="A179" s="24" t="s">
        <v>372</v>
      </c>
      <c r="B179" s="17" t="s">
        <v>373</v>
      </c>
      <c r="C179" s="16" t="s">
        <v>13</v>
      </c>
      <c r="D179" s="12" t="s">
        <v>13</v>
      </c>
      <c r="E179" s="11" t="s">
        <v>371</v>
      </c>
      <c r="F179" s="48" t="s">
        <v>503</v>
      </c>
      <c r="G179" s="10"/>
      <c r="H179" s="121" t="e">
        <f>VLOOKUP(Table1[[#This Row],[Actual Date]],'Planned Agenda'!$B$4:$E$17,2,0)</f>
        <v>#N/A</v>
      </c>
    </row>
    <row r="180" spans="1:8" ht="26" hidden="1" x14ac:dyDescent="0.15">
      <c r="A180" s="24" t="s">
        <v>374</v>
      </c>
      <c r="B180" s="17" t="s">
        <v>375</v>
      </c>
      <c r="C180" s="16" t="s">
        <v>13</v>
      </c>
      <c r="D180" s="12" t="s">
        <v>13</v>
      </c>
      <c r="E180" s="11" t="s">
        <v>371</v>
      </c>
      <c r="F180" s="48" t="s">
        <v>503</v>
      </c>
      <c r="G180" s="10"/>
      <c r="H180" s="121" t="e">
        <f>VLOOKUP(Table1[[#This Row],[Actual Date]],'Planned Agenda'!$B$4:$E$17,2,0)</f>
        <v>#N/A</v>
      </c>
    </row>
    <row r="181" spans="1:8" hidden="1" x14ac:dyDescent="0.15">
      <c r="A181" s="14" t="s">
        <v>376</v>
      </c>
      <c r="B181" s="15" t="s">
        <v>377</v>
      </c>
      <c r="C181" s="16"/>
      <c r="D181" s="12"/>
      <c r="E181" s="11"/>
      <c r="F181" s="48"/>
      <c r="G181" s="10"/>
      <c r="H181" s="121" t="e">
        <f>VLOOKUP(Table1[[#This Row],[Actual Date]],'Planned Agenda'!$B$4:$E$17,2,0)</f>
        <v>#N/A</v>
      </c>
    </row>
    <row r="182" spans="1:8" ht="26" hidden="1" x14ac:dyDescent="0.15">
      <c r="A182" s="24" t="s">
        <v>378</v>
      </c>
      <c r="B182" s="17" t="s">
        <v>379</v>
      </c>
      <c r="C182" s="16" t="s">
        <v>17</v>
      </c>
      <c r="D182" s="11"/>
      <c r="E182" s="11"/>
      <c r="F182" s="48"/>
      <c r="G182" s="10"/>
      <c r="H182" s="121" t="e">
        <f>VLOOKUP(Table1[[#This Row],[Actual Date]],'Planned Agenda'!$B$4:$E$17,2,0)</f>
        <v>#N/A</v>
      </c>
    </row>
    <row r="183" spans="1:8" ht="78" hidden="1" x14ac:dyDescent="0.15">
      <c r="A183" s="24" t="s">
        <v>380</v>
      </c>
      <c r="B183" s="32" t="s">
        <v>381</v>
      </c>
      <c r="C183" s="16" t="s">
        <v>13</v>
      </c>
      <c r="D183" s="12" t="s">
        <v>13</v>
      </c>
      <c r="E183" s="11" t="s">
        <v>14</v>
      </c>
      <c r="F183" s="48" t="s">
        <v>499</v>
      </c>
      <c r="G183" s="119">
        <v>45124</v>
      </c>
      <c r="H183" s="121" t="str">
        <f>VLOOKUP(Table1[[#This Row],[Actual Date]],'Planned Agenda'!$B$4:$E$17,2,0)</f>
        <v xml:space="preserve">Projects and Data Access, Custom Data Access, Data Transformation,Visualization </v>
      </c>
    </row>
    <row r="184" spans="1:8" ht="130" hidden="1" x14ac:dyDescent="0.15">
      <c r="A184" s="24" t="s">
        <v>382</v>
      </c>
      <c r="B184" s="23" t="s">
        <v>383</v>
      </c>
      <c r="C184" s="16" t="s">
        <v>13</v>
      </c>
      <c r="D184" s="12" t="s">
        <v>13</v>
      </c>
      <c r="E184" s="11" t="s">
        <v>14</v>
      </c>
      <c r="F184" s="48" t="s">
        <v>499</v>
      </c>
      <c r="G184" s="119">
        <v>45124</v>
      </c>
      <c r="H184" s="121" t="str">
        <f>VLOOKUP(Table1[[#This Row],[Actual Date]],'Planned Agenda'!$B$4:$E$17,2,0)</f>
        <v xml:space="preserve">Projects and Data Access, Custom Data Access, Data Transformation,Visualization </v>
      </c>
    </row>
    <row r="185" spans="1:8" ht="26" hidden="1" x14ac:dyDescent="0.15">
      <c r="A185" s="24" t="s">
        <v>384</v>
      </c>
      <c r="B185" s="23" t="s">
        <v>385</v>
      </c>
      <c r="C185" s="16" t="s">
        <v>13</v>
      </c>
      <c r="D185" s="12" t="s">
        <v>949</v>
      </c>
      <c r="E185" s="11" t="s">
        <v>14</v>
      </c>
      <c r="F185" s="48" t="s">
        <v>499</v>
      </c>
      <c r="G185" s="119">
        <v>45124</v>
      </c>
      <c r="H185" s="121" t="str">
        <f>VLOOKUP(Table1[[#This Row],[Actual Date]],'Planned Agenda'!$B$4:$E$17,2,0)</f>
        <v xml:space="preserve">Projects and Data Access, Custom Data Access, Data Transformation,Visualization </v>
      </c>
    </row>
    <row r="186" spans="1:8" ht="26" hidden="1" x14ac:dyDescent="0.15">
      <c r="A186" s="24" t="s">
        <v>386</v>
      </c>
      <c r="B186" s="32" t="s">
        <v>387</v>
      </c>
      <c r="C186" s="16" t="s">
        <v>13</v>
      </c>
      <c r="D186" s="12" t="s">
        <v>949</v>
      </c>
      <c r="E186" s="11" t="s">
        <v>14</v>
      </c>
      <c r="F186" s="48" t="s">
        <v>499</v>
      </c>
      <c r="G186" s="120">
        <v>45124</v>
      </c>
      <c r="H186" s="121" t="str">
        <f>VLOOKUP(Table1[[#This Row],[Actual Date]],'Planned Agenda'!$B$4:$E$17,2,0)</f>
        <v xml:space="preserve">Projects and Data Access, Custom Data Access, Data Transformation,Visualization </v>
      </c>
    </row>
    <row r="187" spans="1:8" ht="26" hidden="1" x14ac:dyDescent="0.15">
      <c r="A187" s="24" t="s">
        <v>388</v>
      </c>
      <c r="B187" s="23" t="s">
        <v>389</v>
      </c>
      <c r="C187" s="16" t="s">
        <v>13</v>
      </c>
      <c r="D187" s="12" t="s">
        <v>949</v>
      </c>
      <c r="E187" s="11" t="s">
        <v>14</v>
      </c>
      <c r="F187" s="48" t="s">
        <v>499</v>
      </c>
      <c r="G187" s="120">
        <v>45124</v>
      </c>
      <c r="H187" s="121" t="str">
        <f>VLOOKUP(Table1[[#This Row],[Actual Date]],'Planned Agenda'!$B$4:$E$17,2,0)</f>
        <v xml:space="preserve">Projects and Data Access, Custom Data Access, Data Transformation,Visualization </v>
      </c>
    </row>
    <row r="188" spans="1:8" ht="39" hidden="1" x14ac:dyDescent="0.15">
      <c r="A188" s="24" t="s">
        <v>390</v>
      </c>
      <c r="B188" s="17" t="s">
        <v>391</v>
      </c>
      <c r="C188" s="16" t="s">
        <v>13</v>
      </c>
      <c r="D188" s="12" t="s">
        <v>13</v>
      </c>
      <c r="E188" s="11" t="s">
        <v>14</v>
      </c>
      <c r="F188" s="48" t="s">
        <v>499</v>
      </c>
      <c r="G188" s="120">
        <v>45124</v>
      </c>
      <c r="H188" s="121" t="str">
        <f>VLOOKUP(Table1[[#This Row],[Actual Date]],'Planned Agenda'!$B$4:$E$17,2,0)</f>
        <v xml:space="preserve">Projects and Data Access, Custom Data Access, Data Transformation,Visualization </v>
      </c>
    </row>
    <row r="189" spans="1:8" hidden="1" x14ac:dyDescent="0.15">
      <c r="A189" s="14" t="s">
        <v>392</v>
      </c>
      <c r="B189" s="15" t="s">
        <v>393</v>
      </c>
      <c r="C189" s="16"/>
      <c r="D189" s="12"/>
      <c r="E189" s="11"/>
      <c r="F189" s="48"/>
      <c r="G189" s="10"/>
      <c r="H189" s="121" t="e">
        <f>VLOOKUP(Table1[[#This Row],[Actual Date]],'Planned Agenda'!$B$4:$E$17,2,0)</f>
        <v>#N/A</v>
      </c>
    </row>
    <row r="190" spans="1:8" ht="39" hidden="1" x14ac:dyDescent="0.15">
      <c r="A190" s="24" t="s">
        <v>394</v>
      </c>
      <c r="B190" s="23" t="s">
        <v>395</v>
      </c>
      <c r="C190" s="22" t="s">
        <v>13</v>
      </c>
      <c r="D190" s="12" t="s">
        <v>949</v>
      </c>
      <c r="E190" s="11" t="s">
        <v>282</v>
      </c>
      <c r="F190" s="48" t="s">
        <v>500</v>
      </c>
      <c r="G190" s="10"/>
      <c r="H190" s="121" t="e">
        <f>VLOOKUP(Table1[[#This Row],[Actual Date]],'Planned Agenda'!$B$4:$E$17,2,0)</f>
        <v>#N/A</v>
      </c>
    </row>
    <row r="191" spans="1:8" ht="26" hidden="1" x14ac:dyDescent="0.15">
      <c r="A191" s="24" t="s">
        <v>396</v>
      </c>
      <c r="B191" s="23" t="s">
        <v>397</v>
      </c>
      <c r="C191" s="22" t="s">
        <v>13</v>
      </c>
      <c r="D191" s="12" t="s">
        <v>17</v>
      </c>
      <c r="E191" s="11" t="s">
        <v>282</v>
      </c>
      <c r="F191" s="48" t="s">
        <v>500</v>
      </c>
      <c r="G191" s="10"/>
      <c r="H191" s="121" t="e">
        <f>VLOOKUP(Table1[[#This Row],[Actual Date]],'Planned Agenda'!$B$4:$E$17,2,0)</f>
        <v>#N/A</v>
      </c>
    </row>
    <row r="192" spans="1:8" ht="26" hidden="1" x14ac:dyDescent="0.15">
      <c r="A192" s="24" t="s">
        <v>398</v>
      </c>
      <c r="B192" s="32" t="s">
        <v>399</v>
      </c>
      <c r="C192" s="22" t="s">
        <v>13</v>
      </c>
      <c r="D192" s="12" t="s">
        <v>17</v>
      </c>
      <c r="E192" s="11" t="s">
        <v>282</v>
      </c>
      <c r="F192" s="48" t="s">
        <v>500</v>
      </c>
      <c r="G192" s="10"/>
      <c r="H192" s="121" t="e">
        <f>VLOOKUP(Table1[[#This Row],[Actual Date]],'Planned Agenda'!$B$4:$E$17,2,0)</f>
        <v>#N/A</v>
      </c>
    </row>
    <row r="193" spans="1:8" ht="39" hidden="1" x14ac:dyDescent="0.15">
      <c r="A193" s="24" t="s">
        <v>400</v>
      </c>
      <c r="B193" s="23" t="s">
        <v>401</v>
      </c>
      <c r="C193" s="22" t="s">
        <v>13</v>
      </c>
      <c r="D193" s="12" t="s">
        <v>13</v>
      </c>
      <c r="E193" s="11" t="s">
        <v>282</v>
      </c>
      <c r="F193" s="48" t="s">
        <v>500</v>
      </c>
      <c r="G193" s="10"/>
      <c r="H193" s="121" t="e">
        <f>VLOOKUP(Table1[[#This Row],[Actual Date]],'Planned Agenda'!$B$4:$E$17,2,0)</f>
        <v>#N/A</v>
      </c>
    </row>
    <row r="194" spans="1:8" ht="39" hidden="1" x14ac:dyDescent="0.15">
      <c r="A194" s="24" t="s">
        <v>402</v>
      </c>
      <c r="B194" s="23" t="s">
        <v>403</v>
      </c>
      <c r="C194" s="22" t="s">
        <v>13</v>
      </c>
      <c r="D194" s="12" t="s">
        <v>13</v>
      </c>
      <c r="E194" s="11" t="s">
        <v>282</v>
      </c>
      <c r="F194" s="48" t="s">
        <v>500</v>
      </c>
      <c r="G194" s="10"/>
      <c r="H194" s="121" t="e">
        <f>VLOOKUP(Table1[[#This Row],[Actual Date]],'Planned Agenda'!$B$4:$E$17,2,0)</f>
        <v>#N/A</v>
      </c>
    </row>
    <row r="195" spans="1:8" ht="39" hidden="1" x14ac:dyDescent="0.15">
      <c r="A195" s="24" t="s">
        <v>404</v>
      </c>
      <c r="B195" s="32" t="s">
        <v>405</v>
      </c>
      <c r="C195" s="22" t="s">
        <v>13</v>
      </c>
      <c r="D195" s="12" t="s">
        <v>17</v>
      </c>
      <c r="E195" s="11" t="s">
        <v>282</v>
      </c>
      <c r="F195" s="48" t="s">
        <v>500</v>
      </c>
      <c r="G195" s="10"/>
      <c r="H195" s="121" t="e">
        <f>VLOOKUP(Table1[[#This Row],[Actual Date]],'Planned Agenda'!$B$4:$E$17,2,0)</f>
        <v>#N/A</v>
      </c>
    </row>
    <row r="196" spans="1:8" ht="65" hidden="1" x14ac:dyDescent="0.15">
      <c r="A196" s="24" t="s">
        <v>406</v>
      </c>
      <c r="B196" s="23" t="s">
        <v>407</v>
      </c>
      <c r="C196" s="22" t="s">
        <v>13</v>
      </c>
      <c r="D196" s="12" t="s">
        <v>17</v>
      </c>
      <c r="E196" s="11" t="s">
        <v>282</v>
      </c>
      <c r="F196" s="48" t="s">
        <v>500</v>
      </c>
      <c r="G196" s="10"/>
      <c r="H196" s="121" t="e">
        <f>VLOOKUP(Table1[[#This Row],[Actual Date]],'Planned Agenda'!$B$4:$E$17,2,0)</f>
        <v>#N/A</v>
      </c>
    </row>
    <row r="197" spans="1:8" ht="39" hidden="1" x14ac:dyDescent="0.15">
      <c r="A197" s="24" t="s">
        <v>408</v>
      </c>
      <c r="B197" s="23" t="s">
        <v>409</v>
      </c>
      <c r="C197" s="22" t="s">
        <v>13</v>
      </c>
      <c r="D197" s="12" t="s">
        <v>13</v>
      </c>
      <c r="E197" s="11" t="s">
        <v>282</v>
      </c>
      <c r="F197" s="48" t="s">
        <v>500</v>
      </c>
      <c r="G197" s="10"/>
      <c r="H197" s="121" t="e">
        <f>VLOOKUP(Table1[[#This Row],[Actual Date]],'Planned Agenda'!$B$4:$E$17,2,0)</f>
        <v>#N/A</v>
      </c>
    </row>
    <row r="198" spans="1:8" ht="39" hidden="1" x14ac:dyDescent="0.15">
      <c r="A198" s="24" t="s">
        <v>410</v>
      </c>
      <c r="B198" s="32" t="s">
        <v>411</v>
      </c>
      <c r="C198" s="22" t="s">
        <v>13</v>
      </c>
      <c r="D198" s="12" t="s">
        <v>17</v>
      </c>
      <c r="E198" s="11" t="s">
        <v>282</v>
      </c>
      <c r="F198" s="48" t="s">
        <v>500</v>
      </c>
      <c r="G198" s="10"/>
      <c r="H198" s="121" t="e">
        <f>VLOOKUP(Table1[[#This Row],[Actual Date]],'Planned Agenda'!$B$4:$E$17,2,0)</f>
        <v>#N/A</v>
      </c>
    </row>
    <row r="199" spans="1:8" hidden="1" x14ac:dyDescent="0.15">
      <c r="A199" s="33" t="s">
        <v>412</v>
      </c>
      <c r="B199" s="34" t="s">
        <v>413</v>
      </c>
      <c r="C199" s="22"/>
      <c r="D199" s="12"/>
      <c r="E199" s="11"/>
      <c r="F199" s="48"/>
      <c r="G199" s="10"/>
      <c r="H199" s="121" t="e">
        <f>VLOOKUP(Table1[[#This Row],[Actual Date]],'Planned Agenda'!$B$4:$E$17,2,0)</f>
        <v>#N/A</v>
      </c>
    </row>
    <row r="200" spans="1:8" hidden="1" x14ac:dyDescent="0.15">
      <c r="A200" s="35" t="s">
        <v>414</v>
      </c>
      <c r="B200" s="36" t="s">
        <v>415</v>
      </c>
      <c r="C200" s="37"/>
      <c r="D200" s="12"/>
      <c r="E200" s="11"/>
      <c r="F200" s="48"/>
      <c r="G200" s="10"/>
      <c r="H200" s="121" t="e">
        <f>VLOOKUP(Table1[[#This Row],[Actual Date]],'Planned Agenda'!$B$4:$E$17,2,0)</f>
        <v>#N/A</v>
      </c>
    </row>
    <row r="201" spans="1:8" ht="39" hidden="1" x14ac:dyDescent="0.15">
      <c r="A201" s="24" t="s">
        <v>416</v>
      </c>
      <c r="B201" s="23" t="s">
        <v>417</v>
      </c>
      <c r="C201" s="22" t="s">
        <v>17</v>
      </c>
      <c r="D201" s="11"/>
      <c r="E201" s="11"/>
      <c r="F201" s="48"/>
      <c r="G201" s="10"/>
      <c r="H201" s="121" t="e">
        <f>VLOOKUP(Table1[[#This Row],[Actual Date]],'Planned Agenda'!$B$4:$E$17,2,0)</f>
        <v>#N/A</v>
      </c>
    </row>
    <row r="202" spans="1:8" ht="221" hidden="1" x14ac:dyDescent="0.15">
      <c r="A202" s="24" t="s">
        <v>418</v>
      </c>
      <c r="B202" s="23" t="s">
        <v>419</v>
      </c>
      <c r="C202" s="22" t="s">
        <v>13</v>
      </c>
      <c r="D202" s="12" t="s">
        <v>13</v>
      </c>
      <c r="E202" s="39" t="s">
        <v>420</v>
      </c>
      <c r="F202" s="13" t="s">
        <v>508</v>
      </c>
      <c r="G202" s="10"/>
      <c r="H202" s="121" t="e">
        <f>VLOOKUP(Table1[[#This Row],[Actual Date]],'Planned Agenda'!$B$4:$E$17,2,0)</f>
        <v>#N/A</v>
      </c>
    </row>
    <row r="203" spans="1:8" ht="156" hidden="1" x14ac:dyDescent="0.15">
      <c r="A203" s="24" t="s">
        <v>421</v>
      </c>
      <c r="B203" s="23" t="s">
        <v>422</v>
      </c>
      <c r="C203" s="22" t="s">
        <v>13</v>
      </c>
      <c r="D203" s="12" t="s">
        <v>13</v>
      </c>
      <c r="E203" s="12" t="s">
        <v>282</v>
      </c>
      <c r="F203" s="48" t="s">
        <v>500</v>
      </c>
      <c r="G203" s="10"/>
      <c r="H203" s="121" t="e">
        <f>VLOOKUP(Table1[[#This Row],[Actual Date]],'Planned Agenda'!$B$4:$E$17,2,0)</f>
        <v>#N/A</v>
      </c>
    </row>
    <row r="204" spans="1:8" ht="104" hidden="1" x14ac:dyDescent="0.15">
      <c r="A204" s="24" t="s">
        <v>423</v>
      </c>
      <c r="B204" s="23" t="s">
        <v>424</v>
      </c>
      <c r="C204" s="22" t="s">
        <v>13</v>
      </c>
      <c r="D204" s="12" t="s">
        <v>13</v>
      </c>
      <c r="E204" s="11" t="s">
        <v>14</v>
      </c>
      <c r="F204" s="48" t="s">
        <v>499</v>
      </c>
      <c r="G204" s="119">
        <v>45124</v>
      </c>
      <c r="H204" s="121" t="str">
        <f>VLOOKUP(Table1[[#This Row],[Actual Date]],'Planned Agenda'!$B$4:$E$17,2,0)</f>
        <v xml:space="preserve">Projects and Data Access, Custom Data Access, Data Transformation,Visualization </v>
      </c>
    </row>
    <row r="205" spans="1:8" ht="39" hidden="1" x14ac:dyDescent="0.15">
      <c r="A205" s="24" t="s">
        <v>425</v>
      </c>
      <c r="B205" s="23" t="s">
        <v>426</v>
      </c>
      <c r="C205" s="22" t="s">
        <v>17</v>
      </c>
      <c r="D205" s="11"/>
      <c r="E205" s="11"/>
      <c r="F205" s="48"/>
      <c r="G205" s="10"/>
      <c r="H205" s="121" t="e">
        <f>VLOOKUP(Table1[[#This Row],[Actual Date]],'Planned Agenda'!$B$4:$E$17,2,0)</f>
        <v>#N/A</v>
      </c>
    </row>
    <row r="206" spans="1:8" hidden="1" x14ac:dyDescent="0.15">
      <c r="A206" s="24" t="s">
        <v>427</v>
      </c>
      <c r="B206" s="23" t="s">
        <v>428</v>
      </c>
      <c r="C206" s="22" t="s">
        <v>17</v>
      </c>
      <c r="D206" s="11"/>
      <c r="E206" s="11"/>
      <c r="F206" s="48"/>
      <c r="G206" s="10"/>
      <c r="H206" s="121" t="e">
        <f>VLOOKUP(Table1[[#This Row],[Actual Date]],'Planned Agenda'!$B$4:$E$17,2,0)</f>
        <v>#N/A</v>
      </c>
    </row>
    <row r="207" spans="1:8" hidden="1" x14ac:dyDescent="0.15">
      <c r="A207" s="35" t="s">
        <v>429</v>
      </c>
      <c r="B207" s="36" t="s">
        <v>430</v>
      </c>
      <c r="C207" s="37"/>
      <c r="D207" s="12"/>
      <c r="E207" s="11"/>
      <c r="F207" s="48"/>
      <c r="G207" s="10"/>
      <c r="H207" s="121" t="e">
        <f>VLOOKUP(Table1[[#This Row],[Actual Date]],'Planned Agenda'!$B$4:$E$17,2,0)</f>
        <v>#N/A</v>
      </c>
    </row>
    <row r="208" spans="1:8" ht="26" hidden="1" x14ac:dyDescent="0.15">
      <c r="A208" s="24" t="s">
        <v>431</v>
      </c>
      <c r="B208" s="17" t="s">
        <v>432</v>
      </c>
      <c r="C208" s="22" t="s">
        <v>13</v>
      </c>
      <c r="D208" s="12" t="s">
        <v>13</v>
      </c>
      <c r="E208" s="11" t="s">
        <v>282</v>
      </c>
      <c r="F208" s="48" t="s">
        <v>500</v>
      </c>
      <c r="G208" s="10"/>
      <c r="H208" s="121" t="e">
        <f>VLOOKUP(Table1[[#This Row],[Actual Date]],'Planned Agenda'!$B$4:$E$17,2,0)</f>
        <v>#N/A</v>
      </c>
    </row>
    <row r="209" spans="1:8" ht="26" hidden="1" x14ac:dyDescent="0.15">
      <c r="A209" s="24" t="s">
        <v>433</v>
      </c>
      <c r="B209" s="17" t="s">
        <v>434</v>
      </c>
      <c r="C209" s="22" t="s">
        <v>13</v>
      </c>
      <c r="D209" s="12" t="s">
        <v>13</v>
      </c>
      <c r="E209" s="11" t="s">
        <v>80</v>
      </c>
      <c r="F209" s="13" t="s">
        <v>504</v>
      </c>
      <c r="G209" s="119">
        <v>45126</v>
      </c>
      <c r="H209" s="121" t="str">
        <f>VLOOKUP(Table1[[#This Row],[Actual Date]],'Planned Agenda'!$B$4:$E$17,2,0)</f>
        <v xml:space="preserve">Model Development using Code and Feature Engineering 
</v>
      </c>
    </row>
    <row r="210" spans="1:8" ht="26" hidden="1" x14ac:dyDescent="0.15">
      <c r="A210" s="24" t="s">
        <v>435</v>
      </c>
      <c r="B210" s="17" t="s">
        <v>436</v>
      </c>
      <c r="C210" s="22" t="s">
        <v>13</v>
      </c>
      <c r="D210" s="12" t="s">
        <v>17</v>
      </c>
      <c r="E210" s="11" t="s">
        <v>282</v>
      </c>
      <c r="F210" s="48" t="s">
        <v>500</v>
      </c>
      <c r="G210" s="10"/>
      <c r="H210" s="121" t="e">
        <f>VLOOKUP(Table1[[#This Row],[Actual Date]],'Planned Agenda'!$B$4:$E$17,2,0)</f>
        <v>#N/A</v>
      </c>
    </row>
    <row r="211" spans="1:8" ht="26" hidden="1" x14ac:dyDescent="0.15">
      <c r="A211" s="24" t="s">
        <v>437</v>
      </c>
      <c r="B211" s="17" t="s">
        <v>438</v>
      </c>
      <c r="C211" s="22" t="s">
        <v>13</v>
      </c>
      <c r="D211" s="12" t="s">
        <v>13</v>
      </c>
      <c r="E211" s="11" t="s">
        <v>282</v>
      </c>
      <c r="F211" s="48" t="s">
        <v>500</v>
      </c>
      <c r="G211" s="10"/>
      <c r="H211" s="121" t="e">
        <f>VLOOKUP(Table1[[#This Row],[Actual Date]],'Planned Agenda'!$B$4:$E$17,2,0)</f>
        <v>#N/A</v>
      </c>
    </row>
    <row r="212" spans="1:8" ht="26" hidden="1" x14ac:dyDescent="0.15">
      <c r="A212" s="24" t="s">
        <v>439</v>
      </c>
      <c r="B212" s="17" t="s">
        <v>440</v>
      </c>
      <c r="C212" s="22" t="s">
        <v>17</v>
      </c>
      <c r="D212" s="11"/>
      <c r="E212" s="11"/>
      <c r="F212" s="48"/>
      <c r="G212" s="10"/>
      <c r="H212" s="121" t="e">
        <f>VLOOKUP(Table1[[#This Row],[Actual Date]],'Planned Agenda'!$B$4:$E$17,2,0)</f>
        <v>#N/A</v>
      </c>
    </row>
    <row r="213" spans="1:8" ht="26" hidden="1" x14ac:dyDescent="0.15">
      <c r="A213" s="24" t="s">
        <v>441</v>
      </c>
      <c r="B213" s="17" t="s">
        <v>442</v>
      </c>
      <c r="C213" s="22" t="s">
        <v>17</v>
      </c>
      <c r="D213" s="11"/>
      <c r="E213" s="11"/>
      <c r="F213" s="48"/>
      <c r="G213" s="10"/>
      <c r="H213" s="121" t="e">
        <f>VLOOKUP(Table1[[#This Row],[Actual Date]],'Planned Agenda'!$B$4:$E$17,2,0)</f>
        <v>#N/A</v>
      </c>
    </row>
    <row r="214" spans="1:8" ht="26" hidden="1" x14ac:dyDescent="0.15">
      <c r="A214" s="24" t="s">
        <v>443</v>
      </c>
      <c r="B214" s="17" t="s">
        <v>444</v>
      </c>
      <c r="C214" s="22" t="s">
        <v>13</v>
      </c>
      <c r="D214" s="12" t="s">
        <v>13</v>
      </c>
      <c r="E214" s="11" t="s">
        <v>282</v>
      </c>
      <c r="F214" s="48" t="s">
        <v>500</v>
      </c>
      <c r="G214" s="10"/>
      <c r="H214" s="121" t="e">
        <f>VLOOKUP(Table1[[#This Row],[Actual Date]],'Planned Agenda'!$B$4:$E$17,2,0)</f>
        <v>#N/A</v>
      </c>
    </row>
    <row r="215" spans="1:8" ht="26" hidden="1" x14ac:dyDescent="0.15">
      <c r="A215" s="24" t="s">
        <v>445</v>
      </c>
      <c r="B215" s="17" t="s">
        <v>446</v>
      </c>
      <c r="C215" s="22" t="s">
        <v>13</v>
      </c>
      <c r="D215" s="12" t="s">
        <v>13</v>
      </c>
      <c r="E215" s="11" t="s">
        <v>282</v>
      </c>
      <c r="F215" s="48" t="s">
        <v>500</v>
      </c>
      <c r="G215" s="10"/>
      <c r="H215" s="121" t="e">
        <f>VLOOKUP(Table1[[#This Row],[Actual Date]],'Planned Agenda'!$B$4:$E$17,2,0)</f>
        <v>#N/A</v>
      </c>
    </row>
    <row r="216" spans="1:8" ht="26" hidden="1" x14ac:dyDescent="0.15">
      <c r="A216" s="24" t="s">
        <v>447</v>
      </c>
      <c r="B216" s="17" t="s">
        <v>448</v>
      </c>
      <c r="C216" s="22" t="s">
        <v>13</v>
      </c>
      <c r="D216" s="12" t="s">
        <v>13</v>
      </c>
      <c r="E216" s="11" t="s">
        <v>217</v>
      </c>
      <c r="F216" s="13" t="s">
        <v>507</v>
      </c>
      <c r="G216" s="119">
        <v>45127</v>
      </c>
      <c r="H216" s="121" t="str">
        <f>VLOOKUP(Table1[[#This Row],[Actual Date]],'Planned Agenda'!$B$4:$E$17,2,0)</f>
        <v>Model training custom demo 1 and Deployment</v>
      </c>
    </row>
    <row r="217" spans="1:8" ht="52" hidden="1" x14ac:dyDescent="0.15">
      <c r="A217" s="24" t="s">
        <v>449</v>
      </c>
      <c r="B217" s="17" t="s">
        <v>450</v>
      </c>
      <c r="C217" s="22" t="s">
        <v>13</v>
      </c>
      <c r="D217" s="12" t="s">
        <v>13</v>
      </c>
      <c r="E217" s="11" t="s">
        <v>217</v>
      </c>
      <c r="F217" s="13" t="s">
        <v>507</v>
      </c>
      <c r="G217" s="119">
        <v>45127</v>
      </c>
      <c r="H217" s="121" t="str">
        <f>VLOOKUP(Table1[[#This Row],[Actual Date]],'Planned Agenda'!$B$4:$E$17,2,0)</f>
        <v>Model training custom demo 1 and Deployment</v>
      </c>
    </row>
    <row r="218" spans="1:8" ht="78" hidden="1" x14ac:dyDescent="0.15">
      <c r="A218" s="24" t="s">
        <v>451</v>
      </c>
      <c r="B218" s="17" t="s">
        <v>452</v>
      </c>
      <c r="C218" s="16" t="s">
        <v>13</v>
      </c>
      <c r="D218" s="12" t="s">
        <v>13</v>
      </c>
      <c r="E218" s="11" t="s">
        <v>420</v>
      </c>
      <c r="F218" s="13" t="s">
        <v>508</v>
      </c>
      <c r="G218" s="10"/>
      <c r="H218" s="121" t="e">
        <f>VLOOKUP(Table1[[#This Row],[Actual Date]],'Planned Agenda'!$B$4:$E$17,2,0)</f>
        <v>#N/A</v>
      </c>
    </row>
    <row r="219" spans="1:8" ht="78" hidden="1" x14ac:dyDescent="0.15">
      <c r="A219" s="24" t="s">
        <v>453</v>
      </c>
      <c r="B219" s="17" t="s">
        <v>454</v>
      </c>
      <c r="C219" s="16" t="s">
        <v>13</v>
      </c>
      <c r="D219" s="12" t="s">
        <v>13</v>
      </c>
      <c r="E219" s="11" t="s">
        <v>420</v>
      </c>
      <c r="F219" s="13" t="s">
        <v>508</v>
      </c>
      <c r="G219" s="10"/>
      <c r="H219" s="121" t="e">
        <f>VLOOKUP(Table1[[#This Row],[Actual Date]],'Planned Agenda'!$B$4:$E$17,2,0)</f>
        <v>#N/A</v>
      </c>
    </row>
    <row r="220" spans="1:8" ht="117" hidden="1" x14ac:dyDescent="0.15">
      <c r="A220" s="24" t="s">
        <v>455</v>
      </c>
      <c r="B220" s="17" t="s">
        <v>456</v>
      </c>
      <c r="C220" s="16" t="s">
        <v>13</v>
      </c>
      <c r="D220" s="12" t="s">
        <v>13</v>
      </c>
      <c r="E220" s="11" t="s">
        <v>282</v>
      </c>
      <c r="F220" s="48" t="s">
        <v>500</v>
      </c>
      <c r="G220" s="10"/>
      <c r="H220" s="121" t="e">
        <f>VLOOKUP(Table1[[#This Row],[Actual Date]],'Planned Agenda'!$B$4:$E$17,2,0)</f>
        <v>#N/A</v>
      </c>
    </row>
    <row r="221" spans="1:8" hidden="1" x14ac:dyDescent="0.15">
      <c r="A221" s="35" t="s">
        <v>457</v>
      </c>
      <c r="B221" s="36" t="s">
        <v>458</v>
      </c>
      <c r="C221" s="37"/>
      <c r="D221" s="12"/>
      <c r="E221" s="11"/>
      <c r="F221" s="48"/>
      <c r="G221" s="10"/>
      <c r="H221" s="121" t="e">
        <f>VLOOKUP(Table1[[#This Row],[Actual Date]],'Planned Agenda'!$B$4:$E$17,2,0)</f>
        <v>#N/A</v>
      </c>
    </row>
    <row r="222" spans="1:8" hidden="1" x14ac:dyDescent="0.15">
      <c r="A222" s="40" t="s">
        <v>459</v>
      </c>
      <c r="B222" s="41" t="s">
        <v>460</v>
      </c>
      <c r="C222" s="16"/>
      <c r="D222" s="12"/>
      <c r="E222" s="11"/>
      <c r="F222" s="48"/>
      <c r="G222" s="10"/>
      <c r="H222" s="121" t="e">
        <f>VLOOKUP(Table1[[#This Row],[Actual Date]],'Planned Agenda'!$B$4:$E$17,2,0)</f>
        <v>#N/A</v>
      </c>
    </row>
    <row r="223" spans="1:8" ht="26" hidden="1" x14ac:dyDescent="0.15">
      <c r="A223" s="24" t="s">
        <v>461</v>
      </c>
      <c r="B223" s="38" t="s">
        <v>462</v>
      </c>
      <c r="C223" s="16" t="s">
        <v>17</v>
      </c>
      <c r="D223" s="11"/>
      <c r="E223" s="11"/>
      <c r="F223" s="48"/>
      <c r="G223" s="10"/>
      <c r="H223" s="121" t="e">
        <f>VLOOKUP(Table1[[#This Row],[Actual Date]],'Planned Agenda'!$B$4:$E$17,2,0)</f>
        <v>#N/A</v>
      </c>
    </row>
    <row r="224" spans="1:8" ht="26" hidden="1" x14ac:dyDescent="0.15">
      <c r="A224" s="24" t="s">
        <v>463</v>
      </c>
      <c r="B224" s="38" t="s">
        <v>464</v>
      </c>
      <c r="C224" s="16" t="s">
        <v>17</v>
      </c>
      <c r="D224" s="11"/>
      <c r="E224" s="11"/>
      <c r="F224" s="48"/>
      <c r="G224" s="10"/>
      <c r="H224" s="121" t="e">
        <f>VLOOKUP(Table1[[#This Row],[Actual Date]],'Planned Agenda'!$B$4:$E$17,2,0)</f>
        <v>#N/A</v>
      </c>
    </row>
    <row r="225" spans="1:8" ht="26" hidden="1" x14ac:dyDescent="0.15">
      <c r="A225" s="24" t="s">
        <v>465</v>
      </c>
      <c r="B225" s="38" t="s">
        <v>466</v>
      </c>
      <c r="C225" s="16" t="s">
        <v>17</v>
      </c>
      <c r="D225" s="11"/>
      <c r="E225" s="11"/>
      <c r="F225" s="48"/>
      <c r="G225" s="10"/>
      <c r="H225" s="121" t="e">
        <f>VLOOKUP(Table1[[#This Row],[Actual Date]],'Planned Agenda'!$B$4:$E$17,2,0)</f>
        <v>#N/A</v>
      </c>
    </row>
    <row r="226" spans="1:8" ht="39" hidden="1" x14ac:dyDescent="0.15">
      <c r="A226" s="24" t="s">
        <v>467</v>
      </c>
      <c r="B226" s="17" t="s">
        <v>468</v>
      </c>
      <c r="C226" s="16" t="s">
        <v>17</v>
      </c>
      <c r="D226" s="11"/>
      <c r="E226" s="11"/>
      <c r="F226" s="48"/>
      <c r="G226" s="10"/>
      <c r="H226" s="121" t="e">
        <f>VLOOKUP(Table1[[#This Row],[Actual Date]],'Planned Agenda'!$B$4:$E$17,2,0)</f>
        <v>#N/A</v>
      </c>
    </row>
    <row r="227" spans="1:8" ht="26" hidden="1" x14ac:dyDescent="0.15">
      <c r="A227" s="24" t="s">
        <v>469</v>
      </c>
      <c r="B227" s="17" t="s">
        <v>470</v>
      </c>
      <c r="C227" s="16" t="s">
        <v>17</v>
      </c>
      <c r="D227" s="11"/>
      <c r="E227" s="11"/>
      <c r="F227" s="48"/>
      <c r="G227" s="10"/>
      <c r="H227" s="121" t="e">
        <f>VLOOKUP(Table1[[#This Row],[Actual Date]],'Planned Agenda'!$B$4:$E$17,2,0)</f>
        <v>#N/A</v>
      </c>
    </row>
    <row r="228" spans="1:8" ht="26" hidden="1" x14ac:dyDescent="0.15">
      <c r="A228" s="24" t="s">
        <v>471</v>
      </c>
      <c r="B228" s="17" t="s">
        <v>472</v>
      </c>
      <c r="C228" s="16" t="s">
        <v>17</v>
      </c>
      <c r="D228" s="11"/>
      <c r="E228" s="11"/>
      <c r="F228" s="48"/>
      <c r="G228" s="10"/>
      <c r="H228" s="121" t="e">
        <f>VLOOKUP(Table1[[#This Row],[Actual Date]],'Planned Agenda'!$B$4:$E$17,2,0)</f>
        <v>#N/A</v>
      </c>
    </row>
    <row r="229" spans="1:8" ht="52" hidden="1" x14ac:dyDescent="0.15">
      <c r="A229" s="24" t="s">
        <v>473</v>
      </c>
      <c r="B229" s="23" t="s">
        <v>474</v>
      </c>
      <c r="C229" s="16" t="s">
        <v>17</v>
      </c>
      <c r="D229" s="11"/>
      <c r="E229" s="11"/>
      <c r="F229" s="48"/>
      <c r="G229" s="10"/>
      <c r="H229" s="121" t="e">
        <f>VLOOKUP(Table1[[#This Row],[Actual Date]],'Planned Agenda'!$B$4:$E$17,2,0)</f>
        <v>#N/A</v>
      </c>
    </row>
    <row r="230" spans="1:8" ht="39" hidden="1" x14ac:dyDescent="0.15">
      <c r="A230" s="24" t="s">
        <v>475</v>
      </c>
      <c r="B230" s="23" t="s">
        <v>476</v>
      </c>
      <c r="C230" s="16" t="s">
        <v>17</v>
      </c>
      <c r="D230" s="11"/>
      <c r="E230" s="11"/>
      <c r="F230" s="48"/>
      <c r="G230" s="10"/>
      <c r="H230" s="121" t="e">
        <f>VLOOKUP(Table1[[#This Row],[Actual Date]],'Planned Agenda'!$B$4:$E$17,2,0)</f>
        <v>#N/A</v>
      </c>
    </row>
    <row r="231" spans="1:8" hidden="1" x14ac:dyDescent="0.15">
      <c r="A231" s="40" t="s">
        <v>477</v>
      </c>
      <c r="B231" s="41" t="s">
        <v>478</v>
      </c>
      <c r="C231" s="16"/>
      <c r="D231" s="12"/>
      <c r="E231" s="11"/>
      <c r="F231" s="48"/>
      <c r="G231" s="10"/>
      <c r="H231" s="121" t="e">
        <f>VLOOKUP(Table1[[#This Row],[Actual Date]],'Planned Agenda'!$B$4:$E$17,2,0)</f>
        <v>#N/A</v>
      </c>
    </row>
    <row r="232" spans="1:8" ht="91" hidden="1" x14ac:dyDescent="0.15">
      <c r="A232" s="24" t="s">
        <v>479</v>
      </c>
      <c r="B232" s="23" t="s">
        <v>480</v>
      </c>
      <c r="C232" s="16" t="s">
        <v>17</v>
      </c>
      <c r="D232" s="11"/>
      <c r="E232" s="11"/>
      <c r="F232" s="48"/>
      <c r="G232" s="10"/>
      <c r="H232" s="121" t="e">
        <f>VLOOKUP(Table1[[#This Row],[Actual Date]],'Planned Agenda'!$B$4:$E$17,2,0)</f>
        <v>#N/A</v>
      </c>
    </row>
    <row r="233" spans="1:8" ht="208" hidden="1" x14ac:dyDescent="0.15">
      <c r="A233" s="24" t="s">
        <v>481</v>
      </c>
      <c r="B233" s="23" t="s">
        <v>482</v>
      </c>
      <c r="C233" s="16" t="s">
        <v>17</v>
      </c>
      <c r="D233" s="11"/>
      <c r="E233" s="11"/>
      <c r="F233" s="48"/>
      <c r="G233" s="10"/>
      <c r="H233" s="121" t="e">
        <f>VLOOKUP(Table1[[#This Row],[Actual Date]],'Planned Agenda'!$B$4:$E$17,2,0)</f>
        <v>#N/A</v>
      </c>
    </row>
    <row r="234" spans="1:8" ht="104" hidden="1" x14ac:dyDescent="0.15">
      <c r="A234" s="24" t="s">
        <v>483</v>
      </c>
      <c r="B234" s="23" t="s">
        <v>484</v>
      </c>
      <c r="C234" s="16" t="s">
        <v>17</v>
      </c>
      <c r="D234" s="11"/>
      <c r="E234" s="11"/>
      <c r="F234" s="48"/>
      <c r="G234" s="10"/>
      <c r="H234" s="121" t="e">
        <f>VLOOKUP(Table1[[#This Row],[Actual Date]],'Planned Agenda'!$B$4:$E$17,2,0)</f>
        <v>#N/A</v>
      </c>
    </row>
    <row r="235" spans="1:8" ht="65" hidden="1" x14ac:dyDescent="0.15">
      <c r="A235" s="24" t="s">
        <v>485</v>
      </c>
      <c r="B235" s="23" t="s">
        <v>486</v>
      </c>
      <c r="C235" s="16" t="s">
        <v>17</v>
      </c>
      <c r="D235" s="11"/>
      <c r="E235" s="11"/>
      <c r="F235" s="48"/>
      <c r="G235" s="10"/>
      <c r="H235" s="121" t="e">
        <f>VLOOKUP(Table1[[#This Row],[Actual Date]],'Planned Agenda'!$B$4:$E$17,2,0)</f>
        <v>#N/A</v>
      </c>
    </row>
    <row r="236" spans="1:8" ht="39" hidden="1" x14ac:dyDescent="0.15">
      <c r="A236" s="24" t="s">
        <v>487</v>
      </c>
      <c r="B236" s="23" t="s">
        <v>488</v>
      </c>
      <c r="C236" s="16" t="s">
        <v>17</v>
      </c>
      <c r="D236" s="11"/>
      <c r="E236" s="11"/>
      <c r="F236" s="48"/>
      <c r="G236" s="10"/>
      <c r="H236" s="121" t="e">
        <f>VLOOKUP(Table1[[#This Row],[Actual Date]],'Planned Agenda'!$B$4:$E$17,2,0)</f>
        <v>#N/A</v>
      </c>
    </row>
    <row r="237" spans="1:8" hidden="1" x14ac:dyDescent="0.15">
      <c r="A237" s="40" t="s">
        <v>489</v>
      </c>
      <c r="B237" s="41" t="s">
        <v>490</v>
      </c>
      <c r="C237" s="16"/>
      <c r="D237" s="12"/>
      <c r="E237" s="12"/>
      <c r="F237" s="48"/>
      <c r="G237" s="10"/>
      <c r="H237" s="121" t="e">
        <f>VLOOKUP(Table1[[#This Row],[Actual Date]],'Planned Agenda'!$B$4:$E$17,2,0)</f>
        <v>#N/A</v>
      </c>
    </row>
    <row r="238" spans="1:8" ht="39" hidden="1" x14ac:dyDescent="0.15">
      <c r="A238" s="42" t="s">
        <v>491</v>
      </c>
      <c r="B238" s="23" t="s">
        <v>492</v>
      </c>
      <c r="C238" s="16" t="s">
        <v>17</v>
      </c>
      <c r="D238" s="11"/>
      <c r="E238" s="11"/>
      <c r="F238" s="48"/>
      <c r="G238" s="10"/>
      <c r="H238" s="121" t="e">
        <f>VLOOKUP(Table1[[#This Row],[Actual Date]],'Planned Agenda'!$B$4:$E$17,2,0)</f>
        <v>#N/A</v>
      </c>
    </row>
    <row r="239" spans="1:8" ht="26" hidden="1" x14ac:dyDescent="0.15">
      <c r="A239" s="42" t="s">
        <v>493</v>
      </c>
      <c r="B239" s="23" t="s">
        <v>494</v>
      </c>
      <c r="C239" s="16" t="s">
        <v>17</v>
      </c>
      <c r="D239" s="11"/>
      <c r="E239" s="11"/>
      <c r="F239" s="48"/>
      <c r="G239" s="10"/>
      <c r="H239" s="121" t="e">
        <f>VLOOKUP(Table1[[#This Row],[Actual Date]],'Planned Agenda'!$B$4:$E$17,2,0)</f>
        <v>#N/A</v>
      </c>
    </row>
    <row r="240" spans="1:8" ht="39" hidden="1" x14ac:dyDescent="0.15">
      <c r="A240" s="42" t="s">
        <v>495</v>
      </c>
      <c r="B240" s="23" t="s">
        <v>496</v>
      </c>
      <c r="C240" s="16" t="s">
        <v>17</v>
      </c>
      <c r="D240" s="11"/>
      <c r="E240" s="11"/>
      <c r="F240" s="48"/>
      <c r="G240" s="10"/>
      <c r="H240" s="121" t="e">
        <f>VLOOKUP(Table1[[#This Row],[Actual Date]],'Planned Agenda'!$B$4:$E$17,2,0)</f>
        <v>#N/A</v>
      </c>
    </row>
    <row r="241" spans="1:8" ht="26" hidden="1" x14ac:dyDescent="0.15">
      <c r="A241" s="43" t="s">
        <v>497</v>
      </c>
      <c r="B241" s="44" t="s">
        <v>498</v>
      </c>
      <c r="C241" s="45" t="s">
        <v>17</v>
      </c>
      <c r="D241" s="46"/>
      <c r="E241" s="46"/>
      <c r="F241" s="48"/>
      <c r="G241" s="47"/>
      <c r="H241" s="121" t="e">
        <f>VLOOKUP(Table1[[#This Row],[Actual Date]],'Planned Agenda'!$B$4:$E$17,2,0)</f>
        <v>#N/A</v>
      </c>
    </row>
  </sheetData>
  <conditionalFormatting sqref="C2:C241">
    <cfRule type="cellIs" dxfId="3" priority="1" operator="equal">
      <formula>"No"</formula>
    </cfRule>
    <cfRule type="cellIs" dxfId="2" priority="2" operator="equal">
      <formula>"Yes"</formula>
    </cfRule>
  </conditionalFormatting>
  <pageMargins left="0.7" right="0.7" top="0.75" bottom="0.75" header="0.3" footer="0.3"/>
  <headerFooter>
    <oddFooter>&amp;L_x000D_&amp;1#&amp;"Calibri"&amp;7&amp;K000000 ## RESTRICTED ##</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8DE8-42EA-47A4-8552-A89680BCBEA7}">
  <dimension ref="A1:V213"/>
  <sheetViews>
    <sheetView showGridLines="0" topLeftCell="A186" zoomScale="116" zoomScaleNormal="70" workbookViewId="0">
      <selection activeCell="B186" sqref="B1:B1048576"/>
    </sheetView>
  </sheetViews>
  <sheetFormatPr baseColWidth="10" defaultColWidth="13.6640625" defaultRowHeight="14" outlineLevelRow="1" x14ac:dyDescent="0.15"/>
  <cols>
    <col min="1" max="1" width="10.1640625" style="98" customWidth="1"/>
    <col min="2" max="2" width="89.5" style="99" customWidth="1"/>
    <col min="3" max="3" width="10.6640625" style="52" customWidth="1"/>
    <col min="4" max="5" width="10.6640625" style="52" hidden="1" customWidth="1"/>
    <col min="6" max="6" width="10.6640625" style="100" hidden="1" customWidth="1"/>
    <col min="7" max="10" width="10.6640625" style="55" hidden="1" customWidth="1"/>
    <col min="11" max="15" width="15.33203125" style="55" customWidth="1"/>
    <col min="16" max="16" width="52.83203125" style="55" bestFit="1" customWidth="1"/>
    <col min="17" max="17" width="8.83203125" style="55" customWidth="1"/>
    <col min="18" max="19" width="13.6640625" style="55"/>
    <col min="20" max="20" width="6.5" style="55" customWidth="1"/>
    <col min="21" max="16384" width="13.6640625" style="55"/>
  </cols>
  <sheetData>
    <row r="1" spans="1:22" s="51" customFormat="1" ht="15" customHeight="1" x14ac:dyDescent="0.15">
      <c r="A1" s="1"/>
      <c r="B1" s="1"/>
      <c r="C1" s="1"/>
      <c r="D1" s="49"/>
      <c r="E1" s="49"/>
      <c r="F1" s="50"/>
    </row>
    <row r="2" spans="1:22" s="51" customFormat="1" ht="15" customHeight="1" x14ac:dyDescent="0.15">
      <c r="A2" s="2"/>
      <c r="B2" s="2"/>
      <c r="C2" s="2"/>
      <c r="D2" s="49"/>
      <c r="E2" s="49"/>
      <c r="F2" s="50"/>
      <c r="R2" s="141" t="s">
        <v>510</v>
      </c>
      <c r="S2" s="141"/>
      <c r="U2" s="141" t="s">
        <v>511</v>
      </c>
      <c r="V2" s="141"/>
    </row>
    <row r="3" spans="1:22" x14ac:dyDescent="0.15">
      <c r="A3" s="142"/>
      <c r="B3" s="142"/>
      <c r="C3" s="142"/>
      <c r="D3" s="142"/>
      <c r="F3" s="53"/>
      <c r="G3" s="143" t="s">
        <v>512</v>
      </c>
      <c r="H3" s="143"/>
      <c r="I3" s="144" t="s">
        <v>513</v>
      </c>
      <c r="J3" s="144"/>
      <c r="K3" s="54"/>
      <c r="L3" s="54"/>
      <c r="M3" s="54"/>
      <c r="N3" s="54"/>
      <c r="O3" s="54"/>
      <c r="P3" s="54"/>
      <c r="R3" s="141" t="s">
        <v>514</v>
      </c>
      <c r="S3" s="141"/>
      <c r="U3" s="141" t="s">
        <v>514</v>
      </c>
      <c r="V3" s="141"/>
    </row>
    <row r="4" spans="1:22" ht="65" x14ac:dyDescent="0.15">
      <c r="A4" s="56" t="s">
        <v>515</v>
      </c>
      <c r="B4" s="56" t="s">
        <v>1</v>
      </c>
      <c r="C4" s="57" t="s">
        <v>514</v>
      </c>
      <c r="D4" s="58" t="s">
        <v>516</v>
      </c>
      <c r="E4" s="59"/>
      <c r="F4" s="60" t="s">
        <v>517</v>
      </c>
      <c r="G4" s="61" t="s">
        <v>510</v>
      </c>
      <c r="H4" s="61" t="s">
        <v>511</v>
      </c>
      <c r="I4" s="62" t="s">
        <v>510</v>
      </c>
      <c r="J4" s="62" t="s">
        <v>511</v>
      </c>
      <c r="K4" s="63" t="s">
        <v>518</v>
      </c>
      <c r="L4" s="135" t="s">
        <v>948</v>
      </c>
      <c r="M4" s="64" t="s">
        <v>519</v>
      </c>
      <c r="N4" s="65" t="s">
        <v>3</v>
      </c>
      <c r="O4" s="64" t="s">
        <v>4</v>
      </c>
      <c r="P4" s="127" t="s">
        <v>946</v>
      </c>
      <c r="R4" s="66" t="s">
        <v>520</v>
      </c>
      <c r="S4" s="66" t="s">
        <v>521</v>
      </c>
      <c r="U4" s="66" t="s">
        <v>520</v>
      </c>
      <c r="V4" s="66" t="s">
        <v>521</v>
      </c>
    </row>
    <row r="5" spans="1:22" s="76" customFormat="1" ht="16" x14ac:dyDescent="0.15">
      <c r="A5" s="67" t="s">
        <v>522</v>
      </c>
      <c r="B5" s="68" t="s">
        <v>523</v>
      </c>
      <c r="C5" s="69" t="s">
        <v>13</v>
      </c>
      <c r="D5" s="69" t="s">
        <v>13</v>
      </c>
      <c r="E5" s="70"/>
      <c r="F5" s="71">
        <v>0.1</v>
      </c>
      <c r="G5" s="69"/>
      <c r="H5" s="69"/>
      <c r="I5" s="72" t="e">
        <f t="shared" ref="I5:J5" si="0">SUM(I6:I31)</f>
        <v>#REF!</v>
      </c>
      <c r="J5" s="72" t="e">
        <f t="shared" si="0"/>
        <v>#REF!</v>
      </c>
      <c r="K5" s="73" t="s">
        <v>524</v>
      </c>
      <c r="L5" s="136"/>
      <c r="M5" s="74"/>
      <c r="N5" s="75"/>
      <c r="O5" s="74"/>
      <c r="P5" s="84"/>
      <c r="R5" s="77" t="s">
        <v>524</v>
      </c>
      <c r="S5" s="77" t="s">
        <v>524</v>
      </c>
      <c r="U5" s="77" t="s">
        <v>524</v>
      </c>
      <c r="V5" s="77" t="s">
        <v>524</v>
      </c>
    </row>
    <row r="6" spans="1:22" ht="16" outlineLevel="1" x14ac:dyDescent="0.15">
      <c r="A6" s="78" t="s">
        <v>525</v>
      </c>
      <c r="B6" s="79" t="s">
        <v>526</v>
      </c>
      <c r="C6" s="80" t="s">
        <v>13</v>
      </c>
      <c r="D6" s="80" t="s">
        <v>13</v>
      </c>
      <c r="E6" s="59"/>
      <c r="F6" s="81">
        <f>$F$5/26</f>
        <v>3.8461538461538464E-3</v>
      </c>
      <c r="G6" s="80" t="e">
        <f>AVERAGE(R6,#REF!)</f>
        <v>#REF!</v>
      </c>
      <c r="H6" s="80" t="e">
        <f>AVERAGE(U6,#REF!)</f>
        <v>#REF!</v>
      </c>
      <c r="I6" s="82" t="e">
        <f t="shared" ref="I6:J31" si="1">$F6*G6</f>
        <v>#REF!</v>
      </c>
      <c r="J6" s="82" t="e">
        <f t="shared" si="1"/>
        <v>#REF!</v>
      </c>
      <c r="K6" s="83" t="s">
        <v>17</v>
      </c>
      <c r="L6" s="137"/>
      <c r="M6" s="84"/>
      <c r="N6" s="75"/>
      <c r="O6" s="84"/>
      <c r="P6" s="126" t="e">
        <f>VLOOKUP(O6,'Planned Agenda'!$B$4:$E$17,2,0)</f>
        <v>#N/A</v>
      </c>
      <c r="R6" s="80"/>
      <c r="S6" s="80"/>
      <c r="U6" s="80"/>
      <c r="V6" s="80"/>
    </row>
    <row r="7" spans="1:22" s="51" customFormat="1" ht="30" outlineLevel="1" x14ac:dyDescent="0.15">
      <c r="A7" s="78" t="s">
        <v>527</v>
      </c>
      <c r="B7" s="79" t="s">
        <v>528</v>
      </c>
      <c r="C7" s="80" t="s">
        <v>13</v>
      </c>
      <c r="D7" s="80" t="s">
        <v>13</v>
      </c>
      <c r="E7" s="85"/>
      <c r="F7" s="81">
        <f t="shared" ref="F7:F31" si="2">$F$5/26</f>
        <v>3.8461538461538464E-3</v>
      </c>
      <c r="G7" s="80" t="e">
        <f>AVERAGE(R7,#REF!)</f>
        <v>#REF!</v>
      </c>
      <c r="H7" s="80" t="e">
        <f>AVERAGE(U7,#REF!)</f>
        <v>#REF!</v>
      </c>
      <c r="I7" s="82" t="e">
        <f t="shared" si="1"/>
        <v>#REF!</v>
      </c>
      <c r="J7" s="82" t="e">
        <f t="shared" si="1"/>
        <v>#REF!</v>
      </c>
      <c r="K7" s="83" t="s">
        <v>17</v>
      </c>
      <c r="L7" s="138"/>
      <c r="M7" s="86"/>
      <c r="N7" s="75"/>
      <c r="O7" s="86"/>
      <c r="P7" s="126" t="e">
        <f>VLOOKUP(O7,'Planned Agenda'!$B$4:$E$17,2,0)</f>
        <v>#N/A</v>
      </c>
      <c r="R7" s="80"/>
      <c r="S7" s="80"/>
      <c r="U7" s="80"/>
      <c r="V7" s="80"/>
    </row>
    <row r="8" spans="1:22" s="51" customFormat="1" ht="16" outlineLevel="1" x14ac:dyDescent="0.15">
      <c r="A8" s="78" t="s">
        <v>529</v>
      </c>
      <c r="B8" s="79" t="s">
        <v>530</v>
      </c>
      <c r="C8" s="80" t="s">
        <v>13</v>
      </c>
      <c r="D8" s="80" t="s">
        <v>13</v>
      </c>
      <c r="E8" s="85"/>
      <c r="F8" s="81">
        <f t="shared" si="2"/>
        <v>3.8461538461538464E-3</v>
      </c>
      <c r="G8" s="80" t="e">
        <f>AVERAGE(R8,#REF!)</f>
        <v>#REF!</v>
      </c>
      <c r="H8" s="80" t="e">
        <f>AVERAGE(U8,#REF!)</f>
        <v>#REF!</v>
      </c>
      <c r="I8" s="82" t="e">
        <f t="shared" si="1"/>
        <v>#REF!</v>
      </c>
      <c r="J8" s="82" t="e">
        <f t="shared" si="1"/>
        <v>#REF!</v>
      </c>
      <c r="K8" s="83" t="s">
        <v>17</v>
      </c>
      <c r="L8" s="139"/>
      <c r="M8" s="87"/>
      <c r="N8" s="75"/>
      <c r="O8" s="86"/>
      <c r="P8" s="126" t="e">
        <f>VLOOKUP(O8,'Planned Agenda'!$B$4:$E$17,2,0)</f>
        <v>#N/A</v>
      </c>
      <c r="R8" s="80"/>
      <c r="S8" s="80"/>
      <c r="U8" s="80"/>
      <c r="V8" s="80"/>
    </row>
    <row r="9" spans="1:22" s="51" customFormat="1" ht="45" outlineLevel="1" x14ac:dyDescent="0.15">
      <c r="A9" s="78" t="s">
        <v>531</v>
      </c>
      <c r="B9" s="79" t="s">
        <v>532</v>
      </c>
      <c r="C9" s="80" t="s">
        <v>13</v>
      </c>
      <c r="D9" s="80" t="s">
        <v>13</v>
      </c>
      <c r="E9" s="85"/>
      <c r="F9" s="81">
        <f t="shared" si="2"/>
        <v>3.8461538461538464E-3</v>
      </c>
      <c r="G9" s="80" t="e">
        <f>AVERAGE(R9,#REF!)</f>
        <v>#REF!</v>
      </c>
      <c r="H9" s="80" t="e">
        <f>AVERAGE(U9,#REF!)</f>
        <v>#REF!</v>
      </c>
      <c r="I9" s="82" t="e">
        <f t="shared" si="1"/>
        <v>#REF!</v>
      </c>
      <c r="J9" s="82" t="e">
        <f t="shared" si="1"/>
        <v>#REF!</v>
      </c>
      <c r="K9" s="83" t="s">
        <v>17</v>
      </c>
      <c r="L9" s="139"/>
      <c r="M9" s="86"/>
      <c r="N9" s="75"/>
      <c r="O9" s="86"/>
      <c r="P9" s="126" t="e">
        <f>VLOOKUP(O9,'Planned Agenda'!$B$4:$E$17,2,0)</f>
        <v>#N/A</v>
      </c>
      <c r="R9" s="80"/>
      <c r="S9" s="80"/>
      <c r="U9" s="80"/>
      <c r="V9" s="80"/>
    </row>
    <row r="10" spans="1:22" ht="30" outlineLevel="1" x14ac:dyDescent="0.15">
      <c r="A10" s="78" t="s">
        <v>533</v>
      </c>
      <c r="B10" s="79" t="s">
        <v>534</v>
      </c>
      <c r="C10" s="80" t="s">
        <v>13</v>
      </c>
      <c r="D10" s="80" t="s">
        <v>13</v>
      </c>
      <c r="E10" s="59"/>
      <c r="F10" s="81">
        <f t="shared" si="2"/>
        <v>3.8461538461538464E-3</v>
      </c>
      <c r="G10" s="80" t="e">
        <f>AVERAGE(R10,#REF!)</f>
        <v>#REF!</v>
      </c>
      <c r="H10" s="80" t="e">
        <f>AVERAGE(U10,#REF!)</f>
        <v>#REF!</v>
      </c>
      <c r="I10" s="82" t="e">
        <f t="shared" si="1"/>
        <v>#REF!</v>
      </c>
      <c r="J10" s="82" t="e">
        <f t="shared" si="1"/>
        <v>#REF!</v>
      </c>
      <c r="K10" s="83" t="s">
        <v>17</v>
      </c>
      <c r="L10" s="137"/>
      <c r="M10" s="84"/>
      <c r="N10" s="75"/>
      <c r="O10" s="84"/>
      <c r="P10" s="126" t="e">
        <f>VLOOKUP(O10,'Planned Agenda'!$B$4:$E$17,2,0)</f>
        <v>#N/A</v>
      </c>
      <c r="R10" s="80"/>
      <c r="S10" s="80"/>
      <c r="U10" s="80"/>
      <c r="V10" s="80"/>
    </row>
    <row r="11" spans="1:22" ht="30" outlineLevel="1" x14ac:dyDescent="0.15">
      <c r="A11" s="78" t="s">
        <v>535</v>
      </c>
      <c r="B11" s="79" t="s">
        <v>536</v>
      </c>
      <c r="C11" s="80" t="s">
        <v>13</v>
      </c>
      <c r="D11" s="80" t="s">
        <v>13</v>
      </c>
      <c r="E11" s="59"/>
      <c r="F11" s="81">
        <f t="shared" si="2"/>
        <v>3.8461538461538464E-3</v>
      </c>
      <c r="G11" s="80" t="e">
        <f>AVERAGE(R11,#REF!)</f>
        <v>#REF!</v>
      </c>
      <c r="H11" s="80" t="e">
        <f>AVERAGE(U11,#REF!)</f>
        <v>#REF!</v>
      </c>
      <c r="I11" s="82" t="e">
        <f t="shared" si="1"/>
        <v>#REF!</v>
      </c>
      <c r="J11" s="82" t="e">
        <f t="shared" si="1"/>
        <v>#REF!</v>
      </c>
      <c r="K11" s="83" t="s">
        <v>17</v>
      </c>
      <c r="L11" s="137"/>
      <c r="M11" s="84"/>
      <c r="N11" s="75"/>
      <c r="O11" s="84"/>
      <c r="P11" s="126" t="e">
        <f>VLOOKUP(O11,'Planned Agenda'!$B$4:$E$17,2,0)</f>
        <v>#N/A</v>
      </c>
      <c r="R11" s="80"/>
      <c r="S11" s="80"/>
      <c r="U11" s="80"/>
      <c r="V11" s="80"/>
    </row>
    <row r="12" spans="1:22" ht="120" customHeight="1" outlineLevel="1" x14ac:dyDescent="0.15">
      <c r="A12" s="78" t="s">
        <v>537</v>
      </c>
      <c r="B12" s="79" t="s">
        <v>538</v>
      </c>
      <c r="C12" s="80" t="s">
        <v>13</v>
      </c>
      <c r="D12" s="80" t="s">
        <v>13</v>
      </c>
      <c r="E12" s="59"/>
      <c r="F12" s="81">
        <f t="shared" si="2"/>
        <v>3.8461538461538464E-3</v>
      </c>
      <c r="G12" s="80" t="e">
        <f>AVERAGE(R12,#REF!)</f>
        <v>#REF!</v>
      </c>
      <c r="H12" s="80" t="e">
        <f>AVERAGE(U12,#REF!)</f>
        <v>#REF!</v>
      </c>
      <c r="I12" s="82" t="e">
        <f t="shared" si="1"/>
        <v>#REF!</v>
      </c>
      <c r="J12" s="82" t="e">
        <f t="shared" si="1"/>
        <v>#REF!</v>
      </c>
      <c r="K12" s="83" t="s">
        <v>17</v>
      </c>
      <c r="L12" s="137"/>
      <c r="M12" s="84"/>
      <c r="N12" s="75"/>
      <c r="O12" s="84"/>
      <c r="P12" s="126" t="e">
        <f>VLOOKUP(O12,'Planned Agenda'!$B$4:$E$17,2,0)</f>
        <v>#N/A</v>
      </c>
      <c r="R12" s="80"/>
      <c r="S12" s="80"/>
      <c r="U12" s="80"/>
      <c r="V12" s="80"/>
    </row>
    <row r="13" spans="1:22" ht="60" outlineLevel="1" x14ac:dyDescent="0.15">
      <c r="A13" s="78" t="s">
        <v>539</v>
      </c>
      <c r="B13" s="79" t="s">
        <v>540</v>
      </c>
      <c r="C13" s="80" t="s">
        <v>13</v>
      </c>
      <c r="D13" s="80" t="s">
        <v>13</v>
      </c>
      <c r="E13" s="59"/>
      <c r="F13" s="81">
        <f t="shared" si="2"/>
        <v>3.8461538461538464E-3</v>
      </c>
      <c r="G13" s="80" t="e">
        <f>AVERAGE(R13,#REF!)</f>
        <v>#REF!</v>
      </c>
      <c r="H13" s="80" t="e">
        <f>AVERAGE(U13,#REF!)</f>
        <v>#REF!</v>
      </c>
      <c r="I13" s="82" t="e">
        <f t="shared" si="1"/>
        <v>#REF!</v>
      </c>
      <c r="J13" s="82" t="e">
        <f t="shared" si="1"/>
        <v>#REF!</v>
      </c>
      <c r="K13" s="83" t="s">
        <v>17</v>
      </c>
      <c r="L13" s="137"/>
      <c r="M13" s="84"/>
      <c r="N13" s="75"/>
      <c r="O13" s="84"/>
      <c r="P13" s="126" t="e">
        <f>VLOOKUP(O13,'Planned Agenda'!$B$4:$E$17,2,0)</f>
        <v>#N/A</v>
      </c>
      <c r="R13" s="80"/>
      <c r="S13" s="80"/>
      <c r="U13" s="80"/>
      <c r="V13" s="80"/>
    </row>
    <row r="14" spans="1:22" ht="16" outlineLevel="1" x14ac:dyDescent="0.15">
      <c r="A14" s="78" t="s">
        <v>541</v>
      </c>
      <c r="B14" s="79" t="s">
        <v>542</v>
      </c>
      <c r="C14" s="80" t="s">
        <v>13</v>
      </c>
      <c r="D14" s="80" t="s">
        <v>13</v>
      </c>
      <c r="E14" s="59"/>
      <c r="F14" s="81">
        <f t="shared" si="2"/>
        <v>3.8461538461538464E-3</v>
      </c>
      <c r="G14" s="80" t="e">
        <f>AVERAGE(R14,#REF!)</f>
        <v>#REF!</v>
      </c>
      <c r="H14" s="80" t="e">
        <f>AVERAGE(U14,#REF!)</f>
        <v>#REF!</v>
      </c>
      <c r="I14" s="82" t="e">
        <f t="shared" si="1"/>
        <v>#REF!</v>
      </c>
      <c r="J14" s="82" t="e">
        <f t="shared" si="1"/>
        <v>#REF!</v>
      </c>
      <c r="K14" s="83" t="s">
        <v>17</v>
      </c>
      <c r="L14" s="137"/>
      <c r="M14" s="84"/>
      <c r="N14" s="75"/>
      <c r="O14" s="84"/>
      <c r="P14" s="126" t="e">
        <f>VLOOKUP(O14,'Planned Agenda'!$B$4:$E$17,2,0)</f>
        <v>#N/A</v>
      </c>
      <c r="R14" s="80"/>
      <c r="S14" s="80"/>
      <c r="U14" s="80"/>
      <c r="V14" s="80"/>
    </row>
    <row r="15" spans="1:22" ht="30" outlineLevel="1" x14ac:dyDescent="0.15">
      <c r="A15" s="78" t="s">
        <v>543</v>
      </c>
      <c r="B15" s="79" t="s">
        <v>544</v>
      </c>
      <c r="C15" s="80" t="s">
        <v>13</v>
      </c>
      <c r="D15" s="80" t="s">
        <v>13</v>
      </c>
      <c r="E15" s="59"/>
      <c r="F15" s="81">
        <f t="shared" si="2"/>
        <v>3.8461538461538464E-3</v>
      </c>
      <c r="G15" s="80" t="e">
        <f>AVERAGE(R15,#REF!)</f>
        <v>#REF!</v>
      </c>
      <c r="H15" s="80" t="e">
        <f>AVERAGE(U15,#REF!)</f>
        <v>#REF!</v>
      </c>
      <c r="I15" s="82" t="e">
        <f t="shared" si="1"/>
        <v>#REF!</v>
      </c>
      <c r="J15" s="82" t="e">
        <f t="shared" si="1"/>
        <v>#REF!</v>
      </c>
      <c r="K15" s="83" t="s">
        <v>17</v>
      </c>
      <c r="L15" s="137"/>
      <c r="M15" s="84"/>
      <c r="N15" s="75"/>
      <c r="O15" s="84"/>
      <c r="P15" s="126" t="e">
        <f>VLOOKUP(O15,'Planned Agenda'!$B$4:$E$17,2,0)</f>
        <v>#N/A</v>
      </c>
      <c r="R15" s="80"/>
      <c r="S15" s="80"/>
      <c r="U15" s="80"/>
      <c r="V15" s="80"/>
    </row>
    <row r="16" spans="1:22" ht="30" outlineLevel="1" x14ac:dyDescent="0.15">
      <c r="A16" s="78" t="s">
        <v>545</v>
      </c>
      <c r="B16" s="79" t="s">
        <v>546</v>
      </c>
      <c r="C16" s="80" t="s">
        <v>13</v>
      </c>
      <c r="D16" s="80" t="s">
        <v>13</v>
      </c>
      <c r="E16" s="59"/>
      <c r="F16" s="81">
        <f t="shared" si="2"/>
        <v>3.8461538461538464E-3</v>
      </c>
      <c r="G16" s="80" t="e">
        <f>AVERAGE(R16,#REF!)</f>
        <v>#REF!</v>
      </c>
      <c r="H16" s="80" t="e">
        <f>AVERAGE(U16,#REF!)</f>
        <v>#REF!</v>
      </c>
      <c r="I16" s="82" t="e">
        <f t="shared" si="1"/>
        <v>#REF!</v>
      </c>
      <c r="J16" s="82" t="e">
        <f t="shared" si="1"/>
        <v>#REF!</v>
      </c>
      <c r="K16" s="83" t="s">
        <v>17</v>
      </c>
      <c r="L16" s="137"/>
      <c r="M16" s="84"/>
      <c r="N16" s="75"/>
      <c r="O16" s="84"/>
      <c r="P16" s="126" t="e">
        <f>VLOOKUP(O16,'Planned Agenda'!$B$4:$E$17,2,0)</f>
        <v>#N/A</v>
      </c>
      <c r="R16" s="80"/>
      <c r="S16" s="80"/>
      <c r="U16" s="80"/>
      <c r="V16" s="80"/>
    </row>
    <row r="17" spans="1:22" ht="30" outlineLevel="1" x14ac:dyDescent="0.15">
      <c r="A17" s="78" t="s">
        <v>547</v>
      </c>
      <c r="B17" s="88" t="s">
        <v>548</v>
      </c>
      <c r="C17" s="80" t="s">
        <v>13</v>
      </c>
      <c r="D17" s="80" t="s">
        <v>13</v>
      </c>
      <c r="E17" s="59"/>
      <c r="F17" s="81">
        <f t="shared" si="2"/>
        <v>3.8461538461538464E-3</v>
      </c>
      <c r="G17" s="80" t="e">
        <f>AVERAGE(R17,#REF!)</f>
        <v>#REF!</v>
      </c>
      <c r="H17" s="80" t="e">
        <f>AVERAGE(U17,#REF!)</f>
        <v>#REF!</v>
      </c>
      <c r="I17" s="82" t="e">
        <f t="shared" si="1"/>
        <v>#REF!</v>
      </c>
      <c r="J17" s="82" t="e">
        <f t="shared" si="1"/>
        <v>#REF!</v>
      </c>
      <c r="K17" s="83" t="s">
        <v>13</v>
      </c>
      <c r="L17" s="137" t="s">
        <v>13</v>
      </c>
      <c r="M17" s="84" t="s">
        <v>282</v>
      </c>
      <c r="N17" s="75" t="s">
        <v>500</v>
      </c>
      <c r="O17" s="84"/>
      <c r="P17" s="126" t="e">
        <f>VLOOKUP(O17,'Planned Agenda'!$B$4:$E$17,2,0)</f>
        <v>#N/A</v>
      </c>
      <c r="R17" s="80"/>
      <c r="S17" s="80"/>
      <c r="U17" s="80"/>
      <c r="V17" s="80"/>
    </row>
    <row r="18" spans="1:22" ht="30" outlineLevel="1" x14ac:dyDescent="0.15">
      <c r="A18" s="78" t="s">
        <v>549</v>
      </c>
      <c r="B18" s="79" t="s">
        <v>550</v>
      </c>
      <c r="C18" s="80" t="s">
        <v>13</v>
      </c>
      <c r="D18" s="80" t="s">
        <v>13</v>
      </c>
      <c r="E18" s="59"/>
      <c r="F18" s="81">
        <f t="shared" si="2"/>
        <v>3.8461538461538464E-3</v>
      </c>
      <c r="G18" s="80" t="e">
        <f>AVERAGE(R18,#REF!)</f>
        <v>#REF!</v>
      </c>
      <c r="H18" s="80" t="e">
        <f>AVERAGE(U18,#REF!)</f>
        <v>#REF!</v>
      </c>
      <c r="I18" s="82" t="e">
        <f t="shared" si="1"/>
        <v>#REF!</v>
      </c>
      <c r="J18" s="82" t="e">
        <f t="shared" si="1"/>
        <v>#REF!</v>
      </c>
      <c r="K18" s="83" t="s">
        <v>13</v>
      </c>
      <c r="L18" s="137" t="s">
        <v>13</v>
      </c>
      <c r="M18" s="84" t="s">
        <v>14</v>
      </c>
      <c r="N18" s="75" t="s">
        <v>499</v>
      </c>
      <c r="O18" s="131">
        <v>45124</v>
      </c>
      <c r="P18" s="126" t="str">
        <f>VLOOKUP(O18,'Planned Agenda'!$B$4:$E$17,2,0)</f>
        <v xml:space="preserve">Projects and Data Access, Custom Data Access, Data Transformation,Visualization </v>
      </c>
      <c r="R18" s="80"/>
      <c r="S18" s="80"/>
      <c r="U18" s="80"/>
      <c r="V18" s="80"/>
    </row>
    <row r="19" spans="1:22" ht="16" outlineLevel="1" x14ac:dyDescent="0.15">
      <c r="A19" s="78" t="s">
        <v>551</v>
      </c>
      <c r="B19" s="79" t="s">
        <v>552</v>
      </c>
      <c r="C19" s="80" t="s">
        <v>13</v>
      </c>
      <c r="D19" s="80" t="s">
        <v>13</v>
      </c>
      <c r="E19" s="59"/>
      <c r="F19" s="81">
        <f t="shared" si="2"/>
        <v>3.8461538461538464E-3</v>
      </c>
      <c r="G19" s="80" t="e">
        <f>AVERAGE(R19,#REF!)</f>
        <v>#REF!</v>
      </c>
      <c r="H19" s="80" t="e">
        <f>AVERAGE(U19,#REF!)</f>
        <v>#REF!</v>
      </c>
      <c r="I19" s="82" t="e">
        <f t="shared" si="1"/>
        <v>#REF!</v>
      </c>
      <c r="J19" s="82" t="e">
        <f t="shared" si="1"/>
        <v>#REF!</v>
      </c>
      <c r="K19" s="83" t="s">
        <v>17</v>
      </c>
      <c r="L19" s="137"/>
      <c r="M19" s="84"/>
      <c r="N19" s="75"/>
      <c r="O19" s="84"/>
      <c r="P19" s="126" t="e">
        <f>VLOOKUP(O19,'Planned Agenda'!$B$4:$E$17,2,0)</f>
        <v>#N/A</v>
      </c>
      <c r="R19" s="80"/>
      <c r="S19" s="80"/>
      <c r="U19" s="80"/>
      <c r="V19" s="80"/>
    </row>
    <row r="20" spans="1:22" ht="45" outlineLevel="1" x14ac:dyDescent="0.15">
      <c r="A20" s="78" t="s">
        <v>553</v>
      </c>
      <c r="B20" s="79" t="s">
        <v>554</v>
      </c>
      <c r="C20" s="80" t="s">
        <v>13</v>
      </c>
      <c r="D20" s="80" t="s">
        <v>13</v>
      </c>
      <c r="E20" s="59"/>
      <c r="F20" s="81">
        <f t="shared" si="2"/>
        <v>3.8461538461538464E-3</v>
      </c>
      <c r="G20" s="80" t="e">
        <f>AVERAGE(R20,#REF!)</f>
        <v>#REF!</v>
      </c>
      <c r="H20" s="80" t="e">
        <f>AVERAGE(U20,#REF!)</f>
        <v>#REF!</v>
      </c>
      <c r="I20" s="82" t="e">
        <f t="shared" si="1"/>
        <v>#REF!</v>
      </c>
      <c r="J20" s="82" t="e">
        <f t="shared" si="1"/>
        <v>#REF!</v>
      </c>
      <c r="K20" s="83" t="s">
        <v>17</v>
      </c>
      <c r="L20" s="137"/>
      <c r="M20" s="84"/>
      <c r="N20" s="75"/>
      <c r="O20" s="84"/>
      <c r="P20" s="126" t="e">
        <f>VLOOKUP(O20,'Planned Agenda'!$B$4:$E$17,2,0)</f>
        <v>#N/A</v>
      </c>
      <c r="R20" s="80"/>
      <c r="S20" s="80"/>
      <c r="U20" s="80"/>
      <c r="V20" s="80"/>
    </row>
    <row r="21" spans="1:22" ht="45" customHeight="1" outlineLevel="1" x14ac:dyDescent="0.15">
      <c r="A21" s="78" t="s">
        <v>555</v>
      </c>
      <c r="B21" s="79" t="s">
        <v>556</v>
      </c>
      <c r="C21" s="80" t="s">
        <v>13</v>
      </c>
      <c r="D21" s="80" t="s">
        <v>13</v>
      </c>
      <c r="E21" s="59"/>
      <c r="F21" s="81">
        <f t="shared" si="2"/>
        <v>3.8461538461538464E-3</v>
      </c>
      <c r="G21" s="80" t="e">
        <f>AVERAGE(R21,#REF!)</f>
        <v>#REF!</v>
      </c>
      <c r="H21" s="80" t="e">
        <f>AVERAGE(U21,#REF!)</f>
        <v>#REF!</v>
      </c>
      <c r="I21" s="82" t="e">
        <f t="shared" si="1"/>
        <v>#REF!</v>
      </c>
      <c r="J21" s="82" t="e">
        <f t="shared" si="1"/>
        <v>#REF!</v>
      </c>
      <c r="K21" s="83" t="s">
        <v>17</v>
      </c>
      <c r="L21" s="137"/>
      <c r="M21" s="84"/>
      <c r="N21" s="75"/>
      <c r="O21" s="131"/>
      <c r="P21" s="126" t="e">
        <f>VLOOKUP(O21,'Planned Agenda'!$B$4:$E$17,2,0)</f>
        <v>#N/A</v>
      </c>
      <c r="R21" s="80"/>
      <c r="S21" s="80"/>
      <c r="U21" s="80"/>
      <c r="V21" s="80"/>
    </row>
    <row r="22" spans="1:22" ht="16" outlineLevel="1" x14ac:dyDescent="0.15">
      <c r="A22" s="78" t="s">
        <v>557</v>
      </c>
      <c r="B22" s="79" t="s">
        <v>558</v>
      </c>
      <c r="C22" s="80" t="s">
        <v>13</v>
      </c>
      <c r="D22" s="80" t="s">
        <v>13</v>
      </c>
      <c r="E22" s="59"/>
      <c r="F22" s="81">
        <f t="shared" si="2"/>
        <v>3.8461538461538464E-3</v>
      </c>
      <c r="G22" s="80" t="e">
        <f>AVERAGE(R22,#REF!)</f>
        <v>#REF!</v>
      </c>
      <c r="H22" s="80" t="e">
        <f>AVERAGE(U22,#REF!)</f>
        <v>#REF!</v>
      </c>
      <c r="I22" s="82" t="e">
        <f t="shared" si="1"/>
        <v>#REF!</v>
      </c>
      <c r="J22" s="82" t="e">
        <f t="shared" si="1"/>
        <v>#REF!</v>
      </c>
      <c r="K22" s="83" t="s">
        <v>17</v>
      </c>
      <c r="L22" s="137"/>
      <c r="M22" s="84"/>
      <c r="N22" s="75"/>
      <c r="O22" s="84"/>
      <c r="P22" s="126" t="e">
        <f>VLOOKUP(O22,'Planned Agenda'!$B$4:$E$17,2,0)</f>
        <v>#N/A</v>
      </c>
      <c r="R22" s="80"/>
      <c r="S22" s="80"/>
      <c r="U22" s="80"/>
      <c r="V22" s="80"/>
    </row>
    <row r="23" spans="1:22" ht="30" outlineLevel="1" x14ac:dyDescent="0.15">
      <c r="A23" s="78" t="s">
        <v>559</v>
      </c>
      <c r="B23" s="79" t="s">
        <v>560</v>
      </c>
      <c r="C23" s="80" t="s">
        <v>13</v>
      </c>
      <c r="D23" s="80" t="s">
        <v>13</v>
      </c>
      <c r="E23" s="59"/>
      <c r="F23" s="81">
        <f t="shared" si="2"/>
        <v>3.8461538461538464E-3</v>
      </c>
      <c r="G23" s="80" t="e">
        <f>AVERAGE(R23,#REF!)</f>
        <v>#REF!</v>
      </c>
      <c r="H23" s="80" t="e">
        <f>AVERAGE(U23,#REF!)</f>
        <v>#REF!</v>
      </c>
      <c r="I23" s="82" t="e">
        <f t="shared" si="1"/>
        <v>#REF!</v>
      </c>
      <c r="J23" s="82" t="e">
        <f t="shared" si="1"/>
        <v>#REF!</v>
      </c>
      <c r="K23" s="83" t="s">
        <v>17</v>
      </c>
      <c r="L23" s="137"/>
      <c r="M23" s="84"/>
      <c r="N23" s="75"/>
      <c r="O23" s="84"/>
      <c r="P23" s="126" t="e">
        <f>VLOOKUP(O23,'Planned Agenda'!$B$4:$E$17,2,0)</f>
        <v>#N/A</v>
      </c>
      <c r="R23" s="80"/>
      <c r="S23" s="80"/>
      <c r="U23" s="80"/>
      <c r="V23" s="80"/>
    </row>
    <row r="24" spans="1:22" ht="30" outlineLevel="1" x14ac:dyDescent="0.15">
      <c r="A24" s="78" t="s">
        <v>561</v>
      </c>
      <c r="B24" s="79" t="s">
        <v>562</v>
      </c>
      <c r="C24" s="80" t="s">
        <v>13</v>
      </c>
      <c r="D24" s="80" t="s">
        <v>13</v>
      </c>
      <c r="E24" s="59"/>
      <c r="F24" s="81">
        <f t="shared" si="2"/>
        <v>3.8461538461538464E-3</v>
      </c>
      <c r="G24" s="80" t="e">
        <f>AVERAGE(R24,#REF!)</f>
        <v>#REF!</v>
      </c>
      <c r="H24" s="80" t="e">
        <f>AVERAGE(U24,#REF!)</f>
        <v>#REF!</v>
      </c>
      <c r="I24" s="82" t="e">
        <f t="shared" si="1"/>
        <v>#REF!</v>
      </c>
      <c r="J24" s="82" t="e">
        <f t="shared" si="1"/>
        <v>#REF!</v>
      </c>
      <c r="K24" s="83" t="s">
        <v>17</v>
      </c>
      <c r="L24" s="137"/>
      <c r="M24" s="84"/>
      <c r="N24" s="75"/>
      <c r="O24" s="84"/>
      <c r="P24" s="126" t="e">
        <f>VLOOKUP(O24,'Planned Agenda'!$B$4:$E$17,2,0)</f>
        <v>#N/A</v>
      </c>
      <c r="R24" s="80"/>
      <c r="S24" s="80"/>
      <c r="U24" s="80"/>
      <c r="V24" s="80"/>
    </row>
    <row r="25" spans="1:22" ht="30" outlineLevel="1" x14ac:dyDescent="0.15">
      <c r="A25" s="78" t="s">
        <v>563</v>
      </c>
      <c r="B25" s="79" t="s">
        <v>564</v>
      </c>
      <c r="C25" s="80" t="s">
        <v>13</v>
      </c>
      <c r="D25" s="80" t="s">
        <v>13</v>
      </c>
      <c r="E25" s="59"/>
      <c r="F25" s="81">
        <f t="shared" si="2"/>
        <v>3.8461538461538464E-3</v>
      </c>
      <c r="G25" s="80" t="e">
        <f>AVERAGE(R25,#REF!)</f>
        <v>#REF!</v>
      </c>
      <c r="H25" s="80" t="e">
        <f>AVERAGE(U25,#REF!)</f>
        <v>#REF!</v>
      </c>
      <c r="I25" s="82" t="e">
        <f t="shared" si="1"/>
        <v>#REF!</v>
      </c>
      <c r="J25" s="82" t="e">
        <f t="shared" si="1"/>
        <v>#REF!</v>
      </c>
      <c r="K25" s="83" t="s">
        <v>17</v>
      </c>
      <c r="L25" s="137"/>
      <c r="M25" s="84"/>
      <c r="N25" s="75"/>
      <c r="O25" s="84"/>
      <c r="P25" s="126" t="e">
        <f>VLOOKUP(O25,'Planned Agenda'!$B$4:$E$17,2,0)</f>
        <v>#N/A</v>
      </c>
      <c r="R25" s="80"/>
      <c r="S25" s="80"/>
      <c r="U25" s="80"/>
      <c r="V25" s="80"/>
    </row>
    <row r="26" spans="1:22" ht="16" outlineLevel="1" x14ac:dyDescent="0.15">
      <c r="A26" s="78" t="s">
        <v>565</v>
      </c>
      <c r="B26" s="79" t="s">
        <v>566</v>
      </c>
      <c r="C26" s="80" t="s">
        <v>13</v>
      </c>
      <c r="D26" s="80" t="s">
        <v>13</v>
      </c>
      <c r="E26" s="59"/>
      <c r="F26" s="81">
        <f t="shared" si="2"/>
        <v>3.8461538461538464E-3</v>
      </c>
      <c r="G26" s="80" t="e">
        <f>AVERAGE(R26,#REF!)</f>
        <v>#REF!</v>
      </c>
      <c r="H26" s="80" t="e">
        <f>AVERAGE(U26,#REF!)</f>
        <v>#REF!</v>
      </c>
      <c r="I26" s="82" t="e">
        <f t="shared" si="1"/>
        <v>#REF!</v>
      </c>
      <c r="J26" s="82" t="e">
        <f t="shared" si="1"/>
        <v>#REF!</v>
      </c>
      <c r="K26" s="83" t="s">
        <v>17</v>
      </c>
      <c r="L26" s="137"/>
      <c r="M26" s="84"/>
      <c r="N26" s="75"/>
      <c r="O26" s="84"/>
      <c r="P26" s="126" t="e">
        <f>VLOOKUP(O26,'Planned Agenda'!$B$4:$E$17,2,0)</f>
        <v>#N/A</v>
      </c>
      <c r="R26" s="80"/>
      <c r="S26" s="80"/>
      <c r="U26" s="80"/>
      <c r="V26" s="80"/>
    </row>
    <row r="27" spans="1:22" ht="60" outlineLevel="1" x14ac:dyDescent="0.15">
      <c r="A27" s="78" t="s">
        <v>567</v>
      </c>
      <c r="B27" s="79" t="s">
        <v>568</v>
      </c>
      <c r="C27" s="80" t="s">
        <v>13</v>
      </c>
      <c r="D27" s="80" t="s">
        <v>13</v>
      </c>
      <c r="E27" s="59"/>
      <c r="F27" s="81">
        <f t="shared" si="2"/>
        <v>3.8461538461538464E-3</v>
      </c>
      <c r="G27" s="80" t="e">
        <f>AVERAGE(R27,#REF!)</f>
        <v>#REF!</v>
      </c>
      <c r="H27" s="80" t="e">
        <f>AVERAGE(U27,#REF!)</f>
        <v>#REF!</v>
      </c>
      <c r="I27" s="82" t="e">
        <f t="shared" si="1"/>
        <v>#REF!</v>
      </c>
      <c r="J27" s="82" t="e">
        <f t="shared" si="1"/>
        <v>#REF!</v>
      </c>
      <c r="K27" s="83" t="s">
        <v>17</v>
      </c>
      <c r="L27" s="137"/>
      <c r="M27" s="84"/>
      <c r="N27" s="75"/>
      <c r="O27" s="84"/>
      <c r="P27" s="126" t="e">
        <f>VLOOKUP(O27,'Planned Agenda'!$B$4:$E$17,2,0)</f>
        <v>#N/A</v>
      </c>
      <c r="R27" s="80"/>
      <c r="S27" s="80"/>
      <c r="U27" s="80"/>
      <c r="V27" s="80"/>
    </row>
    <row r="28" spans="1:22" ht="16" outlineLevel="1" x14ac:dyDescent="0.15">
      <c r="A28" s="78" t="s">
        <v>569</v>
      </c>
      <c r="B28" s="89" t="s">
        <v>570</v>
      </c>
      <c r="C28" s="80" t="s">
        <v>13</v>
      </c>
      <c r="D28" s="80" t="s">
        <v>13</v>
      </c>
      <c r="E28" s="59"/>
      <c r="F28" s="81">
        <f t="shared" si="2"/>
        <v>3.8461538461538464E-3</v>
      </c>
      <c r="G28" s="80" t="e">
        <f>AVERAGE(R28,#REF!)</f>
        <v>#REF!</v>
      </c>
      <c r="H28" s="80" t="e">
        <f>AVERAGE(U28,#REF!)</f>
        <v>#REF!</v>
      </c>
      <c r="I28" s="82" t="e">
        <f t="shared" si="1"/>
        <v>#REF!</v>
      </c>
      <c r="J28" s="82" t="e">
        <f t="shared" si="1"/>
        <v>#REF!</v>
      </c>
      <c r="K28" s="83" t="s">
        <v>17</v>
      </c>
      <c r="L28" s="137"/>
      <c r="M28" s="84"/>
      <c r="N28" s="75"/>
      <c r="O28" s="84"/>
      <c r="P28" s="126" t="e">
        <f>VLOOKUP(O28,'Planned Agenda'!$B$4:$E$17,2,0)</f>
        <v>#N/A</v>
      </c>
      <c r="R28" s="80"/>
      <c r="S28" s="80"/>
      <c r="U28" s="80"/>
      <c r="V28" s="80"/>
    </row>
    <row r="29" spans="1:22" ht="16" outlineLevel="1" x14ac:dyDescent="0.15">
      <c r="A29" s="78" t="s">
        <v>571</v>
      </c>
      <c r="B29" s="89" t="s">
        <v>572</v>
      </c>
      <c r="C29" s="80" t="s">
        <v>13</v>
      </c>
      <c r="D29" s="80" t="s">
        <v>13</v>
      </c>
      <c r="E29" s="59"/>
      <c r="F29" s="81">
        <f t="shared" si="2"/>
        <v>3.8461538461538464E-3</v>
      </c>
      <c r="G29" s="80" t="e">
        <f>AVERAGE(R29,#REF!)</f>
        <v>#REF!</v>
      </c>
      <c r="H29" s="80" t="e">
        <f>AVERAGE(U29,#REF!)</f>
        <v>#REF!</v>
      </c>
      <c r="I29" s="82" t="e">
        <f t="shared" si="1"/>
        <v>#REF!</v>
      </c>
      <c r="J29" s="82" t="e">
        <f t="shared" si="1"/>
        <v>#REF!</v>
      </c>
      <c r="K29" s="83" t="s">
        <v>17</v>
      </c>
      <c r="L29" s="137"/>
      <c r="M29" s="84"/>
      <c r="N29" s="75"/>
      <c r="O29" s="84"/>
      <c r="P29" s="126" t="e">
        <f>VLOOKUP(O29,'Planned Agenda'!$B$4:$E$17,2,0)</f>
        <v>#N/A</v>
      </c>
      <c r="R29" s="80"/>
      <c r="S29" s="80"/>
      <c r="U29" s="80"/>
      <c r="V29" s="80"/>
    </row>
    <row r="30" spans="1:22" ht="16" outlineLevel="1" x14ac:dyDescent="0.15">
      <c r="A30" s="78" t="s">
        <v>573</v>
      </c>
      <c r="B30" s="89" t="s">
        <v>574</v>
      </c>
      <c r="C30" s="80" t="s">
        <v>13</v>
      </c>
      <c r="D30" s="80" t="s">
        <v>13</v>
      </c>
      <c r="E30" s="59"/>
      <c r="F30" s="81">
        <f t="shared" si="2"/>
        <v>3.8461538461538464E-3</v>
      </c>
      <c r="G30" s="80" t="e">
        <f>AVERAGE(R30,#REF!)</f>
        <v>#REF!</v>
      </c>
      <c r="H30" s="80" t="e">
        <f>AVERAGE(U30,#REF!)</f>
        <v>#REF!</v>
      </c>
      <c r="I30" s="82" t="e">
        <f t="shared" si="1"/>
        <v>#REF!</v>
      </c>
      <c r="J30" s="82" t="e">
        <f t="shared" si="1"/>
        <v>#REF!</v>
      </c>
      <c r="K30" s="83" t="s">
        <v>17</v>
      </c>
      <c r="L30" s="137"/>
      <c r="M30" s="84"/>
      <c r="N30" s="75"/>
      <c r="O30" s="84"/>
      <c r="P30" s="126" t="e">
        <f>VLOOKUP(O30,'Planned Agenda'!$B$4:$E$17,2,0)</f>
        <v>#N/A</v>
      </c>
      <c r="R30" s="80"/>
      <c r="S30" s="80"/>
      <c r="U30" s="80"/>
      <c r="V30" s="80"/>
    </row>
    <row r="31" spans="1:22" ht="30" outlineLevel="1" x14ac:dyDescent="0.15">
      <c r="A31" s="78" t="s">
        <v>575</v>
      </c>
      <c r="B31" s="89" t="s">
        <v>576</v>
      </c>
      <c r="C31" s="80" t="s">
        <v>13</v>
      </c>
      <c r="D31" s="80" t="s">
        <v>13</v>
      </c>
      <c r="E31" s="59"/>
      <c r="F31" s="81">
        <f t="shared" si="2"/>
        <v>3.8461538461538464E-3</v>
      </c>
      <c r="G31" s="80" t="e">
        <f>AVERAGE(R31,#REF!)</f>
        <v>#REF!</v>
      </c>
      <c r="H31" s="80" t="e">
        <f>AVERAGE(U31,#REF!)</f>
        <v>#REF!</v>
      </c>
      <c r="I31" s="82" t="e">
        <f t="shared" si="1"/>
        <v>#REF!</v>
      </c>
      <c r="J31" s="82" t="e">
        <f t="shared" si="1"/>
        <v>#REF!</v>
      </c>
      <c r="K31" s="83" t="s">
        <v>17</v>
      </c>
      <c r="L31" s="137"/>
      <c r="M31" s="84"/>
      <c r="N31" s="75"/>
      <c r="O31" s="84"/>
      <c r="P31" s="126" t="e">
        <f>VLOOKUP(O31,'Planned Agenda'!$B$4:$E$17,2,0)</f>
        <v>#N/A</v>
      </c>
      <c r="R31" s="80"/>
      <c r="S31" s="80"/>
      <c r="U31" s="80"/>
      <c r="V31" s="80"/>
    </row>
    <row r="32" spans="1:22" s="76" customFormat="1" ht="16" x14ac:dyDescent="0.15">
      <c r="A32" s="67" t="s">
        <v>577</v>
      </c>
      <c r="B32" s="68" t="s">
        <v>578</v>
      </c>
      <c r="C32" s="69" t="s">
        <v>13</v>
      </c>
      <c r="D32" s="69" t="s">
        <v>13</v>
      </c>
      <c r="E32" s="70"/>
      <c r="F32" s="71">
        <v>0.12</v>
      </c>
      <c r="G32" s="69"/>
      <c r="H32" s="69"/>
      <c r="I32" s="72" t="e">
        <f t="shared" ref="I32:J32" si="3">SUM(I33:I51)</f>
        <v>#REF!</v>
      </c>
      <c r="J32" s="72" t="e">
        <f t="shared" si="3"/>
        <v>#REF!</v>
      </c>
      <c r="K32" s="73" t="s">
        <v>524</v>
      </c>
      <c r="L32" s="136"/>
      <c r="M32" s="74"/>
      <c r="N32" s="75"/>
      <c r="O32" s="74"/>
      <c r="P32" s="126" t="e">
        <f>VLOOKUP(O32,'Planned Agenda'!$B$4:$E$17,2,0)</f>
        <v>#N/A</v>
      </c>
      <c r="R32" s="77" t="s">
        <v>524</v>
      </c>
      <c r="S32" s="77" t="s">
        <v>524</v>
      </c>
      <c r="U32" s="77" t="s">
        <v>524</v>
      </c>
      <c r="V32" s="77" t="s">
        <v>524</v>
      </c>
    </row>
    <row r="33" spans="1:22" ht="30" outlineLevel="1" x14ac:dyDescent="0.15">
      <c r="A33" s="90" t="s">
        <v>579</v>
      </c>
      <c r="B33" s="79" t="s">
        <v>580</v>
      </c>
      <c r="C33" s="80" t="s">
        <v>13</v>
      </c>
      <c r="D33" s="80" t="s">
        <v>13</v>
      </c>
      <c r="E33" s="59"/>
      <c r="F33" s="81">
        <f>$F$32/19</f>
        <v>6.3157894736842104E-3</v>
      </c>
      <c r="G33" s="80" t="e">
        <f>AVERAGE(R33,#REF!)</f>
        <v>#REF!</v>
      </c>
      <c r="H33" s="80" t="e">
        <f>AVERAGE(U33,#REF!)</f>
        <v>#REF!</v>
      </c>
      <c r="I33" s="82" t="e">
        <f t="shared" ref="I33:J51" si="4">$F33*G33</f>
        <v>#REF!</v>
      </c>
      <c r="J33" s="82" t="e">
        <f t="shared" si="4"/>
        <v>#REF!</v>
      </c>
      <c r="K33" s="83" t="s">
        <v>13</v>
      </c>
      <c r="L33" s="137" t="s">
        <v>952</v>
      </c>
      <c r="M33" s="84" t="s">
        <v>217</v>
      </c>
      <c r="N33" s="75" t="s">
        <v>507</v>
      </c>
      <c r="O33" s="84"/>
      <c r="P33" s="126" t="e">
        <f>VLOOKUP(O33,'Planned Agenda'!$B$4:$E$17,2,0)</f>
        <v>#N/A</v>
      </c>
      <c r="R33" s="80"/>
      <c r="S33" s="80"/>
      <c r="U33" s="80"/>
      <c r="V33" s="80"/>
    </row>
    <row r="34" spans="1:22" ht="39" outlineLevel="1" x14ac:dyDescent="0.15">
      <c r="A34" s="90" t="s">
        <v>581</v>
      </c>
      <c r="B34" s="79" t="s">
        <v>582</v>
      </c>
      <c r="C34" s="80" t="s">
        <v>13</v>
      </c>
      <c r="D34" s="80" t="s">
        <v>13</v>
      </c>
      <c r="E34" s="59"/>
      <c r="F34" s="81">
        <f t="shared" ref="F34:F51" si="5">$F$32/19</f>
        <v>6.3157894736842104E-3</v>
      </c>
      <c r="G34" s="80" t="e">
        <f>AVERAGE(R34,#REF!)</f>
        <v>#REF!</v>
      </c>
      <c r="H34" s="80" t="e">
        <f>AVERAGE(U34,#REF!)</f>
        <v>#REF!</v>
      </c>
      <c r="I34" s="82" t="e">
        <f t="shared" si="4"/>
        <v>#REF!</v>
      </c>
      <c r="J34" s="82" t="e">
        <f t="shared" si="4"/>
        <v>#REF!</v>
      </c>
      <c r="K34" s="83" t="s">
        <v>13</v>
      </c>
      <c r="L34" s="137" t="s">
        <v>13</v>
      </c>
      <c r="M34" s="84" t="s">
        <v>35</v>
      </c>
      <c r="N34" s="75" t="s">
        <v>499</v>
      </c>
      <c r="O34" s="131">
        <v>45124</v>
      </c>
      <c r="P34" s="126" t="str">
        <f>VLOOKUP(O34,'Planned Agenda'!$B$4:$E$17,2,0)</f>
        <v xml:space="preserve">Projects and Data Access, Custom Data Access, Data Transformation,Visualization </v>
      </c>
      <c r="R34" s="80"/>
      <c r="S34" s="80"/>
      <c r="U34" s="80"/>
      <c r="V34" s="80"/>
    </row>
    <row r="35" spans="1:22" ht="39" outlineLevel="1" x14ac:dyDescent="0.15">
      <c r="A35" s="90" t="s">
        <v>583</v>
      </c>
      <c r="B35" s="79" t="s">
        <v>584</v>
      </c>
      <c r="C35" s="80" t="s">
        <v>13</v>
      </c>
      <c r="D35" s="80" t="s">
        <v>13</v>
      </c>
      <c r="E35" s="59"/>
      <c r="F35" s="81">
        <f t="shared" si="5"/>
        <v>6.3157894736842104E-3</v>
      </c>
      <c r="G35" s="80" t="e">
        <f>AVERAGE(R35,#REF!)</f>
        <v>#REF!</v>
      </c>
      <c r="H35" s="80" t="e">
        <f>AVERAGE(U35,#REF!)</f>
        <v>#REF!</v>
      </c>
      <c r="I35" s="82" t="e">
        <f t="shared" si="4"/>
        <v>#REF!</v>
      </c>
      <c r="J35" s="82" t="e">
        <f t="shared" si="4"/>
        <v>#REF!</v>
      </c>
      <c r="K35" s="83" t="s">
        <v>13</v>
      </c>
      <c r="L35" s="137" t="s">
        <v>13</v>
      </c>
      <c r="M35" s="84" t="s">
        <v>35</v>
      </c>
      <c r="N35" s="75" t="s">
        <v>499</v>
      </c>
      <c r="O35" s="131">
        <v>45124</v>
      </c>
      <c r="P35" s="126" t="str">
        <f>VLOOKUP(O35,'Planned Agenda'!$B$4:$E$17,2,0)</f>
        <v xml:space="preserve">Projects and Data Access, Custom Data Access, Data Transformation,Visualization </v>
      </c>
      <c r="R35" s="80"/>
      <c r="S35" s="80"/>
      <c r="U35" s="80"/>
      <c r="V35" s="80"/>
    </row>
    <row r="36" spans="1:22" ht="39" outlineLevel="1" x14ac:dyDescent="0.15">
      <c r="A36" s="90" t="s">
        <v>585</v>
      </c>
      <c r="B36" s="79" t="s">
        <v>586</v>
      </c>
      <c r="C36" s="80" t="s">
        <v>13</v>
      </c>
      <c r="D36" s="80" t="s">
        <v>13</v>
      </c>
      <c r="E36" s="59"/>
      <c r="F36" s="81">
        <f t="shared" si="5"/>
        <v>6.3157894736842104E-3</v>
      </c>
      <c r="G36" s="80" t="e">
        <f>AVERAGE(R36,#REF!)</f>
        <v>#REF!</v>
      </c>
      <c r="H36" s="80" t="e">
        <f>AVERAGE(U36,#REF!)</f>
        <v>#REF!</v>
      </c>
      <c r="I36" s="82" t="e">
        <f t="shared" si="4"/>
        <v>#REF!</v>
      </c>
      <c r="J36" s="82" t="e">
        <f t="shared" si="4"/>
        <v>#REF!</v>
      </c>
      <c r="K36" s="83" t="s">
        <v>13</v>
      </c>
      <c r="L36" s="137" t="s">
        <v>13</v>
      </c>
      <c r="M36" s="84" t="s">
        <v>35</v>
      </c>
      <c r="N36" s="75" t="s">
        <v>499</v>
      </c>
      <c r="O36" s="131">
        <v>45124</v>
      </c>
      <c r="P36" s="126" t="str">
        <f>VLOOKUP(O36,'Planned Agenda'!$B$4:$E$17,2,0)</f>
        <v xml:space="preserve">Projects and Data Access, Custom Data Access, Data Transformation,Visualization </v>
      </c>
      <c r="R36" s="80"/>
      <c r="S36" s="80"/>
      <c r="U36" s="80"/>
      <c r="V36" s="80"/>
    </row>
    <row r="37" spans="1:22" ht="26" outlineLevel="1" x14ac:dyDescent="0.15">
      <c r="A37" s="90" t="s">
        <v>587</v>
      </c>
      <c r="B37" s="79" t="s">
        <v>588</v>
      </c>
      <c r="C37" s="80"/>
      <c r="D37" s="80"/>
      <c r="E37" s="59"/>
      <c r="F37" s="81">
        <f t="shared" si="5"/>
        <v>6.3157894736842104E-3</v>
      </c>
      <c r="G37" s="80" t="e">
        <f>AVERAGE(R37,#REF!)</f>
        <v>#REF!</v>
      </c>
      <c r="H37" s="80" t="e">
        <f>AVERAGE(U37,#REF!)</f>
        <v>#REF!</v>
      </c>
      <c r="I37" s="82" t="e">
        <f t="shared" si="4"/>
        <v>#REF!</v>
      </c>
      <c r="J37" s="82" t="e">
        <f t="shared" si="4"/>
        <v>#REF!</v>
      </c>
      <c r="K37" s="83" t="s">
        <v>13</v>
      </c>
      <c r="L37" s="137" t="s">
        <v>13</v>
      </c>
      <c r="M37" s="84" t="s">
        <v>300</v>
      </c>
      <c r="N37" s="75" t="s">
        <v>501</v>
      </c>
      <c r="O37" s="84"/>
      <c r="P37" s="126" t="e">
        <f>VLOOKUP(O37,'Planned Agenda'!$B$4:$E$17,2,0)</f>
        <v>#N/A</v>
      </c>
      <c r="R37" s="80"/>
      <c r="S37" s="80"/>
      <c r="U37" s="80"/>
      <c r="V37" s="80"/>
    </row>
    <row r="38" spans="1:22" ht="26" outlineLevel="1" x14ac:dyDescent="0.15">
      <c r="A38" s="90" t="s">
        <v>589</v>
      </c>
      <c r="B38" s="91" t="s">
        <v>590</v>
      </c>
      <c r="C38" s="80" t="s">
        <v>13</v>
      </c>
      <c r="D38" s="80" t="s">
        <v>13</v>
      </c>
      <c r="E38" s="59"/>
      <c r="F38" s="81">
        <f t="shared" si="5"/>
        <v>6.3157894736842104E-3</v>
      </c>
      <c r="G38" s="80" t="e">
        <f>AVERAGE(R38,#REF!)</f>
        <v>#REF!</v>
      </c>
      <c r="H38" s="80" t="e">
        <f>AVERAGE(U38,#REF!)</f>
        <v>#REF!</v>
      </c>
      <c r="I38" s="82" t="e">
        <f t="shared" si="4"/>
        <v>#REF!</v>
      </c>
      <c r="J38" s="82" t="e">
        <f t="shared" si="4"/>
        <v>#REF!</v>
      </c>
      <c r="K38" s="83" t="s">
        <v>13</v>
      </c>
      <c r="L38" s="137" t="s">
        <v>13</v>
      </c>
      <c r="M38" s="84" t="s">
        <v>300</v>
      </c>
      <c r="N38" s="75" t="s">
        <v>501</v>
      </c>
      <c r="O38" s="84"/>
      <c r="P38" s="126" t="e">
        <f>VLOOKUP(O38,'Planned Agenda'!$B$4:$E$17,2,0)</f>
        <v>#N/A</v>
      </c>
      <c r="R38" s="80"/>
      <c r="S38" s="80"/>
      <c r="U38" s="80"/>
      <c r="V38" s="80"/>
    </row>
    <row r="39" spans="1:22" ht="26" outlineLevel="1" x14ac:dyDescent="0.15">
      <c r="A39" s="90" t="s">
        <v>591</v>
      </c>
      <c r="B39" s="91" t="s">
        <v>592</v>
      </c>
      <c r="C39" s="80" t="s">
        <v>13</v>
      </c>
      <c r="D39" s="80" t="s">
        <v>13</v>
      </c>
      <c r="E39" s="59"/>
      <c r="F39" s="81">
        <f t="shared" si="5"/>
        <v>6.3157894736842104E-3</v>
      </c>
      <c r="G39" s="80" t="e">
        <f>AVERAGE(R39,#REF!)</f>
        <v>#REF!</v>
      </c>
      <c r="H39" s="80" t="e">
        <f>AVERAGE(U39,#REF!)</f>
        <v>#REF!</v>
      </c>
      <c r="I39" s="82" t="e">
        <f t="shared" si="4"/>
        <v>#REF!</v>
      </c>
      <c r="J39" s="82" t="e">
        <f t="shared" si="4"/>
        <v>#REF!</v>
      </c>
      <c r="K39" s="83" t="s">
        <v>13</v>
      </c>
      <c r="L39" s="137" t="s">
        <v>13</v>
      </c>
      <c r="M39" s="84" t="s">
        <v>300</v>
      </c>
      <c r="N39" s="75" t="s">
        <v>501</v>
      </c>
      <c r="O39" s="84"/>
      <c r="P39" s="126" t="e">
        <f>VLOOKUP(O39,'Planned Agenda'!$B$4:$E$17,2,0)</f>
        <v>#N/A</v>
      </c>
      <c r="R39" s="80"/>
      <c r="S39" s="80"/>
      <c r="U39" s="80"/>
      <c r="V39" s="80"/>
    </row>
    <row r="40" spans="1:22" ht="26" outlineLevel="1" x14ac:dyDescent="0.15">
      <c r="A40" s="90" t="s">
        <v>593</v>
      </c>
      <c r="B40" s="91" t="s">
        <v>594</v>
      </c>
      <c r="C40" s="80" t="s">
        <v>13</v>
      </c>
      <c r="D40" s="80" t="s">
        <v>13</v>
      </c>
      <c r="E40" s="59"/>
      <c r="F40" s="81">
        <f t="shared" si="5"/>
        <v>6.3157894736842104E-3</v>
      </c>
      <c r="G40" s="80" t="e">
        <f>AVERAGE(R40,#REF!)</f>
        <v>#REF!</v>
      </c>
      <c r="H40" s="80" t="e">
        <f>AVERAGE(U40,#REF!)</f>
        <v>#REF!</v>
      </c>
      <c r="I40" s="82" t="e">
        <f t="shared" si="4"/>
        <v>#REF!</v>
      </c>
      <c r="J40" s="82" t="e">
        <f t="shared" si="4"/>
        <v>#REF!</v>
      </c>
      <c r="K40" s="83" t="s">
        <v>13</v>
      </c>
      <c r="L40" s="137" t="s">
        <v>13</v>
      </c>
      <c r="M40" s="84" t="s">
        <v>300</v>
      </c>
      <c r="N40" s="75" t="s">
        <v>501</v>
      </c>
      <c r="O40" s="84"/>
      <c r="P40" s="126" t="e">
        <f>VLOOKUP(O40,'Planned Agenda'!$B$4:$E$17,2,0)</f>
        <v>#N/A</v>
      </c>
      <c r="R40" s="80"/>
      <c r="S40" s="80"/>
      <c r="U40" s="80"/>
      <c r="V40" s="80"/>
    </row>
    <row r="41" spans="1:22" ht="26" outlineLevel="1" x14ac:dyDescent="0.15">
      <c r="A41" s="90" t="s">
        <v>595</v>
      </c>
      <c r="B41" s="91" t="s">
        <v>596</v>
      </c>
      <c r="C41" s="80" t="s">
        <v>13</v>
      </c>
      <c r="D41" s="80" t="s">
        <v>13</v>
      </c>
      <c r="E41" s="59"/>
      <c r="F41" s="81">
        <f t="shared" si="5"/>
        <v>6.3157894736842104E-3</v>
      </c>
      <c r="G41" s="80" t="e">
        <f>AVERAGE(R41,#REF!)</f>
        <v>#REF!</v>
      </c>
      <c r="H41" s="80" t="e">
        <f>AVERAGE(U41,#REF!)</f>
        <v>#REF!</v>
      </c>
      <c r="I41" s="82" t="e">
        <f t="shared" si="4"/>
        <v>#REF!</v>
      </c>
      <c r="J41" s="82" t="e">
        <f t="shared" si="4"/>
        <v>#REF!</v>
      </c>
      <c r="K41" s="83" t="s">
        <v>13</v>
      </c>
      <c r="L41" s="137" t="s">
        <v>13</v>
      </c>
      <c r="M41" s="84" t="s">
        <v>300</v>
      </c>
      <c r="N41" s="75" t="s">
        <v>501</v>
      </c>
      <c r="O41" s="84"/>
      <c r="P41" s="126" t="e">
        <f>VLOOKUP(O41,'Planned Agenda'!$B$4:$E$17,2,0)</f>
        <v>#N/A</v>
      </c>
      <c r="R41" s="80"/>
      <c r="S41" s="80"/>
      <c r="U41" s="80"/>
      <c r="V41" s="80"/>
    </row>
    <row r="42" spans="1:22" ht="26" outlineLevel="1" x14ac:dyDescent="0.15">
      <c r="A42" s="90" t="s">
        <v>597</v>
      </c>
      <c r="B42" s="91" t="s">
        <v>598</v>
      </c>
      <c r="C42" s="80" t="s">
        <v>13</v>
      </c>
      <c r="D42" s="80" t="s">
        <v>13</v>
      </c>
      <c r="E42" s="59"/>
      <c r="F42" s="81">
        <f t="shared" si="5"/>
        <v>6.3157894736842104E-3</v>
      </c>
      <c r="G42" s="80" t="e">
        <f>AVERAGE(R42,#REF!)</f>
        <v>#REF!</v>
      </c>
      <c r="H42" s="80" t="e">
        <f>AVERAGE(U42,#REF!)</f>
        <v>#REF!</v>
      </c>
      <c r="I42" s="82" t="e">
        <f t="shared" si="4"/>
        <v>#REF!</v>
      </c>
      <c r="J42" s="82" t="e">
        <f t="shared" si="4"/>
        <v>#REF!</v>
      </c>
      <c r="K42" s="83" t="s">
        <v>13</v>
      </c>
      <c r="L42" s="137" t="s">
        <v>13</v>
      </c>
      <c r="M42" s="84" t="s">
        <v>300</v>
      </c>
      <c r="N42" s="75" t="s">
        <v>501</v>
      </c>
      <c r="O42" s="84"/>
      <c r="P42" s="126" t="e">
        <f>VLOOKUP(O42,'Planned Agenda'!$B$4:$E$17,2,0)</f>
        <v>#N/A</v>
      </c>
      <c r="R42" s="80"/>
      <c r="S42" s="80"/>
      <c r="U42" s="80"/>
      <c r="V42" s="80"/>
    </row>
    <row r="43" spans="1:22" ht="26" outlineLevel="1" x14ac:dyDescent="0.15">
      <c r="A43" s="90" t="s">
        <v>599</v>
      </c>
      <c r="B43" s="79" t="s">
        <v>600</v>
      </c>
      <c r="C43" s="80" t="s">
        <v>13</v>
      </c>
      <c r="D43" s="80" t="s">
        <v>13</v>
      </c>
      <c r="E43" s="59"/>
      <c r="F43" s="81">
        <f t="shared" si="5"/>
        <v>6.3157894736842104E-3</v>
      </c>
      <c r="G43" s="80" t="e">
        <f>AVERAGE(R43,#REF!)</f>
        <v>#REF!</v>
      </c>
      <c r="H43" s="80" t="e">
        <f>AVERAGE(U43,#REF!)</f>
        <v>#REF!</v>
      </c>
      <c r="I43" s="82" t="e">
        <f t="shared" si="4"/>
        <v>#REF!</v>
      </c>
      <c r="J43" s="82" t="e">
        <f t="shared" si="4"/>
        <v>#REF!</v>
      </c>
      <c r="K43" s="83" t="s">
        <v>13</v>
      </c>
      <c r="L43" s="137" t="s">
        <v>17</v>
      </c>
      <c r="M43" s="84" t="s">
        <v>282</v>
      </c>
      <c r="N43" s="75" t="s">
        <v>500</v>
      </c>
      <c r="O43" s="84"/>
      <c r="P43" s="126" t="e">
        <f>VLOOKUP(O43,'Planned Agenda'!$B$4:$E$17,2,0)</f>
        <v>#N/A</v>
      </c>
      <c r="R43" s="80"/>
      <c r="S43" s="80"/>
      <c r="U43" s="80"/>
      <c r="V43" s="80"/>
    </row>
    <row r="44" spans="1:22" ht="26" outlineLevel="1" x14ac:dyDescent="0.15">
      <c r="A44" s="90" t="s">
        <v>601</v>
      </c>
      <c r="B44" s="79" t="s">
        <v>602</v>
      </c>
      <c r="C44" s="80" t="s">
        <v>13</v>
      </c>
      <c r="D44" s="80" t="s">
        <v>13</v>
      </c>
      <c r="E44" s="59"/>
      <c r="F44" s="81">
        <f t="shared" si="5"/>
        <v>6.3157894736842104E-3</v>
      </c>
      <c r="G44" s="80" t="e">
        <f>AVERAGE(R44,#REF!)</f>
        <v>#REF!</v>
      </c>
      <c r="H44" s="80" t="e">
        <f>AVERAGE(U44,#REF!)</f>
        <v>#REF!</v>
      </c>
      <c r="I44" s="82" t="e">
        <f t="shared" si="4"/>
        <v>#REF!</v>
      </c>
      <c r="J44" s="82" t="e">
        <f t="shared" si="4"/>
        <v>#REF!</v>
      </c>
      <c r="K44" s="83" t="s">
        <v>13</v>
      </c>
      <c r="L44" s="137" t="s">
        <v>17</v>
      </c>
      <c r="M44" s="84" t="s">
        <v>282</v>
      </c>
      <c r="N44" s="75" t="s">
        <v>500</v>
      </c>
      <c r="O44" s="84"/>
      <c r="P44" s="126" t="e">
        <f>VLOOKUP(O44,'Planned Agenda'!$B$4:$E$17,2,0)</f>
        <v>#N/A</v>
      </c>
      <c r="R44" s="80"/>
      <c r="S44" s="80"/>
      <c r="U44" s="80"/>
      <c r="V44" s="80"/>
    </row>
    <row r="45" spans="1:22" ht="26" outlineLevel="1" x14ac:dyDescent="0.15">
      <c r="A45" s="90" t="s">
        <v>603</v>
      </c>
      <c r="B45" s="79" t="s">
        <v>604</v>
      </c>
      <c r="C45" s="80" t="s">
        <v>13</v>
      </c>
      <c r="D45" s="80" t="s">
        <v>13</v>
      </c>
      <c r="E45" s="59"/>
      <c r="F45" s="81">
        <f t="shared" si="5"/>
        <v>6.3157894736842104E-3</v>
      </c>
      <c r="G45" s="80" t="e">
        <f>AVERAGE(R45,#REF!)</f>
        <v>#REF!</v>
      </c>
      <c r="H45" s="80" t="e">
        <f>AVERAGE(U45,#REF!)</f>
        <v>#REF!</v>
      </c>
      <c r="I45" s="82" t="e">
        <f t="shared" si="4"/>
        <v>#REF!</v>
      </c>
      <c r="J45" s="82" t="e">
        <f t="shared" si="4"/>
        <v>#REF!</v>
      </c>
      <c r="K45" s="83" t="s">
        <v>13</v>
      </c>
      <c r="L45" s="137" t="s">
        <v>13</v>
      </c>
      <c r="M45" s="92" t="s">
        <v>217</v>
      </c>
      <c r="N45" s="75" t="s">
        <v>507</v>
      </c>
      <c r="O45" s="92"/>
      <c r="P45" s="126" t="e">
        <f>VLOOKUP(O45,'Planned Agenda'!$B$4:$E$17,2,0)</f>
        <v>#N/A</v>
      </c>
      <c r="R45" s="80"/>
      <c r="S45" s="80"/>
      <c r="U45" s="80"/>
      <c r="V45" s="80"/>
    </row>
    <row r="46" spans="1:22" ht="16" outlineLevel="1" x14ac:dyDescent="0.15">
      <c r="A46" s="90" t="s">
        <v>605</v>
      </c>
      <c r="B46" s="79" t="s">
        <v>606</v>
      </c>
      <c r="C46" s="80" t="s">
        <v>13</v>
      </c>
      <c r="D46" s="80" t="s">
        <v>13</v>
      </c>
      <c r="E46" s="59"/>
      <c r="F46" s="81">
        <f t="shared" si="5"/>
        <v>6.3157894736842104E-3</v>
      </c>
      <c r="G46" s="80" t="e">
        <f>AVERAGE(R46,#REF!)</f>
        <v>#REF!</v>
      </c>
      <c r="H46" s="80" t="e">
        <f>AVERAGE(U46,#REF!)</f>
        <v>#REF!</v>
      </c>
      <c r="I46" s="82" t="e">
        <f t="shared" si="4"/>
        <v>#REF!</v>
      </c>
      <c r="J46" s="82" t="e">
        <f t="shared" si="4"/>
        <v>#REF!</v>
      </c>
      <c r="K46" s="83" t="s">
        <v>13</v>
      </c>
      <c r="L46" s="137"/>
      <c r="M46" s="84"/>
      <c r="N46" s="75">
        <f>O46</f>
        <v>0</v>
      </c>
      <c r="O46" s="84"/>
      <c r="P46" s="126" t="e">
        <f>VLOOKUP(O46,'Planned Agenda'!$B$4:$E$17,2,0)</f>
        <v>#N/A</v>
      </c>
      <c r="R46" s="80"/>
      <c r="S46" s="80"/>
      <c r="U46" s="80"/>
      <c r="V46" s="80"/>
    </row>
    <row r="47" spans="1:22" ht="26" outlineLevel="1" x14ac:dyDescent="0.15">
      <c r="A47" s="90" t="s">
        <v>607</v>
      </c>
      <c r="B47" s="79" t="s">
        <v>608</v>
      </c>
      <c r="C47" s="80" t="s">
        <v>13</v>
      </c>
      <c r="D47" s="80" t="s">
        <v>13</v>
      </c>
      <c r="E47" s="59"/>
      <c r="F47" s="81">
        <f t="shared" si="5"/>
        <v>6.3157894736842104E-3</v>
      </c>
      <c r="G47" s="80" t="e">
        <f>AVERAGE(R47,#REF!)</f>
        <v>#REF!</v>
      </c>
      <c r="H47" s="80" t="e">
        <f>AVERAGE(U47,#REF!)</f>
        <v>#REF!</v>
      </c>
      <c r="I47" s="82" t="e">
        <f t="shared" si="4"/>
        <v>#REF!</v>
      </c>
      <c r="J47" s="82" t="e">
        <f t="shared" si="4"/>
        <v>#REF!</v>
      </c>
      <c r="K47" s="83" t="s">
        <v>13</v>
      </c>
      <c r="L47" s="137" t="s">
        <v>952</v>
      </c>
      <c r="M47" s="84" t="s">
        <v>282</v>
      </c>
      <c r="N47" s="75" t="s">
        <v>500</v>
      </c>
      <c r="O47" s="84"/>
      <c r="P47" s="126" t="e">
        <f>VLOOKUP(O47,'Planned Agenda'!$B$4:$E$17,2,0)</f>
        <v>#N/A</v>
      </c>
      <c r="R47" s="80"/>
      <c r="S47" s="80"/>
      <c r="U47" s="80"/>
      <c r="V47" s="80"/>
    </row>
    <row r="48" spans="1:22" ht="26" outlineLevel="1" x14ac:dyDescent="0.15">
      <c r="A48" s="90" t="s">
        <v>609</v>
      </c>
      <c r="B48" s="79" t="s">
        <v>610</v>
      </c>
      <c r="C48" s="80" t="s">
        <v>13</v>
      </c>
      <c r="D48" s="80" t="s">
        <v>13</v>
      </c>
      <c r="E48" s="59"/>
      <c r="F48" s="81">
        <f t="shared" si="5"/>
        <v>6.3157894736842104E-3</v>
      </c>
      <c r="G48" s="80" t="e">
        <f>AVERAGE(R48,#REF!)</f>
        <v>#REF!</v>
      </c>
      <c r="H48" s="80" t="e">
        <f>AVERAGE(U48,#REF!)</f>
        <v>#REF!</v>
      </c>
      <c r="I48" s="82" t="e">
        <f t="shared" si="4"/>
        <v>#REF!</v>
      </c>
      <c r="J48" s="82" t="e">
        <f t="shared" si="4"/>
        <v>#REF!</v>
      </c>
      <c r="K48" s="83" t="s">
        <v>13</v>
      </c>
      <c r="L48" s="137" t="s">
        <v>13</v>
      </c>
      <c r="M48" s="84" t="s">
        <v>282</v>
      </c>
      <c r="N48" s="75" t="s">
        <v>500</v>
      </c>
      <c r="O48" s="84"/>
      <c r="P48" s="126" t="e">
        <f>VLOOKUP(O48,'Planned Agenda'!$B$4:$E$17,2,0)</f>
        <v>#N/A</v>
      </c>
      <c r="R48" s="80"/>
      <c r="S48" s="80"/>
      <c r="U48" s="80"/>
      <c r="V48" s="80"/>
    </row>
    <row r="49" spans="1:22" ht="16" outlineLevel="1" x14ac:dyDescent="0.15">
      <c r="A49" s="90" t="s">
        <v>611</v>
      </c>
      <c r="B49" s="79" t="s">
        <v>612</v>
      </c>
      <c r="C49" s="80" t="s">
        <v>13</v>
      </c>
      <c r="D49" s="80" t="s">
        <v>13</v>
      </c>
      <c r="E49" s="59"/>
      <c r="F49" s="81">
        <f t="shared" si="5"/>
        <v>6.3157894736842104E-3</v>
      </c>
      <c r="G49" s="80" t="e">
        <f>AVERAGE(R49,#REF!)</f>
        <v>#REF!</v>
      </c>
      <c r="H49" s="80" t="e">
        <f>AVERAGE(U49,#REF!)</f>
        <v>#REF!</v>
      </c>
      <c r="I49" s="82" t="e">
        <f t="shared" si="4"/>
        <v>#REF!</v>
      </c>
      <c r="J49" s="82" t="e">
        <f t="shared" si="4"/>
        <v>#REF!</v>
      </c>
      <c r="K49" s="83" t="s">
        <v>13</v>
      </c>
      <c r="L49" s="137"/>
      <c r="M49" s="84"/>
      <c r="N49" s="75">
        <f t="shared" ref="N49:N51" si="6">O49</f>
        <v>0</v>
      </c>
      <c r="O49" s="84"/>
      <c r="P49" s="126" t="e">
        <f>VLOOKUP(O49,'Planned Agenda'!$B$4:$E$17,2,0)</f>
        <v>#N/A</v>
      </c>
      <c r="R49" s="80"/>
      <c r="S49" s="80"/>
      <c r="U49" s="80"/>
      <c r="V49" s="80"/>
    </row>
    <row r="50" spans="1:22" ht="16" outlineLevel="1" x14ac:dyDescent="0.15">
      <c r="A50" s="90" t="s">
        <v>613</v>
      </c>
      <c r="B50" s="79" t="s">
        <v>614</v>
      </c>
      <c r="C50" s="80" t="s">
        <v>13</v>
      </c>
      <c r="D50" s="80" t="s">
        <v>13</v>
      </c>
      <c r="E50" s="59"/>
      <c r="F50" s="81">
        <f t="shared" si="5"/>
        <v>6.3157894736842104E-3</v>
      </c>
      <c r="G50" s="80" t="e">
        <f>AVERAGE(R50,#REF!)</f>
        <v>#REF!</v>
      </c>
      <c r="H50" s="80" t="e">
        <f>AVERAGE(U50,#REF!)</f>
        <v>#REF!</v>
      </c>
      <c r="I50" s="82" t="e">
        <f t="shared" si="4"/>
        <v>#REF!</v>
      </c>
      <c r="J50" s="82" t="e">
        <f t="shared" si="4"/>
        <v>#REF!</v>
      </c>
      <c r="K50" s="83" t="s">
        <v>13</v>
      </c>
      <c r="L50" s="137"/>
      <c r="M50" s="84"/>
      <c r="N50" s="75">
        <f t="shared" si="6"/>
        <v>0</v>
      </c>
      <c r="O50" s="84"/>
      <c r="P50" s="126" t="e">
        <f>VLOOKUP(O50,'Planned Agenda'!$B$4:$E$17,2,0)</f>
        <v>#N/A</v>
      </c>
      <c r="R50" s="80"/>
      <c r="S50" s="80"/>
      <c r="U50" s="80"/>
      <c r="V50" s="80"/>
    </row>
    <row r="51" spans="1:22" ht="30" outlineLevel="1" x14ac:dyDescent="0.15">
      <c r="A51" s="90" t="s">
        <v>615</v>
      </c>
      <c r="B51" s="89" t="s">
        <v>616</v>
      </c>
      <c r="C51" s="80" t="s">
        <v>13</v>
      </c>
      <c r="D51" s="80" t="s">
        <v>13</v>
      </c>
      <c r="E51" s="59"/>
      <c r="F51" s="81">
        <f t="shared" si="5"/>
        <v>6.3157894736842104E-3</v>
      </c>
      <c r="G51" s="80" t="e">
        <f>AVERAGE(R51,#REF!)</f>
        <v>#REF!</v>
      </c>
      <c r="H51" s="80" t="e">
        <f>AVERAGE(U51,#REF!)</f>
        <v>#REF!</v>
      </c>
      <c r="I51" s="82" t="e">
        <f t="shared" si="4"/>
        <v>#REF!</v>
      </c>
      <c r="J51" s="82" t="e">
        <f t="shared" si="4"/>
        <v>#REF!</v>
      </c>
      <c r="K51" s="83" t="s">
        <v>13</v>
      </c>
      <c r="L51" s="137"/>
      <c r="M51" s="84"/>
      <c r="N51" s="75">
        <f t="shared" si="6"/>
        <v>0</v>
      </c>
      <c r="O51" s="84"/>
      <c r="P51" s="126" t="e">
        <f>VLOOKUP(O51,'Planned Agenda'!$B$4:$E$17,2,0)</f>
        <v>#N/A</v>
      </c>
      <c r="R51" s="80"/>
      <c r="S51" s="80"/>
      <c r="U51" s="80"/>
      <c r="V51" s="80"/>
    </row>
    <row r="52" spans="1:22" s="76" customFormat="1" ht="16" x14ac:dyDescent="0.15">
      <c r="A52" s="67" t="s">
        <v>617</v>
      </c>
      <c r="B52" s="68" t="s">
        <v>618</v>
      </c>
      <c r="C52" s="69" t="s">
        <v>13</v>
      </c>
      <c r="D52" s="69" t="s">
        <v>13</v>
      </c>
      <c r="E52" s="70"/>
      <c r="F52" s="71">
        <v>0.12</v>
      </c>
      <c r="G52" s="69"/>
      <c r="H52" s="69"/>
      <c r="I52" s="72" t="e">
        <f t="shared" ref="I52:J52" si="7">SUM(I53:I78)</f>
        <v>#REF!</v>
      </c>
      <c r="J52" s="72" t="e">
        <f t="shared" si="7"/>
        <v>#REF!</v>
      </c>
      <c r="K52" s="73" t="s">
        <v>524</v>
      </c>
      <c r="L52" s="136"/>
      <c r="M52" s="74"/>
      <c r="N52" s="75"/>
      <c r="O52" s="74"/>
      <c r="P52" s="126" t="e">
        <f>VLOOKUP(O52,'Planned Agenda'!$B$4:$E$17,2,0)</f>
        <v>#N/A</v>
      </c>
      <c r="R52" s="77" t="s">
        <v>524</v>
      </c>
      <c r="S52" s="77" t="s">
        <v>524</v>
      </c>
      <c r="U52" s="77" t="s">
        <v>524</v>
      </c>
      <c r="V52" s="77" t="s">
        <v>524</v>
      </c>
    </row>
    <row r="53" spans="1:22" ht="30" outlineLevel="1" x14ac:dyDescent="0.15">
      <c r="A53" s="90" t="s">
        <v>619</v>
      </c>
      <c r="B53" s="79" t="s">
        <v>620</v>
      </c>
      <c r="C53" s="80" t="s">
        <v>13</v>
      </c>
      <c r="D53" s="80" t="s">
        <v>13</v>
      </c>
      <c r="E53" s="59"/>
      <c r="F53" s="81">
        <f>$F$52/25</f>
        <v>4.7999999999999996E-3</v>
      </c>
      <c r="G53" s="80" t="e">
        <f>AVERAGE(R53,#REF!)</f>
        <v>#REF!</v>
      </c>
      <c r="H53" s="80" t="e">
        <f>AVERAGE(U53,#REF!)</f>
        <v>#REF!</v>
      </c>
      <c r="I53" s="82" t="e">
        <f>$F53*G53</f>
        <v>#REF!</v>
      </c>
      <c r="J53" s="82" t="e">
        <f>$F53*H53</f>
        <v>#REF!</v>
      </c>
      <c r="K53" s="83" t="s">
        <v>13</v>
      </c>
      <c r="L53" s="137" t="s">
        <v>952</v>
      </c>
      <c r="M53" s="84" t="s">
        <v>14</v>
      </c>
      <c r="N53" s="75" t="s">
        <v>499</v>
      </c>
      <c r="O53" s="128">
        <v>45124</v>
      </c>
      <c r="P53" s="126" t="str">
        <f>VLOOKUP(O53,'Planned Agenda'!$B$4:$E$17,2,0)</f>
        <v xml:space="preserve">Projects and Data Access, Custom Data Access, Data Transformation,Visualization </v>
      </c>
      <c r="R53" s="80"/>
      <c r="S53" s="80"/>
      <c r="U53" s="80"/>
      <c r="V53" s="80"/>
    </row>
    <row r="54" spans="1:22" ht="30" outlineLevel="1" x14ac:dyDescent="0.15">
      <c r="A54" s="90" t="s">
        <v>621</v>
      </c>
      <c r="B54" s="79" t="s">
        <v>622</v>
      </c>
      <c r="C54" s="80" t="s">
        <v>13</v>
      </c>
      <c r="D54" s="80" t="s">
        <v>13</v>
      </c>
      <c r="E54" s="59"/>
      <c r="F54" s="81">
        <f>$F$52/25</f>
        <v>4.7999999999999996E-3</v>
      </c>
      <c r="G54" s="80" t="e">
        <f>AVERAGE(R54,#REF!)</f>
        <v>#REF!</v>
      </c>
      <c r="H54" s="80" t="e">
        <f>AVERAGE(U54,#REF!)</f>
        <v>#REF!</v>
      </c>
      <c r="I54" s="82" t="e">
        <f>$F54*G54</f>
        <v>#REF!</v>
      </c>
      <c r="J54" s="82" t="e">
        <f>$F54*H54</f>
        <v>#REF!</v>
      </c>
      <c r="K54" s="83" t="s">
        <v>13</v>
      </c>
      <c r="L54" s="137" t="s">
        <v>13</v>
      </c>
      <c r="M54" s="84" t="s">
        <v>14</v>
      </c>
      <c r="N54" s="75" t="s">
        <v>499</v>
      </c>
      <c r="O54" s="131">
        <v>45124</v>
      </c>
      <c r="P54" s="126" t="str">
        <f>VLOOKUP(O54,'Planned Agenda'!$B$4:$E$17,2,0)</f>
        <v xml:space="preserve">Projects and Data Access, Custom Data Access, Data Transformation,Visualization </v>
      </c>
      <c r="R54" s="80"/>
      <c r="S54" s="80"/>
      <c r="U54" s="80"/>
      <c r="V54" s="80"/>
    </row>
    <row r="55" spans="1:22" ht="30" outlineLevel="1" x14ac:dyDescent="0.15">
      <c r="A55" s="90" t="s">
        <v>623</v>
      </c>
      <c r="B55" s="79" t="s">
        <v>624</v>
      </c>
      <c r="C55" s="80" t="s">
        <v>13</v>
      </c>
      <c r="D55" s="80" t="s">
        <v>13</v>
      </c>
      <c r="E55" s="59"/>
      <c r="F55" s="81"/>
      <c r="G55" s="80"/>
      <c r="H55" s="80"/>
      <c r="I55" s="82"/>
      <c r="J55" s="82"/>
      <c r="K55" s="83" t="s">
        <v>13</v>
      </c>
      <c r="L55" s="137"/>
      <c r="M55" s="84"/>
      <c r="N55" s="93" t="s">
        <v>524</v>
      </c>
      <c r="O55" s="129">
        <v>45124</v>
      </c>
      <c r="P55" s="126" t="str">
        <f>VLOOKUP(O55,'Planned Agenda'!$B$4:$E$17,2,0)</f>
        <v xml:space="preserve">Projects and Data Access, Custom Data Access, Data Transformation,Visualization </v>
      </c>
      <c r="R55" s="94"/>
      <c r="S55" s="94"/>
      <c r="U55" s="94"/>
      <c r="V55" s="94"/>
    </row>
    <row r="56" spans="1:22" ht="26" outlineLevel="1" x14ac:dyDescent="0.15">
      <c r="A56" s="90"/>
      <c r="B56" s="91" t="s">
        <v>625</v>
      </c>
      <c r="C56" s="80" t="s">
        <v>13</v>
      </c>
      <c r="D56" s="80" t="s">
        <v>13</v>
      </c>
      <c r="E56" s="59"/>
      <c r="F56" s="81">
        <f>$F$52/25</f>
        <v>4.7999999999999996E-3</v>
      </c>
      <c r="G56" s="80" t="e">
        <f>AVERAGE(R56,#REF!)</f>
        <v>#REF!</v>
      </c>
      <c r="H56" s="80" t="e">
        <f>AVERAGE(U56,#REF!)</f>
        <v>#REF!</v>
      </c>
      <c r="I56" s="82" t="e">
        <f t="shared" ref="I56:J78" si="8">$F56*G56</f>
        <v>#REF!</v>
      </c>
      <c r="J56" s="82" t="e">
        <f t="shared" si="8"/>
        <v>#REF!</v>
      </c>
      <c r="K56" s="83" t="s">
        <v>13</v>
      </c>
      <c r="L56" s="137" t="s">
        <v>13</v>
      </c>
      <c r="M56" s="84" t="s">
        <v>14</v>
      </c>
      <c r="N56" s="75" t="s">
        <v>499</v>
      </c>
      <c r="O56" s="129">
        <v>45124</v>
      </c>
      <c r="P56" s="126" t="str">
        <f>VLOOKUP(O56,'Planned Agenda'!$B$4:$E$17,2,0)</f>
        <v xml:space="preserve">Projects and Data Access, Custom Data Access, Data Transformation,Visualization </v>
      </c>
      <c r="R56" s="80"/>
      <c r="S56" s="80"/>
      <c r="U56" s="80"/>
      <c r="V56" s="80"/>
    </row>
    <row r="57" spans="1:22" ht="39" outlineLevel="1" x14ac:dyDescent="0.15">
      <c r="A57" s="90"/>
      <c r="B57" s="91" t="s">
        <v>626</v>
      </c>
      <c r="C57" s="80"/>
      <c r="D57" s="80"/>
      <c r="E57" s="59"/>
      <c r="F57" s="81">
        <f t="shared" ref="F57:F78" si="9">$F$52/25</f>
        <v>4.7999999999999996E-3</v>
      </c>
      <c r="G57" s="80" t="e">
        <f>AVERAGE(R57,#REF!)</f>
        <v>#REF!</v>
      </c>
      <c r="H57" s="80" t="e">
        <f>AVERAGE(U57,#REF!)</f>
        <v>#REF!</v>
      </c>
      <c r="I57" s="82" t="e">
        <f t="shared" si="8"/>
        <v>#REF!</v>
      </c>
      <c r="J57" s="82" t="e">
        <f t="shared" si="8"/>
        <v>#REF!</v>
      </c>
      <c r="K57" s="83" t="s">
        <v>13</v>
      </c>
      <c r="L57" s="137" t="s">
        <v>13</v>
      </c>
      <c r="M57" s="84" t="s">
        <v>35</v>
      </c>
      <c r="N57" s="75" t="s">
        <v>499</v>
      </c>
      <c r="O57" s="129">
        <v>45124</v>
      </c>
      <c r="P57" s="126" t="str">
        <f>VLOOKUP(O57,'Planned Agenda'!$B$4:$E$17,2,0)</f>
        <v xml:space="preserve">Projects and Data Access, Custom Data Access, Data Transformation,Visualization </v>
      </c>
      <c r="R57" s="80"/>
      <c r="S57" s="80"/>
      <c r="U57" s="80"/>
      <c r="V57" s="80"/>
    </row>
    <row r="58" spans="1:22" ht="16" outlineLevel="1" x14ac:dyDescent="0.15">
      <c r="A58" s="90"/>
      <c r="B58" s="91" t="s">
        <v>627</v>
      </c>
      <c r="C58" s="80" t="s">
        <v>13</v>
      </c>
      <c r="D58" s="80" t="s">
        <v>13</v>
      </c>
      <c r="E58" s="59"/>
      <c r="F58" s="81">
        <f t="shared" si="9"/>
        <v>4.7999999999999996E-3</v>
      </c>
      <c r="G58" s="80" t="e">
        <f>AVERAGE(R58,#REF!)</f>
        <v>#REF!</v>
      </c>
      <c r="H58" s="80" t="e">
        <f>AVERAGE(U58,#REF!)</f>
        <v>#REF!</v>
      </c>
      <c r="I58" s="82" t="e">
        <f t="shared" si="8"/>
        <v>#REF!</v>
      </c>
      <c r="J58" s="82" t="e">
        <f t="shared" si="8"/>
        <v>#REF!</v>
      </c>
      <c r="K58" s="83" t="s">
        <v>13</v>
      </c>
      <c r="L58" s="137" t="s">
        <v>13</v>
      </c>
      <c r="M58" s="84" t="s">
        <v>628</v>
      </c>
      <c r="N58" s="75" t="s">
        <v>499</v>
      </c>
      <c r="O58" s="129">
        <v>45124</v>
      </c>
      <c r="P58" s="126" t="str">
        <f>VLOOKUP(O58,'Planned Agenda'!$B$4:$E$17,2,0)</f>
        <v xml:space="preserve">Projects and Data Access, Custom Data Access, Data Transformation,Visualization </v>
      </c>
      <c r="R58" s="80"/>
      <c r="S58" s="80"/>
      <c r="U58" s="80"/>
      <c r="V58" s="80"/>
    </row>
    <row r="59" spans="1:22" ht="30" outlineLevel="1" x14ac:dyDescent="0.15">
      <c r="A59" s="90"/>
      <c r="B59" s="91" t="s">
        <v>629</v>
      </c>
      <c r="C59" s="80" t="s">
        <v>13</v>
      </c>
      <c r="D59" s="80" t="s">
        <v>13</v>
      </c>
      <c r="E59" s="59"/>
      <c r="F59" s="81">
        <f t="shared" si="9"/>
        <v>4.7999999999999996E-3</v>
      </c>
      <c r="G59" s="80" t="e">
        <f>AVERAGE(R59,#REF!)</f>
        <v>#REF!</v>
      </c>
      <c r="H59" s="80" t="e">
        <f>AVERAGE(U59,#REF!)</f>
        <v>#REF!</v>
      </c>
      <c r="I59" s="82" t="e">
        <f t="shared" si="8"/>
        <v>#REF!</v>
      </c>
      <c r="J59" s="82" t="e">
        <f t="shared" si="8"/>
        <v>#REF!</v>
      </c>
      <c r="K59" s="83" t="s">
        <v>13</v>
      </c>
      <c r="L59" s="137"/>
      <c r="M59" s="84"/>
      <c r="N59" s="75">
        <f>O59</f>
        <v>45124</v>
      </c>
      <c r="O59" s="129">
        <v>45124</v>
      </c>
      <c r="P59" s="126" t="str">
        <f>VLOOKUP(O59,'Planned Agenda'!$B$4:$E$17,2,0)</f>
        <v xml:space="preserve">Projects and Data Access, Custom Data Access, Data Transformation,Visualization </v>
      </c>
      <c r="R59" s="80"/>
      <c r="S59" s="80"/>
      <c r="U59" s="80"/>
      <c r="V59" s="80"/>
    </row>
    <row r="60" spans="1:22" ht="26" outlineLevel="1" x14ac:dyDescent="0.15">
      <c r="A60" s="90"/>
      <c r="B60" s="91" t="s">
        <v>630</v>
      </c>
      <c r="C60" s="80" t="s">
        <v>13</v>
      </c>
      <c r="D60" s="80" t="s">
        <v>13</v>
      </c>
      <c r="E60" s="59"/>
      <c r="F60" s="81">
        <f t="shared" si="9"/>
        <v>4.7999999999999996E-3</v>
      </c>
      <c r="G60" s="80" t="e">
        <f>AVERAGE(R60,#REF!)</f>
        <v>#REF!</v>
      </c>
      <c r="H60" s="80" t="e">
        <f>AVERAGE(U60,#REF!)</f>
        <v>#REF!</v>
      </c>
      <c r="I60" s="82" t="e">
        <f t="shared" si="8"/>
        <v>#REF!</v>
      </c>
      <c r="J60" s="82" t="e">
        <f t="shared" si="8"/>
        <v>#REF!</v>
      </c>
      <c r="K60" s="83" t="s">
        <v>13</v>
      </c>
      <c r="L60" s="137" t="s">
        <v>13</v>
      </c>
      <c r="M60" s="84" t="s">
        <v>14</v>
      </c>
      <c r="N60" s="75" t="s">
        <v>499</v>
      </c>
      <c r="O60" s="130">
        <v>45124</v>
      </c>
      <c r="P60" s="126" t="str">
        <f>VLOOKUP(O60,'Planned Agenda'!$B$4:$E$17,2,0)</f>
        <v xml:space="preserve">Projects and Data Access, Custom Data Access, Data Transformation,Visualization </v>
      </c>
      <c r="R60" s="80"/>
      <c r="S60" s="80"/>
      <c r="U60" s="80"/>
      <c r="V60" s="80"/>
    </row>
    <row r="61" spans="1:22" ht="26" outlineLevel="1" x14ac:dyDescent="0.15">
      <c r="A61" s="90"/>
      <c r="B61" s="91" t="s">
        <v>631</v>
      </c>
      <c r="C61" s="80" t="s">
        <v>13</v>
      </c>
      <c r="D61" s="80" t="s">
        <v>13</v>
      </c>
      <c r="E61" s="59"/>
      <c r="F61" s="81">
        <f t="shared" si="9"/>
        <v>4.7999999999999996E-3</v>
      </c>
      <c r="G61" s="80" t="e">
        <f>AVERAGE(R61,#REF!)</f>
        <v>#REF!</v>
      </c>
      <c r="H61" s="80" t="e">
        <f>AVERAGE(U61,#REF!)</f>
        <v>#REF!</v>
      </c>
      <c r="I61" s="82" t="e">
        <f t="shared" si="8"/>
        <v>#REF!</v>
      </c>
      <c r="J61" s="82" t="e">
        <f t="shared" si="8"/>
        <v>#REF!</v>
      </c>
      <c r="K61" s="83" t="s">
        <v>13</v>
      </c>
      <c r="L61" s="137" t="s">
        <v>13</v>
      </c>
      <c r="M61" s="84" t="s">
        <v>14</v>
      </c>
      <c r="N61" s="75" t="s">
        <v>499</v>
      </c>
      <c r="O61" s="129">
        <v>45124</v>
      </c>
      <c r="P61" s="126" t="str">
        <f>VLOOKUP(O61,'Planned Agenda'!$B$4:$E$17,2,0)</f>
        <v xml:space="preserve">Projects and Data Access, Custom Data Access, Data Transformation,Visualization </v>
      </c>
      <c r="R61" s="80"/>
      <c r="S61" s="80"/>
      <c r="U61" s="80"/>
      <c r="V61" s="80"/>
    </row>
    <row r="62" spans="1:22" ht="26" outlineLevel="1" x14ac:dyDescent="0.15">
      <c r="A62" s="90"/>
      <c r="B62" s="91" t="s">
        <v>632</v>
      </c>
      <c r="C62" s="80" t="s">
        <v>13</v>
      </c>
      <c r="D62" s="80" t="s">
        <v>13</v>
      </c>
      <c r="E62" s="59"/>
      <c r="F62" s="81">
        <f t="shared" si="9"/>
        <v>4.7999999999999996E-3</v>
      </c>
      <c r="G62" s="80" t="e">
        <f>AVERAGE(R62,#REF!)</f>
        <v>#REF!</v>
      </c>
      <c r="H62" s="80" t="e">
        <f>AVERAGE(U62,#REF!)</f>
        <v>#REF!</v>
      </c>
      <c r="I62" s="82" t="e">
        <f t="shared" si="8"/>
        <v>#REF!</v>
      </c>
      <c r="J62" s="82" t="e">
        <f t="shared" si="8"/>
        <v>#REF!</v>
      </c>
      <c r="K62" s="83" t="s">
        <v>13</v>
      </c>
      <c r="L62" s="137"/>
      <c r="M62" s="84" t="s">
        <v>14</v>
      </c>
      <c r="N62" s="75" t="s">
        <v>499</v>
      </c>
      <c r="O62" s="129">
        <v>45124</v>
      </c>
      <c r="P62" s="126" t="str">
        <f>VLOOKUP(O62,'Planned Agenda'!$B$4:$E$17,2,0)</f>
        <v xml:space="preserve">Projects and Data Access, Custom Data Access, Data Transformation,Visualization </v>
      </c>
      <c r="R62" s="80"/>
      <c r="S62" s="80"/>
      <c r="U62" s="80"/>
      <c r="V62" s="80"/>
    </row>
    <row r="63" spans="1:22" ht="39" customHeight="1" outlineLevel="1" x14ac:dyDescent="0.15">
      <c r="A63" s="90" t="s">
        <v>633</v>
      </c>
      <c r="B63" s="91" t="s">
        <v>634</v>
      </c>
      <c r="C63" s="80" t="s">
        <v>13</v>
      </c>
      <c r="D63" s="80" t="s">
        <v>13</v>
      </c>
      <c r="E63" s="59"/>
      <c r="F63" s="81">
        <f t="shared" si="9"/>
        <v>4.7999999999999996E-3</v>
      </c>
      <c r="G63" s="80" t="e">
        <f>AVERAGE(R63,#REF!)</f>
        <v>#REF!</v>
      </c>
      <c r="H63" s="80" t="e">
        <f>AVERAGE(U63,#REF!)</f>
        <v>#REF!</v>
      </c>
      <c r="I63" s="82" t="e">
        <f t="shared" si="8"/>
        <v>#REF!</v>
      </c>
      <c r="J63" s="82" t="e">
        <f t="shared" si="8"/>
        <v>#REF!</v>
      </c>
      <c r="K63" s="83" t="s">
        <v>13</v>
      </c>
      <c r="L63" s="137"/>
      <c r="M63" s="84"/>
      <c r="N63" s="75"/>
      <c r="O63" s="131">
        <v>45124</v>
      </c>
      <c r="P63" s="126" t="str">
        <f>VLOOKUP(O63,'Planned Agenda'!$B$4:$E$17,2,0)</f>
        <v xml:space="preserve">Projects and Data Access, Custom Data Access, Data Transformation,Visualization </v>
      </c>
      <c r="R63" s="80"/>
      <c r="S63" s="80"/>
      <c r="U63" s="80"/>
      <c r="V63" s="80"/>
    </row>
    <row r="64" spans="1:22" ht="26" outlineLevel="1" x14ac:dyDescent="0.15">
      <c r="A64" s="90" t="s">
        <v>635</v>
      </c>
      <c r="B64" s="91" t="s">
        <v>636</v>
      </c>
      <c r="C64" s="80" t="s">
        <v>13</v>
      </c>
      <c r="D64" s="80" t="s">
        <v>13</v>
      </c>
      <c r="E64" s="59"/>
      <c r="F64" s="81">
        <f t="shared" si="9"/>
        <v>4.7999999999999996E-3</v>
      </c>
      <c r="G64" s="80" t="e">
        <f>AVERAGE(R64,#REF!)</f>
        <v>#REF!</v>
      </c>
      <c r="H64" s="80" t="e">
        <f>AVERAGE(U64,#REF!)</f>
        <v>#REF!</v>
      </c>
      <c r="I64" s="82" t="e">
        <f t="shared" si="8"/>
        <v>#REF!</v>
      </c>
      <c r="J64" s="82" t="e">
        <f t="shared" si="8"/>
        <v>#REF!</v>
      </c>
      <c r="K64" s="83" t="s">
        <v>13</v>
      </c>
      <c r="L64" s="137" t="s">
        <v>13</v>
      </c>
      <c r="M64" s="84" t="s">
        <v>14</v>
      </c>
      <c r="N64" s="75" t="s">
        <v>499</v>
      </c>
      <c r="O64" s="84"/>
      <c r="P64" s="126" t="e">
        <f>VLOOKUP(O64,'Planned Agenda'!$B$4:$E$17,2,0)</f>
        <v>#N/A</v>
      </c>
      <c r="R64" s="80"/>
      <c r="S64" s="80"/>
      <c r="U64" s="80"/>
      <c r="V64" s="80"/>
    </row>
    <row r="65" spans="1:22" ht="16" outlineLevel="1" x14ac:dyDescent="0.15">
      <c r="A65" s="90" t="s">
        <v>637</v>
      </c>
      <c r="B65" s="79" t="s">
        <v>638</v>
      </c>
      <c r="C65" s="80" t="s">
        <v>13</v>
      </c>
      <c r="D65" s="80" t="s">
        <v>13</v>
      </c>
      <c r="E65" s="59"/>
      <c r="F65" s="81">
        <f t="shared" si="9"/>
        <v>4.7999999999999996E-3</v>
      </c>
      <c r="G65" s="80" t="e">
        <f>AVERAGE(R65,#REF!)</f>
        <v>#REF!</v>
      </c>
      <c r="H65" s="80" t="e">
        <f>AVERAGE(U65,#REF!)</f>
        <v>#REF!</v>
      </c>
      <c r="I65" s="82" t="e">
        <f t="shared" si="8"/>
        <v>#REF!</v>
      </c>
      <c r="J65" s="82" t="e">
        <f t="shared" si="8"/>
        <v>#REF!</v>
      </c>
      <c r="K65" s="83" t="s">
        <v>13</v>
      </c>
      <c r="L65" s="140" t="s">
        <v>13</v>
      </c>
      <c r="M65" s="84" t="s">
        <v>628</v>
      </c>
      <c r="N65" s="75" t="s">
        <v>499</v>
      </c>
      <c r="O65" s="84"/>
      <c r="P65" s="126" t="e">
        <f>VLOOKUP(O65,'Planned Agenda'!$B$4:$E$17,2,0)</f>
        <v>#N/A</v>
      </c>
      <c r="R65" s="80"/>
      <c r="S65" s="80"/>
      <c r="U65" s="80"/>
      <c r="V65" s="80"/>
    </row>
    <row r="66" spans="1:22" ht="30" outlineLevel="1" x14ac:dyDescent="0.15">
      <c r="A66" s="90" t="s">
        <v>639</v>
      </c>
      <c r="B66" s="79" t="s">
        <v>640</v>
      </c>
      <c r="C66" s="80" t="s">
        <v>13</v>
      </c>
      <c r="D66" s="80" t="s">
        <v>13</v>
      </c>
      <c r="E66" s="59"/>
      <c r="F66" s="81">
        <f t="shared" si="9"/>
        <v>4.7999999999999996E-3</v>
      </c>
      <c r="G66" s="80" t="e">
        <f>AVERAGE(R66,#REF!)</f>
        <v>#REF!</v>
      </c>
      <c r="H66" s="80" t="e">
        <f>AVERAGE(U66,#REF!)</f>
        <v>#REF!</v>
      </c>
      <c r="I66" s="82" t="e">
        <f t="shared" si="8"/>
        <v>#REF!</v>
      </c>
      <c r="J66" s="82" t="e">
        <f t="shared" si="8"/>
        <v>#REF!</v>
      </c>
      <c r="K66" s="83" t="s">
        <v>13</v>
      </c>
      <c r="L66" s="137" t="s">
        <v>13</v>
      </c>
      <c r="M66" s="84" t="s">
        <v>628</v>
      </c>
      <c r="N66" s="75" t="s">
        <v>499</v>
      </c>
      <c r="O66" s="84"/>
      <c r="P66" s="126" t="e">
        <f>VLOOKUP(O66,'Planned Agenda'!$B$4:$E$17,2,0)</f>
        <v>#N/A</v>
      </c>
      <c r="R66" s="80"/>
      <c r="S66" s="80"/>
      <c r="U66" s="80"/>
      <c r="V66" s="80"/>
    </row>
    <row r="67" spans="1:22" ht="16" outlineLevel="1" x14ac:dyDescent="0.15">
      <c r="A67" s="90" t="s">
        <v>641</v>
      </c>
      <c r="B67" s="79" t="s">
        <v>642</v>
      </c>
      <c r="C67" s="80" t="s">
        <v>13</v>
      </c>
      <c r="D67" s="80" t="s">
        <v>13</v>
      </c>
      <c r="E67" s="59"/>
      <c r="F67" s="81">
        <f t="shared" si="9"/>
        <v>4.7999999999999996E-3</v>
      </c>
      <c r="G67" s="80" t="e">
        <f>AVERAGE(R67,#REF!)</f>
        <v>#REF!</v>
      </c>
      <c r="H67" s="80" t="e">
        <f>AVERAGE(U67,#REF!)</f>
        <v>#REF!</v>
      </c>
      <c r="I67" s="82" t="e">
        <f t="shared" si="8"/>
        <v>#REF!</v>
      </c>
      <c r="J67" s="82" t="e">
        <f t="shared" si="8"/>
        <v>#REF!</v>
      </c>
      <c r="K67" s="83" t="s">
        <v>13</v>
      </c>
      <c r="L67" s="137"/>
      <c r="M67" s="84"/>
      <c r="N67" s="75">
        <f>O67</f>
        <v>0</v>
      </c>
      <c r="O67" s="84"/>
      <c r="P67" s="126" t="e">
        <f>VLOOKUP(O67,'Planned Agenda'!$B$4:$E$17,2,0)</f>
        <v>#N/A</v>
      </c>
      <c r="R67" s="80"/>
      <c r="S67" s="80"/>
      <c r="U67" s="80"/>
      <c r="V67" s="80"/>
    </row>
    <row r="68" spans="1:22" ht="39" outlineLevel="1" x14ac:dyDescent="0.15">
      <c r="A68" s="90" t="s">
        <v>643</v>
      </c>
      <c r="B68" s="79" t="s">
        <v>644</v>
      </c>
      <c r="C68" s="80" t="s">
        <v>13</v>
      </c>
      <c r="D68" s="80" t="s">
        <v>13</v>
      </c>
      <c r="E68" s="59"/>
      <c r="F68" s="81">
        <f t="shared" si="9"/>
        <v>4.7999999999999996E-3</v>
      </c>
      <c r="G68" s="80" t="e">
        <f>AVERAGE(R68,#REF!)</f>
        <v>#REF!</v>
      </c>
      <c r="H68" s="80" t="e">
        <f>AVERAGE(U68,#REF!)</f>
        <v>#REF!</v>
      </c>
      <c r="I68" s="82" t="e">
        <f t="shared" si="8"/>
        <v>#REF!</v>
      </c>
      <c r="J68" s="82" t="e">
        <f t="shared" si="8"/>
        <v>#REF!</v>
      </c>
      <c r="K68" s="83" t="s">
        <v>13</v>
      </c>
      <c r="L68" s="137" t="s">
        <v>13</v>
      </c>
      <c r="M68" s="92" t="s">
        <v>35</v>
      </c>
      <c r="N68" s="75" t="s">
        <v>499</v>
      </c>
      <c r="O68" s="92"/>
      <c r="P68" s="126" t="e">
        <f>VLOOKUP(O68,'Planned Agenda'!$B$4:$E$17,2,0)</f>
        <v>#N/A</v>
      </c>
      <c r="R68" s="80"/>
      <c r="S68" s="80"/>
      <c r="U68" s="80"/>
      <c r="V68" s="80"/>
    </row>
    <row r="69" spans="1:22" ht="45" outlineLevel="1" x14ac:dyDescent="0.15">
      <c r="A69" s="90" t="s">
        <v>645</v>
      </c>
      <c r="B69" s="79" t="s">
        <v>646</v>
      </c>
      <c r="C69" s="80" t="s">
        <v>13</v>
      </c>
      <c r="D69" s="80" t="s">
        <v>13</v>
      </c>
      <c r="E69" s="59"/>
      <c r="F69" s="81">
        <f t="shared" si="9"/>
        <v>4.7999999999999996E-3</v>
      </c>
      <c r="G69" s="80" t="e">
        <f>AVERAGE(R69,#REF!)</f>
        <v>#REF!</v>
      </c>
      <c r="H69" s="80" t="e">
        <f>AVERAGE(U69,#REF!)</f>
        <v>#REF!</v>
      </c>
      <c r="I69" s="82" t="e">
        <f t="shared" si="8"/>
        <v>#REF!</v>
      </c>
      <c r="J69" s="82" t="e">
        <f t="shared" si="8"/>
        <v>#REF!</v>
      </c>
      <c r="K69" s="83" t="s">
        <v>13</v>
      </c>
      <c r="L69" s="137"/>
      <c r="M69" s="84"/>
      <c r="N69" s="75">
        <f>O69</f>
        <v>0</v>
      </c>
      <c r="O69" s="84"/>
      <c r="P69" s="126" t="e">
        <f>VLOOKUP(O69,'Planned Agenda'!$B$4:$E$17,2,0)</f>
        <v>#N/A</v>
      </c>
      <c r="R69" s="80"/>
      <c r="S69" s="80"/>
      <c r="U69" s="80"/>
      <c r="V69" s="80"/>
    </row>
    <row r="70" spans="1:22" ht="16" outlineLevel="1" x14ac:dyDescent="0.15">
      <c r="A70" s="90" t="s">
        <v>647</v>
      </c>
      <c r="B70" s="79" t="s">
        <v>648</v>
      </c>
      <c r="C70" s="80" t="s">
        <v>13</v>
      </c>
      <c r="D70" s="80" t="s">
        <v>13</v>
      </c>
      <c r="E70" s="59"/>
      <c r="F70" s="81">
        <f t="shared" si="9"/>
        <v>4.7999999999999996E-3</v>
      </c>
      <c r="G70" s="80" t="e">
        <f>AVERAGE(R70,#REF!)</f>
        <v>#REF!</v>
      </c>
      <c r="H70" s="80" t="e">
        <f>AVERAGE(U70,#REF!)</f>
        <v>#REF!</v>
      </c>
      <c r="I70" s="82" t="e">
        <f t="shared" si="8"/>
        <v>#REF!</v>
      </c>
      <c r="J70" s="82" t="e">
        <f t="shared" si="8"/>
        <v>#REF!</v>
      </c>
      <c r="K70" s="83" t="s">
        <v>13</v>
      </c>
      <c r="L70" s="137" t="s">
        <v>953</v>
      </c>
      <c r="M70" s="84" t="s">
        <v>628</v>
      </c>
      <c r="N70" s="75" t="s">
        <v>499</v>
      </c>
      <c r="O70" s="84"/>
      <c r="P70" s="126" t="e">
        <f>VLOOKUP(O70,'Planned Agenda'!$B$4:$E$17,2,0)</f>
        <v>#N/A</v>
      </c>
      <c r="R70" s="80"/>
      <c r="S70" s="80"/>
      <c r="U70" s="80"/>
      <c r="V70" s="80"/>
    </row>
    <row r="71" spans="1:22" ht="16" outlineLevel="1" x14ac:dyDescent="0.15">
      <c r="A71" s="90" t="s">
        <v>649</v>
      </c>
      <c r="B71" s="79" t="s">
        <v>650</v>
      </c>
      <c r="C71" s="80" t="s">
        <v>13</v>
      </c>
      <c r="D71" s="80" t="s">
        <v>13</v>
      </c>
      <c r="E71" s="59"/>
      <c r="F71" s="81">
        <f t="shared" si="9"/>
        <v>4.7999999999999996E-3</v>
      </c>
      <c r="G71" s="80" t="e">
        <f>AVERAGE(R71,#REF!)</f>
        <v>#REF!</v>
      </c>
      <c r="H71" s="80" t="e">
        <f>AVERAGE(U71,#REF!)</f>
        <v>#REF!</v>
      </c>
      <c r="I71" s="82" t="e">
        <f t="shared" si="8"/>
        <v>#REF!</v>
      </c>
      <c r="J71" s="82" t="e">
        <f t="shared" si="8"/>
        <v>#REF!</v>
      </c>
      <c r="K71" s="83" t="s">
        <v>13</v>
      </c>
      <c r="L71" s="137" t="s">
        <v>13</v>
      </c>
      <c r="M71" s="84" t="s">
        <v>628</v>
      </c>
      <c r="N71" s="75" t="s">
        <v>499</v>
      </c>
      <c r="O71" s="84"/>
      <c r="P71" s="126" t="e">
        <f>VLOOKUP(O71,'Planned Agenda'!$B$4:$E$17,2,0)</f>
        <v>#N/A</v>
      </c>
      <c r="R71" s="80"/>
      <c r="S71" s="80"/>
      <c r="U71" s="80"/>
      <c r="V71" s="80"/>
    </row>
    <row r="72" spans="1:22" ht="16" outlineLevel="1" x14ac:dyDescent="0.15">
      <c r="A72" s="90" t="s">
        <v>651</v>
      </c>
      <c r="B72" s="79" t="s">
        <v>652</v>
      </c>
      <c r="C72" s="80" t="s">
        <v>13</v>
      </c>
      <c r="D72" s="80" t="s">
        <v>13</v>
      </c>
      <c r="E72" s="59"/>
      <c r="F72" s="81">
        <f t="shared" si="9"/>
        <v>4.7999999999999996E-3</v>
      </c>
      <c r="G72" s="80" t="e">
        <f>AVERAGE(R72,#REF!)</f>
        <v>#REF!</v>
      </c>
      <c r="H72" s="80" t="e">
        <f>AVERAGE(U72,#REF!)</f>
        <v>#REF!</v>
      </c>
      <c r="I72" s="82" t="e">
        <f t="shared" si="8"/>
        <v>#REF!</v>
      </c>
      <c r="J72" s="82" t="e">
        <f t="shared" si="8"/>
        <v>#REF!</v>
      </c>
      <c r="K72" s="83" t="s">
        <v>17</v>
      </c>
      <c r="L72" s="137"/>
      <c r="M72" s="84"/>
      <c r="N72" s="75"/>
      <c r="O72" s="84"/>
      <c r="P72" s="126" t="e">
        <f>VLOOKUP(O72,'Planned Agenda'!$B$4:$E$17,2,0)</f>
        <v>#N/A</v>
      </c>
      <c r="R72" s="80"/>
      <c r="S72" s="80"/>
      <c r="U72" s="80"/>
      <c r="V72" s="80"/>
    </row>
    <row r="73" spans="1:22" ht="30" outlineLevel="1" x14ac:dyDescent="0.15">
      <c r="A73" s="90" t="s">
        <v>653</v>
      </c>
      <c r="B73" s="79" t="s">
        <v>654</v>
      </c>
      <c r="C73" s="80" t="s">
        <v>13</v>
      </c>
      <c r="D73" s="80" t="s">
        <v>13</v>
      </c>
      <c r="E73" s="59"/>
      <c r="F73" s="81">
        <f t="shared" si="9"/>
        <v>4.7999999999999996E-3</v>
      </c>
      <c r="G73" s="80" t="e">
        <f>AVERAGE(R73,#REF!)</f>
        <v>#REF!</v>
      </c>
      <c r="H73" s="80" t="e">
        <f>AVERAGE(U73,#REF!)</f>
        <v>#REF!</v>
      </c>
      <c r="I73" s="82" t="e">
        <f t="shared" si="8"/>
        <v>#REF!</v>
      </c>
      <c r="J73" s="82" t="e">
        <f t="shared" si="8"/>
        <v>#REF!</v>
      </c>
      <c r="K73" s="83" t="s">
        <v>17</v>
      </c>
      <c r="L73" s="137"/>
      <c r="M73" s="84"/>
      <c r="N73" s="75"/>
      <c r="O73" s="84"/>
      <c r="P73" s="126" t="e">
        <f>VLOOKUP(O73,'Planned Agenda'!$B$4:$E$17,2,0)</f>
        <v>#N/A</v>
      </c>
      <c r="R73" s="80"/>
      <c r="S73" s="80"/>
      <c r="U73" s="80"/>
      <c r="V73" s="80"/>
    </row>
    <row r="74" spans="1:22" ht="30" outlineLevel="1" x14ac:dyDescent="0.15">
      <c r="A74" s="90" t="s">
        <v>655</v>
      </c>
      <c r="B74" s="79" t="s">
        <v>656</v>
      </c>
      <c r="C74" s="80" t="s">
        <v>13</v>
      </c>
      <c r="D74" s="80" t="s">
        <v>13</v>
      </c>
      <c r="E74" s="59"/>
      <c r="F74" s="81">
        <f t="shared" si="9"/>
        <v>4.7999999999999996E-3</v>
      </c>
      <c r="G74" s="80" t="e">
        <f>AVERAGE(R74,#REF!)</f>
        <v>#REF!</v>
      </c>
      <c r="H74" s="80" t="e">
        <f>AVERAGE(U74,#REF!)</f>
        <v>#REF!</v>
      </c>
      <c r="I74" s="82" t="e">
        <f t="shared" si="8"/>
        <v>#REF!</v>
      </c>
      <c r="J74" s="82" t="e">
        <f t="shared" si="8"/>
        <v>#REF!</v>
      </c>
      <c r="K74" s="83" t="s">
        <v>17</v>
      </c>
      <c r="L74" s="137"/>
      <c r="M74" s="84"/>
      <c r="N74" s="75"/>
      <c r="O74" s="84"/>
      <c r="P74" s="126" t="e">
        <f>VLOOKUP(O74,'Planned Agenda'!$B$4:$E$17,2,0)</f>
        <v>#N/A</v>
      </c>
      <c r="R74" s="80"/>
      <c r="S74" s="80"/>
      <c r="U74" s="80"/>
      <c r="V74" s="80"/>
    </row>
    <row r="75" spans="1:22" ht="30" outlineLevel="1" x14ac:dyDescent="0.15">
      <c r="A75" s="90" t="s">
        <v>657</v>
      </c>
      <c r="B75" s="79" t="s">
        <v>658</v>
      </c>
      <c r="C75" s="80" t="s">
        <v>13</v>
      </c>
      <c r="D75" s="80" t="s">
        <v>13</v>
      </c>
      <c r="E75" s="59"/>
      <c r="F75" s="81">
        <f t="shared" si="9"/>
        <v>4.7999999999999996E-3</v>
      </c>
      <c r="G75" s="80" t="e">
        <f>AVERAGE(R75,#REF!)</f>
        <v>#REF!</v>
      </c>
      <c r="H75" s="80" t="e">
        <f>AVERAGE(U75,#REF!)</f>
        <v>#REF!</v>
      </c>
      <c r="I75" s="82" t="e">
        <f t="shared" si="8"/>
        <v>#REF!</v>
      </c>
      <c r="J75" s="82" t="e">
        <f t="shared" si="8"/>
        <v>#REF!</v>
      </c>
      <c r="K75" s="83" t="s">
        <v>13</v>
      </c>
      <c r="L75" s="137" t="s">
        <v>13</v>
      </c>
      <c r="M75" s="84" t="s">
        <v>628</v>
      </c>
      <c r="N75" s="75" t="s">
        <v>499</v>
      </c>
      <c r="O75" s="131">
        <v>45124</v>
      </c>
      <c r="P75" s="126" t="str">
        <f>VLOOKUP(O75,'Planned Agenda'!$B$4:$E$17,2,0)</f>
        <v xml:space="preserve">Projects and Data Access, Custom Data Access, Data Transformation,Visualization </v>
      </c>
      <c r="R75" s="80"/>
      <c r="S75" s="80"/>
      <c r="U75" s="80"/>
      <c r="V75" s="80"/>
    </row>
    <row r="76" spans="1:22" ht="39" outlineLevel="1" x14ac:dyDescent="0.15">
      <c r="A76" s="90" t="s">
        <v>659</v>
      </c>
      <c r="B76" s="89" t="s">
        <v>660</v>
      </c>
      <c r="C76" s="80" t="s">
        <v>13</v>
      </c>
      <c r="D76" s="80" t="s">
        <v>13</v>
      </c>
      <c r="E76" s="59"/>
      <c r="F76" s="81">
        <f t="shared" si="9"/>
        <v>4.7999999999999996E-3</v>
      </c>
      <c r="G76" s="80" t="e">
        <f>AVERAGE(R76,#REF!)</f>
        <v>#REF!</v>
      </c>
      <c r="H76" s="80" t="e">
        <f>AVERAGE(U76,#REF!)</f>
        <v>#REF!</v>
      </c>
      <c r="I76" s="82" t="e">
        <f t="shared" si="8"/>
        <v>#REF!</v>
      </c>
      <c r="J76" s="82" t="e">
        <f t="shared" si="8"/>
        <v>#REF!</v>
      </c>
      <c r="K76" s="83" t="s">
        <v>13</v>
      </c>
      <c r="L76" s="137" t="s">
        <v>13</v>
      </c>
      <c r="M76" s="84" t="s">
        <v>35</v>
      </c>
      <c r="N76" s="75" t="s">
        <v>499</v>
      </c>
      <c r="O76" s="131">
        <v>45124</v>
      </c>
      <c r="P76" s="126" t="str">
        <f>VLOOKUP(O76,'Planned Agenda'!$B$4:$E$17,2,0)</f>
        <v xml:space="preserve">Projects and Data Access, Custom Data Access, Data Transformation,Visualization </v>
      </c>
      <c r="R76" s="80"/>
      <c r="S76" s="80"/>
      <c r="U76" s="80"/>
      <c r="V76" s="80"/>
    </row>
    <row r="77" spans="1:22" ht="75" outlineLevel="1" x14ac:dyDescent="0.15">
      <c r="A77" s="90" t="s">
        <v>661</v>
      </c>
      <c r="B77" s="79" t="s">
        <v>662</v>
      </c>
      <c r="C77" s="80" t="s">
        <v>13</v>
      </c>
      <c r="D77" s="80" t="s">
        <v>13</v>
      </c>
      <c r="E77" s="59"/>
      <c r="F77" s="81">
        <f t="shared" si="9"/>
        <v>4.7999999999999996E-3</v>
      </c>
      <c r="G77" s="80" t="e">
        <f>AVERAGE(R77,#REF!)</f>
        <v>#REF!</v>
      </c>
      <c r="H77" s="80" t="e">
        <f>AVERAGE(U77,#REF!)</f>
        <v>#REF!</v>
      </c>
      <c r="I77" s="82" t="e">
        <f t="shared" si="8"/>
        <v>#REF!</v>
      </c>
      <c r="J77" s="82" t="e">
        <f t="shared" si="8"/>
        <v>#REF!</v>
      </c>
      <c r="K77" s="83" t="s">
        <v>13</v>
      </c>
      <c r="L77" s="137" t="s">
        <v>17</v>
      </c>
      <c r="M77" s="84" t="s">
        <v>24</v>
      </c>
      <c r="N77" s="75" t="s">
        <v>499</v>
      </c>
      <c r="O77" s="84"/>
      <c r="P77" s="126" t="e">
        <f>VLOOKUP(O77,'Planned Agenda'!$B$4:$E$17,2,0)</f>
        <v>#N/A</v>
      </c>
      <c r="R77" s="80"/>
      <c r="S77" s="80"/>
      <c r="U77" s="80"/>
      <c r="V77" s="80"/>
    </row>
    <row r="78" spans="1:22" ht="30" outlineLevel="1" x14ac:dyDescent="0.15">
      <c r="A78" s="90" t="s">
        <v>663</v>
      </c>
      <c r="B78" s="79" t="s">
        <v>664</v>
      </c>
      <c r="C78" s="80" t="s">
        <v>13</v>
      </c>
      <c r="D78" s="80" t="s">
        <v>13</v>
      </c>
      <c r="E78" s="59"/>
      <c r="F78" s="81">
        <f t="shared" si="9"/>
        <v>4.7999999999999996E-3</v>
      </c>
      <c r="G78" s="80" t="e">
        <f>AVERAGE(R78,#REF!)</f>
        <v>#REF!</v>
      </c>
      <c r="H78" s="80" t="e">
        <f>AVERAGE(U78,#REF!)</f>
        <v>#REF!</v>
      </c>
      <c r="I78" s="82" t="e">
        <f t="shared" si="8"/>
        <v>#REF!</v>
      </c>
      <c r="J78" s="82" t="e">
        <f t="shared" si="8"/>
        <v>#REF!</v>
      </c>
      <c r="K78" s="83" t="s">
        <v>13</v>
      </c>
      <c r="L78" s="137"/>
      <c r="M78" s="84"/>
      <c r="N78" s="75">
        <f>O78</f>
        <v>0</v>
      </c>
      <c r="O78" s="84"/>
      <c r="P78" s="126" t="e">
        <f>VLOOKUP(O78,'Planned Agenda'!$B$4:$E$17,2,0)</f>
        <v>#N/A</v>
      </c>
      <c r="R78" s="80"/>
      <c r="S78" s="80"/>
      <c r="U78" s="80"/>
      <c r="V78" s="80"/>
    </row>
    <row r="79" spans="1:22" s="76" customFormat="1" ht="16" x14ac:dyDescent="0.15">
      <c r="A79" s="67" t="s">
        <v>665</v>
      </c>
      <c r="B79" s="68" t="s">
        <v>666</v>
      </c>
      <c r="C79" s="69" t="s">
        <v>13</v>
      </c>
      <c r="D79" s="69" t="s">
        <v>13</v>
      </c>
      <c r="E79" s="70"/>
      <c r="F79" s="71">
        <v>0.12</v>
      </c>
      <c r="G79" s="69"/>
      <c r="H79" s="69"/>
      <c r="I79" s="72" t="e">
        <f t="shared" ref="I79:J79" si="10">SUM(I80:I86)</f>
        <v>#REF!</v>
      </c>
      <c r="J79" s="72" t="e">
        <f t="shared" si="10"/>
        <v>#REF!</v>
      </c>
      <c r="K79" s="73" t="s">
        <v>524</v>
      </c>
      <c r="L79" s="136"/>
      <c r="M79" s="74"/>
      <c r="N79" s="75"/>
      <c r="O79" s="74"/>
      <c r="P79" s="126" t="e">
        <f>VLOOKUP(O79,'Planned Agenda'!$B$4:$E$17,2,0)</f>
        <v>#N/A</v>
      </c>
      <c r="R79" s="77" t="s">
        <v>524</v>
      </c>
      <c r="S79" s="77" t="s">
        <v>524</v>
      </c>
      <c r="U79" s="77" t="s">
        <v>524</v>
      </c>
      <c r="V79" s="77" t="s">
        <v>524</v>
      </c>
    </row>
    <row r="80" spans="1:22" ht="60" outlineLevel="1" x14ac:dyDescent="0.15">
      <c r="A80" s="90" t="s">
        <v>667</v>
      </c>
      <c r="B80" s="79" t="s">
        <v>668</v>
      </c>
      <c r="C80" s="80" t="s">
        <v>13</v>
      </c>
      <c r="D80" s="80" t="s">
        <v>13</v>
      </c>
      <c r="E80" s="59"/>
      <c r="F80" s="81">
        <f>$F$79/7</f>
        <v>1.7142857142857144E-2</v>
      </c>
      <c r="G80" s="80" t="e">
        <f>AVERAGE(R80,#REF!)</f>
        <v>#REF!</v>
      </c>
      <c r="H80" s="80" t="e">
        <f>AVERAGE(U80,#REF!)</f>
        <v>#REF!</v>
      </c>
      <c r="I80" s="82" t="e">
        <f t="shared" ref="I80:J86" si="11">$F80*G80</f>
        <v>#REF!</v>
      </c>
      <c r="J80" s="82" t="e">
        <f t="shared" si="11"/>
        <v>#REF!</v>
      </c>
      <c r="K80" s="83" t="s">
        <v>13</v>
      </c>
      <c r="L80" s="137" t="s">
        <v>13</v>
      </c>
      <c r="M80" s="84" t="s">
        <v>35</v>
      </c>
      <c r="N80" s="75" t="s">
        <v>499</v>
      </c>
      <c r="O80" s="131">
        <v>45124</v>
      </c>
      <c r="P80" s="126" t="str">
        <f>VLOOKUP(O80,'Planned Agenda'!$B$4:$E$17,2,0)</f>
        <v xml:space="preserve">Projects and Data Access, Custom Data Access, Data Transformation,Visualization </v>
      </c>
      <c r="R80" s="80"/>
      <c r="S80" s="80"/>
      <c r="U80" s="80"/>
      <c r="V80" s="80"/>
    </row>
    <row r="81" spans="1:22" ht="30" outlineLevel="1" x14ac:dyDescent="0.15">
      <c r="A81" s="90" t="s">
        <v>669</v>
      </c>
      <c r="B81" s="79" t="s">
        <v>670</v>
      </c>
      <c r="C81" s="80" t="s">
        <v>13</v>
      </c>
      <c r="D81" s="80" t="s">
        <v>13</v>
      </c>
      <c r="E81" s="59"/>
      <c r="F81" s="81">
        <f t="shared" ref="F81:F86" si="12">$F$79/7</f>
        <v>1.7142857142857144E-2</v>
      </c>
      <c r="G81" s="80" t="e">
        <f>AVERAGE(R81,#REF!)</f>
        <v>#REF!</v>
      </c>
      <c r="H81" s="80" t="e">
        <f>AVERAGE(U81,#REF!)</f>
        <v>#REF!</v>
      </c>
      <c r="I81" s="82" t="e">
        <f t="shared" si="11"/>
        <v>#REF!</v>
      </c>
      <c r="J81" s="82" t="e">
        <f t="shared" si="11"/>
        <v>#REF!</v>
      </c>
      <c r="K81" s="83" t="s">
        <v>13</v>
      </c>
      <c r="L81" s="137"/>
      <c r="M81" s="84"/>
      <c r="N81" s="75">
        <f>O81</f>
        <v>0</v>
      </c>
      <c r="O81" s="84"/>
      <c r="P81" s="126" t="e">
        <f>VLOOKUP(O81,'Planned Agenda'!$B$4:$E$17,2,0)</f>
        <v>#N/A</v>
      </c>
      <c r="R81" s="80"/>
      <c r="S81" s="80"/>
      <c r="U81" s="80"/>
      <c r="V81" s="80"/>
    </row>
    <row r="82" spans="1:22" ht="30" outlineLevel="1" x14ac:dyDescent="0.15">
      <c r="A82" s="90" t="s">
        <v>671</v>
      </c>
      <c r="B82" s="79" t="s">
        <v>672</v>
      </c>
      <c r="C82" s="80" t="s">
        <v>13</v>
      </c>
      <c r="D82" s="80" t="s">
        <v>13</v>
      </c>
      <c r="E82" s="59"/>
      <c r="F82" s="81">
        <f t="shared" si="12"/>
        <v>1.7142857142857144E-2</v>
      </c>
      <c r="G82" s="80" t="e">
        <f>AVERAGE(R82,#REF!)</f>
        <v>#REF!</v>
      </c>
      <c r="H82" s="80" t="e">
        <f>AVERAGE(U82,#REF!)</f>
        <v>#REF!</v>
      </c>
      <c r="I82" s="82" t="e">
        <f t="shared" si="11"/>
        <v>#REF!</v>
      </c>
      <c r="J82" s="82" t="e">
        <f t="shared" si="11"/>
        <v>#REF!</v>
      </c>
      <c r="K82" s="83" t="s">
        <v>13</v>
      </c>
      <c r="L82" s="140" t="s">
        <v>952</v>
      </c>
      <c r="M82" s="84" t="s">
        <v>282</v>
      </c>
      <c r="N82" s="75" t="s">
        <v>500</v>
      </c>
      <c r="O82" s="84"/>
      <c r="P82" s="126" t="e">
        <f>VLOOKUP(O82,'Planned Agenda'!$B$4:$E$17,2,0)</f>
        <v>#N/A</v>
      </c>
      <c r="R82" s="80"/>
      <c r="S82" s="80"/>
      <c r="U82" s="80"/>
      <c r="V82" s="80"/>
    </row>
    <row r="83" spans="1:22" ht="30" outlineLevel="1" x14ac:dyDescent="0.15">
      <c r="A83" s="90" t="s">
        <v>673</v>
      </c>
      <c r="B83" s="79" t="s">
        <v>674</v>
      </c>
      <c r="C83" s="80" t="s">
        <v>13</v>
      </c>
      <c r="D83" s="80" t="s">
        <v>13</v>
      </c>
      <c r="E83" s="59"/>
      <c r="F83" s="81">
        <f t="shared" si="12"/>
        <v>1.7142857142857144E-2</v>
      </c>
      <c r="G83" s="80" t="e">
        <f>AVERAGE(R83,#REF!)</f>
        <v>#REF!</v>
      </c>
      <c r="H83" s="80" t="e">
        <f>AVERAGE(U83,#REF!)</f>
        <v>#REF!</v>
      </c>
      <c r="I83" s="82" t="e">
        <f t="shared" si="11"/>
        <v>#REF!</v>
      </c>
      <c r="J83" s="82" t="e">
        <f t="shared" si="11"/>
        <v>#REF!</v>
      </c>
      <c r="K83" s="83" t="s">
        <v>17</v>
      </c>
      <c r="L83" s="137"/>
      <c r="M83" s="84"/>
      <c r="N83" s="75"/>
      <c r="O83" s="84"/>
      <c r="P83" s="126" t="e">
        <f>VLOOKUP(O83,'Planned Agenda'!$B$4:$E$17,2,0)</f>
        <v>#N/A</v>
      </c>
      <c r="R83" s="80"/>
      <c r="S83" s="80"/>
      <c r="U83" s="80"/>
      <c r="V83" s="80"/>
    </row>
    <row r="84" spans="1:22" ht="75" customHeight="1" outlineLevel="1" x14ac:dyDescent="0.15">
      <c r="A84" s="90" t="s">
        <v>675</v>
      </c>
      <c r="B84" s="89" t="s">
        <v>676</v>
      </c>
      <c r="C84" s="80" t="s">
        <v>13</v>
      </c>
      <c r="D84" s="80" t="s">
        <v>13</v>
      </c>
      <c r="E84" s="59"/>
      <c r="F84" s="81">
        <f t="shared" si="12"/>
        <v>1.7142857142857144E-2</v>
      </c>
      <c r="G84" s="80" t="e">
        <f>AVERAGE(R84,#REF!)</f>
        <v>#REF!</v>
      </c>
      <c r="H84" s="80" t="e">
        <f>AVERAGE(U84,#REF!)</f>
        <v>#REF!</v>
      </c>
      <c r="I84" s="82" t="e">
        <f t="shared" si="11"/>
        <v>#REF!</v>
      </c>
      <c r="J84" s="82" t="e">
        <f t="shared" si="11"/>
        <v>#REF!</v>
      </c>
      <c r="K84" s="83" t="s">
        <v>13</v>
      </c>
      <c r="L84" s="137" t="s">
        <v>13</v>
      </c>
      <c r="M84" s="84" t="s">
        <v>300</v>
      </c>
      <c r="N84" s="75" t="s">
        <v>501</v>
      </c>
      <c r="O84" s="84"/>
      <c r="P84" s="126" t="e">
        <f>VLOOKUP(O84,'Planned Agenda'!$B$4:$E$17,2,0)</f>
        <v>#N/A</v>
      </c>
      <c r="R84" s="80"/>
      <c r="S84" s="80"/>
      <c r="U84" s="80"/>
      <c r="V84" s="80"/>
    </row>
    <row r="85" spans="1:22" ht="30" outlineLevel="1" x14ac:dyDescent="0.15">
      <c r="A85" s="90" t="s">
        <v>677</v>
      </c>
      <c r="B85" s="89" t="s">
        <v>678</v>
      </c>
      <c r="C85" s="80" t="s">
        <v>13</v>
      </c>
      <c r="D85" s="80" t="s">
        <v>13</v>
      </c>
      <c r="E85" s="59"/>
      <c r="F85" s="81">
        <f t="shared" si="12"/>
        <v>1.7142857142857144E-2</v>
      </c>
      <c r="G85" s="80" t="e">
        <f>AVERAGE(R85,#REF!)</f>
        <v>#REF!</v>
      </c>
      <c r="H85" s="80" t="e">
        <f>AVERAGE(U85,#REF!)</f>
        <v>#REF!</v>
      </c>
      <c r="I85" s="82" t="e">
        <f t="shared" si="11"/>
        <v>#REF!</v>
      </c>
      <c r="J85" s="82" t="e">
        <f t="shared" si="11"/>
        <v>#REF!</v>
      </c>
      <c r="K85" s="83" t="s">
        <v>17</v>
      </c>
      <c r="L85" s="137"/>
      <c r="M85" s="84"/>
      <c r="N85" s="75"/>
      <c r="O85" s="84"/>
      <c r="P85" s="126" t="e">
        <f>VLOOKUP(O85,'Planned Agenda'!$B$4:$E$17,2,0)</f>
        <v>#N/A</v>
      </c>
      <c r="R85" s="80"/>
      <c r="S85" s="80"/>
      <c r="U85" s="80"/>
      <c r="V85" s="80"/>
    </row>
    <row r="86" spans="1:22" ht="90" outlineLevel="1" x14ac:dyDescent="0.15">
      <c r="A86" s="90" t="s">
        <v>679</v>
      </c>
      <c r="B86" s="89" t="s">
        <v>680</v>
      </c>
      <c r="C86" s="80" t="s">
        <v>13</v>
      </c>
      <c r="D86" s="80" t="s">
        <v>13</v>
      </c>
      <c r="E86" s="59"/>
      <c r="F86" s="81">
        <f t="shared" si="12"/>
        <v>1.7142857142857144E-2</v>
      </c>
      <c r="G86" s="80" t="e">
        <f>AVERAGE(R86,#REF!)</f>
        <v>#REF!</v>
      </c>
      <c r="H86" s="80" t="e">
        <f>AVERAGE(U86,#REF!)</f>
        <v>#REF!</v>
      </c>
      <c r="I86" s="82" t="e">
        <f t="shared" si="11"/>
        <v>#REF!</v>
      </c>
      <c r="J86" s="82" t="e">
        <f t="shared" si="11"/>
        <v>#REF!</v>
      </c>
      <c r="K86" s="83" t="s">
        <v>17</v>
      </c>
      <c r="L86" s="137"/>
      <c r="M86" s="84"/>
      <c r="N86" s="75"/>
      <c r="O86" s="84"/>
      <c r="P86" s="126" t="e">
        <f>VLOOKUP(O86,'Planned Agenda'!$B$4:$E$17,2,0)</f>
        <v>#N/A</v>
      </c>
      <c r="R86" s="80"/>
      <c r="S86" s="80"/>
      <c r="U86" s="80"/>
      <c r="V86" s="80"/>
    </row>
    <row r="87" spans="1:22" s="76" customFormat="1" ht="16" x14ac:dyDescent="0.15">
      <c r="A87" s="67" t="s">
        <v>681</v>
      </c>
      <c r="B87" s="68" t="s">
        <v>682</v>
      </c>
      <c r="C87" s="69" t="s">
        <v>13</v>
      </c>
      <c r="D87" s="69" t="s">
        <v>13</v>
      </c>
      <c r="E87" s="70"/>
      <c r="F87" s="71">
        <v>0.1</v>
      </c>
      <c r="G87" s="69"/>
      <c r="H87" s="69"/>
      <c r="I87" s="72" t="e">
        <f t="shared" ref="I87:J87" si="13">SUM(I88:I108)</f>
        <v>#REF!</v>
      </c>
      <c r="J87" s="72" t="e">
        <f t="shared" si="13"/>
        <v>#REF!</v>
      </c>
      <c r="K87" s="73" t="s">
        <v>524</v>
      </c>
      <c r="L87" s="136"/>
      <c r="M87" s="74"/>
      <c r="N87" s="75"/>
      <c r="O87" s="74"/>
      <c r="P87" s="126" t="e">
        <f>VLOOKUP(O87,'Planned Agenda'!$B$4:$E$17,2,0)</f>
        <v>#N/A</v>
      </c>
      <c r="R87" s="77" t="s">
        <v>524</v>
      </c>
      <c r="S87" s="77" t="s">
        <v>524</v>
      </c>
      <c r="U87" s="77" t="s">
        <v>524</v>
      </c>
      <c r="V87" s="77" t="s">
        <v>524</v>
      </c>
    </row>
    <row r="88" spans="1:22" ht="30" outlineLevel="1" x14ac:dyDescent="0.15">
      <c r="A88" s="90" t="s">
        <v>683</v>
      </c>
      <c r="B88" s="79" t="s">
        <v>684</v>
      </c>
      <c r="C88" s="80" t="s">
        <v>13</v>
      </c>
      <c r="D88" s="80" t="s">
        <v>13</v>
      </c>
      <c r="E88" s="59"/>
      <c r="F88" s="81"/>
      <c r="G88" s="80" t="e">
        <f>AVERAGE(R88,#REF!)</f>
        <v>#REF!</v>
      </c>
      <c r="H88" s="80" t="e">
        <f>AVERAGE(U88,#REF!)</f>
        <v>#REF!</v>
      </c>
      <c r="I88" s="82" t="e">
        <f t="shared" ref="I88:J108" si="14">$F88*G88</f>
        <v>#REF!</v>
      </c>
      <c r="J88" s="82" t="e">
        <f t="shared" si="14"/>
        <v>#REF!</v>
      </c>
      <c r="K88" s="83" t="s">
        <v>13</v>
      </c>
      <c r="L88" s="137" t="s">
        <v>13</v>
      </c>
      <c r="M88" s="84" t="s">
        <v>371</v>
      </c>
      <c r="N88" s="75" t="s">
        <v>503</v>
      </c>
      <c r="O88" s="84"/>
      <c r="P88" s="126" t="e">
        <f>VLOOKUP(O88,'Planned Agenda'!$B$4:$E$17,2,0)</f>
        <v>#N/A</v>
      </c>
      <c r="R88" s="80"/>
      <c r="S88" s="80"/>
      <c r="U88" s="80"/>
      <c r="V88" s="80"/>
    </row>
    <row r="89" spans="1:22" ht="16" outlineLevel="1" x14ac:dyDescent="0.15">
      <c r="A89" s="90"/>
      <c r="B89" s="91" t="s">
        <v>685</v>
      </c>
      <c r="C89" s="80" t="s">
        <v>13</v>
      </c>
      <c r="D89" s="80" t="s">
        <v>13</v>
      </c>
      <c r="E89" s="59"/>
      <c r="F89" s="81">
        <f>$F$87/20</f>
        <v>5.0000000000000001E-3</v>
      </c>
      <c r="G89" s="80" t="e">
        <f>AVERAGE(R89,#REF!)</f>
        <v>#REF!</v>
      </c>
      <c r="H89" s="80" t="e">
        <f>AVERAGE(U89,#REF!)</f>
        <v>#REF!</v>
      </c>
      <c r="I89" s="82" t="e">
        <f t="shared" si="14"/>
        <v>#REF!</v>
      </c>
      <c r="J89" s="82" t="e">
        <f t="shared" si="14"/>
        <v>#REF!</v>
      </c>
      <c r="K89" s="83" t="s">
        <v>17</v>
      </c>
      <c r="L89" s="137"/>
      <c r="M89" s="84"/>
      <c r="N89" s="75"/>
      <c r="O89" s="84"/>
      <c r="P89" s="126" t="e">
        <f>VLOOKUP(O89,'Planned Agenda'!$B$4:$E$17,2,0)</f>
        <v>#N/A</v>
      </c>
      <c r="R89" s="80"/>
      <c r="S89" s="80"/>
      <c r="U89" s="80"/>
      <c r="V89" s="80"/>
    </row>
    <row r="90" spans="1:22" ht="16" outlineLevel="1" x14ac:dyDescent="0.15">
      <c r="A90" s="90"/>
      <c r="B90" s="91" t="s">
        <v>686</v>
      </c>
      <c r="C90" s="80" t="s">
        <v>13</v>
      </c>
      <c r="D90" s="80" t="s">
        <v>13</v>
      </c>
      <c r="E90" s="59"/>
      <c r="F90" s="81">
        <f t="shared" ref="F90:F108" si="15">$F$87/20</f>
        <v>5.0000000000000001E-3</v>
      </c>
      <c r="G90" s="80" t="e">
        <f>AVERAGE(R90,#REF!)</f>
        <v>#REF!</v>
      </c>
      <c r="H90" s="80" t="e">
        <f>AVERAGE(U90,#REF!)</f>
        <v>#REF!</v>
      </c>
      <c r="I90" s="82" t="e">
        <f t="shared" si="14"/>
        <v>#REF!</v>
      </c>
      <c r="J90" s="82" t="e">
        <f t="shared" si="14"/>
        <v>#REF!</v>
      </c>
      <c r="K90" s="83" t="s">
        <v>13</v>
      </c>
      <c r="L90" s="137" t="s">
        <v>13</v>
      </c>
      <c r="M90" s="84" t="s">
        <v>371</v>
      </c>
      <c r="N90" s="75" t="s">
        <v>503</v>
      </c>
      <c r="O90" s="84"/>
      <c r="P90" s="126" t="e">
        <f>VLOOKUP(O90,'Planned Agenda'!$B$4:$E$17,2,0)</f>
        <v>#N/A</v>
      </c>
      <c r="R90" s="80"/>
      <c r="S90" s="80"/>
      <c r="U90" s="80"/>
      <c r="V90" s="80"/>
    </row>
    <row r="91" spans="1:22" ht="16" outlineLevel="1" x14ac:dyDescent="0.15">
      <c r="A91" s="90"/>
      <c r="B91" s="91" t="s">
        <v>687</v>
      </c>
      <c r="C91" s="80" t="s">
        <v>13</v>
      </c>
      <c r="D91" s="80" t="s">
        <v>13</v>
      </c>
      <c r="E91" s="59"/>
      <c r="F91" s="81">
        <f t="shared" si="15"/>
        <v>5.0000000000000001E-3</v>
      </c>
      <c r="G91" s="80" t="e">
        <f>AVERAGE(R91,#REF!)</f>
        <v>#REF!</v>
      </c>
      <c r="H91" s="80" t="e">
        <f>AVERAGE(U91,#REF!)</f>
        <v>#REF!</v>
      </c>
      <c r="I91" s="82" t="e">
        <f t="shared" si="14"/>
        <v>#REF!</v>
      </c>
      <c r="J91" s="82" t="e">
        <f t="shared" si="14"/>
        <v>#REF!</v>
      </c>
      <c r="K91" s="83" t="s">
        <v>13</v>
      </c>
      <c r="L91" s="137" t="s">
        <v>13</v>
      </c>
      <c r="M91" s="84" t="s">
        <v>371</v>
      </c>
      <c r="N91" s="75" t="s">
        <v>503</v>
      </c>
      <c r="O91" s="84"/>
      <c r="P91" s="126" t="e">
        <f>VLOOKUP(O91,'Planned Agenda'!$B$4:$E$17,2,0)</f>
        <v>#N/A</v>
      </c>
      <c r="R91" s="80"/>
      <c r="S91" s="80"/>
      <c r="U91" s="80"/>
      <c r="V91" s="80"/>
    </row>
    <row r="92" spans="1:22" ht="16" outlineLevel="1" x14ac:dyDescent="0.15">
      <c r="A92" s="90"/>
      <c r="B92" s="91" t="s">
        <v>688</v>
      </c>
      <c r="C92" s="80" t="s">
        <v>13</v>
      </c>
      <c r="D92" s="80" t="s">
        <v>13</v>
      </c>
      <c r="E92" s="59"/>
      <c r="F92" s="81">
        <f t="shared" si="15"/>
        <v>5.0000000000000001E-3</v>
      </c>
      <c r="G92" s="80" t="e">
        <f>AVERAGE(R92,#REF!)</f>
        <v>#REF!</v>
      </c>
      <c r="H92" s="80" t="e">
        <f>AVERAGE(U92,#REF!)</f>
        <v>#REF!</v>
      </c>
      <c r="I92" s="82" t="e">
        <f t="shared" si="14"/>
        <v>#REF!</v>
      </c>
      <c r="J92" s="82" t="e">
        <f t="shared" si="14"/>
        <v>#REF!</v>
      </c>
      <c r="K92" s="83" t="s">
        <v>17</v>
      </c>
      <c r="L92" s="137"/>
      <c r="M92" s="84"/>
      <c r="N92" s="75"/>
      <c r="O92" s="84"/>
      <c r="P92" s="126" t="e">
        <f>VLOOKUP(O92,'Planned Agenda'!$B$4:$E$17,2,0)</f>
        <v>#N/A</v>
      </c>
      <c r="R92" s="80"/>
      <c r="S92" s="80"/>
      <c r="U92" s="80"/>
      <c r="V92" s="80"/>
    </row>
    <row r="93" spans="1:22" ht="16" outlineLevel="1" x14ac:dyDescent="0.15">
      <c r="A93" s="90"/>
      <c r="B93" s="91" t="s">
        <v>689</v>
      </c>
      <c r="C93" s="80" t="s">
        <v>13</v>
      </c>
      <c r="D93" s="80" t="s">
        <v>13</v>
      </c>
      <c r="E93" s="59"/>
      <c r="F93" s="81">
        <f t="shared" si="15"/>
        <v>5.0000000000000001E-3</v>
      </c>
      <c r="G93" s="80" t="e">
        <f>AVERAGE(R93,#REF!)</f>
        <v>#REF!</v>
      </c>
      <c r="H93" s="80" t="e">
        <f>AVERAGE(U93,#REF!)</f>
        <v>#REF!</v>
      </c>
      <c r="I93" s="82" t="e">
        <f t="shared" si="14"/>
        <v>#REF!</v>
      </c>
      <c r="J93" s="82" t="e">
        <f t="shared" si="14"/>
        <v>#REF!</v>
      </c>
      <c r="K93" s="83" t="s">
        <v>17</v>
      </c>
      <c r="L93" s="137"/>
      <c r="M93" s="84"/>
      <c r="N93" s="75"/>
      <c r="O93" s="84"/>
      <c r="P93" s="126" t="e">
        <f>VLOOKUP(O93,'Planned Agenda'!$B$4:$E$17,2,0)</f>
        <v>#N/A</v>
      </c>
      <c r="R93" s="80"/>
      <c r="S93" s="80"/>
      <c r="U93" s="80"/>
      <c r="V93" s="80"/>
    </row>
    <row r="94" spans="1:22" ht="16" outlineLevel="1" x14ac:dyDescent="0.15">
      <c r="A94" s="90"/>
      <c r="B94" s="91" t="s">
        <v>690</v>
      </c>
      <c r="C94" s="80" t="s">
        <v>13</v>
      </c>
      <c r="D94" s="80" t="s">
        <v>13</v>
      </c>
      <c r="E94" s="59"/>
      <c r="F94" s="81">
        <f t="shared" si="15"/>
        <v>5.0000000000000001E-3</v>
      </c>
      <c r="G94" s="80" t="e">
        <f>AVERAGE(R94,#REF!)</f>
        <v>#REF!</v>
      </c>
      <c r="H94" s="80" t="e">
        <f>AVERAGE(U94,#REF!)</f>
        <v>#REF!</v>
      </c>
      <c r="I94" s="82" t="e">
        <f t="shared" si="14"/>
        <v>#REF!</v>
      </c>
      <c r="J94" s="82" t="e">
        <f t="shared" si="14"/>
        <v>#REF!</v>
      </c>
      <c r="K94" s="83" t="s">
        <v>17</v>
      </c>
      <c r="L94" s="137"/>
      <c r="M94" s="84"/>
      <c r="N94" s="75"/>
      <c r="O94" s="84"/>
      <c r="P94" s="126" t="e">
        <f>VLOOKUP(O94,'Planned Agenda'!$B$4:$E$17,2,0)</f>
        <v>#N/A</v>
      </c>
      <c r="R94" s="80"/>
      <c r="S94" s="80"/>
      <c r="U94" s="80"/>
      <c r="V94" s="80"/>
    </row>
    <row r="95" spans="1:22" ht="16" outlineLevel="1" x14ac:dyDescent="0.15">
      <c r="A95" s="90"/>
      <c r="B95" s="95" t="s">
        <v>691</v>
      </c>
      <c r="C95" s="80" t="s">
        <v>13</v>
      </c>
      <c r="D95" s="80" t="s">
        <v>13</v>
      </c>
      <c r="E95" s="59"/>
      <c r="F95" s="81">
        <f t="shared" si="15"/>
        <v>5.0000000000000001E-3</v>
      </c>
      <c r="G95" s="80" t="e">
        <f>AVERAGE(R95,#REF!)</f>
        <v>#REF!</v>
      </c>
      <c r="H95" s="80" t="e">
        <f>AVERAGE(U95,#REF!)</f>
        <v>#REF!</v>
      </c>
      <c r="I95" s="82" t="e">
        <f t="shared" si="14"/>
        <v>#REF!</v>
      </c>
      <c r="J95" s="82" t="e">
        <f t="shared" si="14"/>
        <v>#REF!</v>
      </c>
      <c r="K95" s="83" t="s">
        <v>17</v>
      </c>
      <c r="L95" s="137"/>
      <c r="M95" s="84"/>
      <c r="N95" s="75"/>
      <c r="O95" s="84"/>
      <c r="P95" s="126" t="e">
        <f>VLOOKUP(O95,'Planned Agenda'!$B$4:$E$17,2,0)</f>
        <v>#N/A</v>
      </c>
      <c r="R95" s="80"/>
      <c r="S95" s="80"/>
      <c r="U95" s="80"/>
      <c r="V95" s="80"/>
    </row>
    <row r="96" spans="1:22" ht="16" outlineLevel="1" x14ac:dyDescent="0.15">
      <c r="A96" s="90"/>
      <c r="B96" s="91" t="s">
        <v>692</v>
      </c>
      <c r="C96" s="80" t="s">
        <v>13</v>
      </c>
      <c r="D96" s="80" t="s">
        <v>13</v>
      </c>
      <c r="E96" s="59"/>
      <c r="F96" s="81">
        <f t="shared" si="15"/>
        <v>5.0000000000000001E-3</v>
      </c>
      <c r="G96" s="80" t="e">
        <f>AVERAGE(R96,#REF!)</f>
        <v>#REF!</v>
      </c>
      <c r="H96" s="80" t="e">
        <f>AVERAGE(U96,#REF!)</f>
        <v>#REF!</v>
      </c>
      <c r="I96" s="82" t="e">
        <f t="shared" si="14"/>
        <v>#REF!</v>
      </c>
      <c r="J96" s="82" t="e">
        <f t="shared" si="14"/>
        <v>#REF!</v>
      </c>
      <c r="K96" s="83" t="s">
        <v>17</v>
      </c>
      <c r="L96" s="137"/>
      <c r="M96" s="84"/>
      <c r="N96" s="75"/>
      <c r="O96" s="84"/>
      <c r="P96" s="126" t="e">
        <f>VLOOKUP(O96,'Planned Agenda'!$B$4:$E$17,2,0)</f>
        <v>#N/A</v>
      </c>
      <c r="R96" s="80"/>
      <c r="S96" s="80"/>
      <c r="U96" s="80"/>
      <c r="V96" s="80"/>
    </row>
    <row r="97" spans="1:22" ht="16" outlineLevel="1" x14ac:dyDescent="0.15">
      <c r="A97" s="90"/>
      <c r="B97" s="91" t="s">
        <v>693</v>
      </c>
      <c r="C97" s="80" t="s">
        <v>13</v>
      </c>
      <c r="D97" s="80" t="s">
        <v>13</v>
      </c>
      <c r="E97" s="59"/>
      <c r="F97" s="81">
        <f t="shared" si="15"/>
        <v>5.0000000000000001E-3</v>
      </c>
      <c r="G97" s="80" t="e">
        <f>AVERAGE(R97,#REF!)</f>
        <v>#REF!</v>
      </c>
      <c r="H97" s="80" t="e">
        <f>AVERAGE(U97,#REF!)</f>
        <v>#REF!</v>
      </c>
      <c r="I97" s="82" t="e">
        <f t="shared" si="14"/>
        <v>#REF!</v>
      </c>
      <c r="J97" s="82" t="e">
        <f t="shared" si="14"/>
        <v>#REF!</v>
      </c>
      <c r="K97" s="83" t="s">
        <v>17</v>
      </c>
      <c r="L97" s="137"/>
      <c r="M97" s="84"/>
      <c r="N97" s="75"/>
      <c r="O97" s="84"/>
      <c r="P97" s="126" t="e">
        <f>VLOOKUP(O97,'Planned Agenda'!$B$4:$E$17,2,0)</f>
        <v>#N/A</v>
      </c>
      <c r="R97" s="80"/>
      <c r="S97" s="80"/>
      <c r="U97" s="80"/>
      <c r="V97" s="80"/>
    </row>
    <row r="98" spans="1:22" ht="30" outlineLevel="1" x14ac:dyDescent="0.15">
      <c r="A98" s="90" t="s">
        <v>694</v>
      </c>
      <c r="B98" s="91" t="s">
        <v>695</v>
      </c>
      <c r="C98" s="80" t="s">
        <v>13</v>
      </c>
      <c r="D98" s="80" t="s">
        <v>13</v>
      </c>
      <c r="E98" s="59"/>
      <c r="F98" s="81">
        <f t="shared" si="15"/>
        <v>5.0000000000000001E-3</v>
      </c>
      <c r="G98" s="80" t="e">
        <f>AVERAGE(R98,#REF!)</f>
        <v>#REF!</v>
      </c>
      <c r="H98" s="80" t="e">
        <f>AVERAGE(U98,#REF!)</f>
        <v>#REF!</v>
      </c>
      <c r="I98" s="82" t="e">
        <f t="shared" si="14"/>
        <v>#REF!</v>
      </c>
      <c r="J98" s="82" t="e">
        <f t="shared" si="14"/>
        <v>#REF!</v>
      </c>
      <c r="K98" s="83" t="s">
        <v>13</v>
      </c>
      <c r="L98" s="137" t="s">
        <v>13</v>
      </c>
      <c r="M98" s="84" t="s">
        <v>371</v>
      </c>
      <c r="N98" s="75" t="s">
        <v>503</v>
      </c>
      <c r="O98" s="84"/>
      <c r="P98" s="126" t="e">
        <f>VLOOKUP(O98,'Planned Agenda'!$B$4:$E$17,2,0)</f>
        <v>#N/A</v>
      </c>
      <c r="R98" s="80"/>
      <c r="S98" s="80"/>
      <c r="U98" s="80"/>
      <c r="V98" s="80"/>
    </row>
    <row r="99" spans="1:22" ht="60" outlineLevel="1" x14ac:dyDescent="0.15">
      <c r="A99" s="90" t="s">
        <v>696</v>
      </c>
      <c r="B99" s="79" t="s">
        <v>697</v>
      </c>
      <c r="C99" s="80" t="s">
        <v>13</v>
      </c>
      <c r="D99" s="80" t="s">
        <v>13</v>
      </c>
      <c r="E99" s="59"/>
      <c r="F99" s="81">
        <f t="shared" si="15"/>
        <v>5.0000000000000001E-3</v>
      </c>
      <c r="G99" s="80" t="e">
        <f>AVERAGE(R99,#REF!)</f>
        <v>#REF!</v>
      </c>
      <c r="H99" s="80" t="e">
        <f>AVERAGE(U99,#REF!)</f>
        <v>#REF!</v>
      </c>
      <c r="I99" s="82" t="e">
        <f t="shared" si="14"/>
        <v>#REF!</v>
      </c>
      <c r="J99" s="82" t="e">
        <f t="shared" si="14"/>
        <v>#REF!</v>
      </c>
      <c r="K99" s="83" t="s">
        <v>17</v>
      </c>
      <c r="L99" s="137"/>
      <c r="M99" s="84"/>
      <c r="N99" s="75"/>
      <c r="O99" s="84"/>
      <c r="P99" s="126" t="e">
        <f>VLOOKUP(O99,'Planned Agenda'!$B$4:$E$17,2,0)</f>
        <v>#N/A</v>
      </c>
      <c r="R99" s="80"/>
      <c r="S99" s="80"/>
      <c r="U99" s="80"/>
      <c r="V99" s="80"/>
    </row>
    <row r="100" spans="1:22" ht="30" outlineLevel="1" x14ac:dyDescent="0.15">
      <c r="A100" s="90" t="s">
        <v>698</v>
      </c>
      <c r="B100" s="79" t="s">
        <v>699</v>
      </c>
      <c r="C100" s="80" t="s">
        <v>13</v>
      </c>
      <c r="D100" s="80" t="s">
        <v>13</v>
      </c>
      <c r="E100" s="59"/>
      <c r="F100" s="81">
        <f t="shared" si="15"/>
        <v>5.0000000000000001E-3</v>
      </c>
      <c r="G100" s="80" t="e">
        <f>AVERAGE(R100,#REF!)</f>
        <v>#REF!</v>
      </c>
      <c r="H100" s="80" t="e">
        <f>AVERAGE(U100,#REF!)</f>
        <v>#REF!</v>
      </c>
      <c r="I100" s="82" t="e">
        <f t="shared" si="14"/>
        <v>#REF!</v>
      </c>
      <c r="J100" s="82" t="e">
        <f t="shared" si="14"/>
        <v>#REF!</v>
      </c>
      <c r="K100" s="83" t="s">
        <v>17</v>
      </c>
      <c r="L100" s="137"/>
      <c r="M100" s="84"/>
      <c r="N100" s="75"/>
      <c r="O100" s="84"/>
      <c r="P100" s="126" t="e">
        <f>VLOOKUP(O100,'Planned Agenda'!$B$4:$E$17,2,0)</f>
        <v>#N/A</v>
      </c>
      <c r="R100" s="80"/>
      <c r="S100" s="80"/>
      <c r="U100" s="80"/>
      <c r="V100" s="80"/>
    </row>
    <row r="101" spans="1:22" ht="16" outlineLevel="1" x14ac:dyDescent="0.15">
      <c r="A101" s="90" t="s">
        <v>700</v>
      </c>
      <c r="B101" s="79" t="s">
        <v>701</v>
      </c>
      <c r="C101" s="80" t="s">
        <v>13</v>
      </c>
      <c r="D101" s="80" t="s">
        <v>13</v>
      </c>
      <c r="E101" s="59"/>
      <c r="F101" s="81">
        <f t="shared" si="15"/>
        <v>5.0000000000000001E-3</v>
      </c>
      <c r="G101" s="80" t="e">
        <f>AVERAGE(R101,#REF!)</f>
        <v>#REF!</v>
      </c>
      <c r="H101" s="80" t="e">
        <f>AVERAGE(U101,#REF!)</f>
        <v>#REF!</v>
      </c>
      <c r="I101" s="82" t="e">
        <f t="shared" si="14"/>
        <v>#REF!</v>
      </c>
      <c r="J101" s="82" t="e">
        <f t="shared" si="14"/>
        <v>#REF!</v>
      </c>
      <c r="K101" s="83" t="s">
        <v>13</v>
      </c>
      <c r="L101" s="137" t="s">
        <v>13</v>
      </c>
      <c r="M101" s="84" t="s">
        <v>371</v>
      </c>
      <c r="N101" s="75" t="s">
        <v>503</v>
      </c>
      <c r="O101" s="84"/>
      <c r="P101" s="126" t="e">
        <f>VLOOKUP(O101,'Planned Agenda'!$B$4:$E$17,2,0)</f>
        <v>#N/A</v>
      </c>
      <c r="R101" s="80"/>
      <c r="S101" s="80"/>
      <c r="U101" s="80"/>
      <c r="V101" s="80"/>
    </row>
    <row r="102" spans="1:22" ht="45" outlineLevel="1" x14ac:dyDescent="0.15">
      <c r="A102" s="90" t="s">
        <v>702</v>
      </c>
      <c r="B102" s="79" t="s">
        <v>703</v>
      </c>
      <c r="C102" s="80" t="s">
        <v>13</v>
      </c>
      <c r="D102" s="80" t="s">
        <v>13</v>
      </c>
      <c r="E102" s="59"/>
      <c r="F102" s="81">
        <f t="shared" si="15"/>
        <v>5.0000000000000001E-3</v>
      </c>
      <c r="G102" s="80" t="e">
        <f>AVERAGE(R102,#REF!)</f>
        <v>#REF!</v>
      </c>
      <c r="H102" s="80" t="e">
        <f>AVERAGE(U102,#REF!)</f>
        <v>#REF!</v>
      </c>
      <c r="I102" s="82" t="e">
        <f t="shared" si="14"/>
        <v>#REF!</v>
      </c>
      <c r="J102" s="82" t="e">
        <f t="shared" si="14"/>
        <v>#REF!</v>
      </c>
      <c r="K102" s="83" t="s">
        <v>17</v>
      </c>
      <c r="L102" s="137"/>
      <c r="M102" s="84"/>
      <c r="N102" s="75"/>
      <c r="O102" s="84"/>
      <c r="P102" s="126" t="e">
        <f>VLOOKUP(O102,'Planned Agenda'!$B$4:$E$17,2,0)</f>
        <v>#N/A</v>
      </c>
      <c r="R102" s="80"/>
      <c r="S102" s="80"/>
      <c r="U102" s="80"/>
      <c r="V102" s="80"/>
    </row>
    <row r="103" spans="1:22" ht="105" outlineLevel="1" x14ac:dyDescent="0.15">
      <c r="A103" s="90" t="s">
        <v>704</v>
      </c>
      <c r="B103" s="79" t="s">
        <v>705</v>
      </c>
      <c r="C103" s="80" t="s">
        <v>13</v>
      </c>
      <c r="D103" s="80" t="s">
        <v>13</v>
      </c>
      <c r="E103" s="59"/>
      <c r="F103" s="81">
        <f t="shared" si="15"/>
        <v>5.0000000000000001E-3</v>
      </c>
      <c r="G103" s="80" t="e">
        <f>AVERAGE(R103,#REF!)</f>
        <v>#REF!</v>
      </c>
      <c r="H103" s="80" t="e">
        <f>AVERAGE(U103,#REF!)</f>
        <v>#REF!</v>
      </c>
      <c r="I103" s="82" t="e">
        <f t="shared" si="14"/>
        <v>#REF!</v>
      </c>
      <c r="J103" s="82" t="e">
        <f t="shared" si="14"/>
        <v>#REF!</v>
      </c>
      <c r="K103" s="83" t="s">
        <v>17</v>
      </c>
      <c r="L103" s="137"/>
      <c r="M103" s="84"/>
      <c r="N103" s="75"/>
      <c r="O103" s="84"/>
      <c r="P103" s="126" t="e">
        <f>VLOOKUP(O103,'Planned Agenda'!$B$4:$E$17,2,0)</f>
        <v>#N/A</v>
      </c>
      <c r="R103" s="80"/>
      <c r="S103" s="80"/>
      <c r="U103" s="80"/>
      <c r="V103" s="80"/>
    </row>
    <row r="104" spans="1:22" ht="30" outlineLevel="1" x14ac:dyDescent="0.15">
      <c r="A104" s="90" t="s">
        <v>706</v>
      </c>
      <c r="B104" s="79" t="s">
        <v>707</v>
      </c>
      <c r="C104" s="80" t="s">
        <v>13</v>
      </c>
      <c r="D104" s="80" t="s">
        <v>13</v>
      </c>
      <c r="E104" s="59"/>
      <c r="F104" s="81">
        <f t="shared" si="15"/>
        <v>5.0000000000000001E-3</v>
      </c>
      <c r="G104" s="80" t="e">
        <f>AVERAGE(R104,#REF!)</f>
        <v>#REF!</v>
      </c>
      <c r="H104" s="80" t="e">
        <f>AVERAGE(U104,#REF!)</f>
        <v>#REF!</v>
      </c>
      <c r="I104" s="82" t="e">
        <f t="shared" si="14"/>
        <v>#REF!</v>
      </c>
      <c r="J104" s="82" t="e">
        <f t="shared" si="14"/>
        <v>#REF!</v>
      </c>
      <c r="K104" s="83" t="s">
        <v>13</v>
      </c>
      <c r="L104" s="137" t="s">
        <v>13</v>
      </c>
      <c r="M104" s="84" t="s">
        <v>371</v>
      </c>
      <c r="N104" s="75" t="s">
        <v>503</v>
      </c>
      <c r="O104" s="84"/>
      <c r="P104" s="126" t="e">
        <f>VLOOKUP(O104,'Planned Agenda'!$B$4:$E$17,2,0)</f>
        <v>#N/A</v>
      </c>
      <c r="R104" s="80"/>
      <c r="S104" s="80"/>
      <c r="U104" s="80"/>
      <c r="V104" s="80"/>
    </row>
    <row r="105" spans="1:22" ht="30" outlineLevel="1" x14ac:dyDescent="0.15">
      <c r="A105" s="90" t="s">
        <v>708</v>
      </c>
      <c r="B105" s="79" t="s">
        <v>709</v>
      </c>
      <c r="C105" s="80" t="s">
        <v>13</v>
      </c>
      <c r="D105" s="80" t="s">
        <v>13</v>
      </c>
      <c r="E105" s="59"/>
      <c r="F105" s="81">
        <f t="shared" si="15"/>
        <v>5.0000000000000001E-3</v>
      </c>
      <c r="G105" s="80" t="e">
        <f>AVERAGE(R105,#REF!)</f>
        <v>#REF!</v>
      </c>
      <c r="H105" s="80" t="e">
        <f>AVERAGE(U105,#REF!)</f>
        <v>#REF!</v>
      </c>
      <c r="I105" s="82" t="e">
        <f t="shared" si="14"/>
        <v>#REF!</v>
      </c>
      <c r="J105" s="82" t="e">
        <f t="shared" si="14"/>
        <v>#REF!</v>
      </c>
      <c r="K105" s="83" t="s">
        <v>17</v>
      </c>
      <c r="L105" s="137"/>
      <c r="M105" s="84"/>
      <c r="N105" s="75"/>
      <c r="O105" s="84"/>
      <c r="P105" s="126" t="e">
        <f>VLOOKUP(O105,'Planned Agenda'!$B$4:$E$17,2,0)</f>
        <v>#N/A</v>
      </c>
      <c r="R105" s="80"/>
      <c r="S105" s="80"/>
      <c r="U105" s="80"/>
      <c r="V105" s="80"/>
    </row>
    <row r="106" spans="1:22" ht="30" outlineLevel="1" x14ac:dyDescent="0.15">
      <c r="A106" s="90" t="s">
        <v>710</v>
      </c>
      <c r="B106" s="79" t="s">
        <v>711</v>
      </c>
      <c r="C106" s="80" t="s">
        <v>13</v>
      </c>
      <c r="D106" s="80" t="s">
        <v>13</v>
      </c>
      <c r="E106" s="59"/>
      <c r="F106" s="81">
        <f t="shared" si="15"/>
        <v>5.0000000000000001E-3</v>
      </c>
      <c r="G106" s="80" t="e">
        <f>AVERAGE(R106,#REF!)</f>
        <v>#REF!</v>
      </c>
      <c r="H106" s="80" t="e">
        <f>AVERAGE(U106,#REF!)</f>
        <v>#REF!</v>
      </c>
      <c r="I106" s="82" t="e">
        <f t="shared" si="14"/>
        <v>#REF!</v>
      </c>
      <c r="J106" s="82" t="e">
        <f t="shared" si="14"/>
        <v>#REF!</v>
      </c>
      <c r="K106" s="83" t="s">
        <v>17</v>
      </c>
      <c r="L106" s="137"/>
      <c r="M106" s="84"/>
      <c r="N106" s="75"/>
      <c r="O106" s="84"/>
      <c r="P106" s="126" t="e">
        <f>VLOOKUP(O106,'Planned Agenda'!$B$4:$E$17,2,0)</f>
        <v>#N/A</v>
      </c>
      <c r="R106" s="80"/>
      <c r="S106" s="80"/>
      <c r="U106" s="80"/>
      <c r="V106" s="80"/>
    </row>
    <row r="107" spans="1:22" ht="16" outlineLevel="1" x14ac:dyDescent="0.15">
      <c r="A107" s="90" t="s">
        <v>712</v>
      </c>
      <c r="B107" s="79" t="s">
        <v>713</v>
      </c>
      <c r="C107" s="80" t="s">
        <v>13</v>
      </c>
      <c r="D107" s="80" t="s">
        <v>13</v>
      </c>
      <c r="E107" s="59"/>
      <c r="F107" s="81">
        <f t="shared" si="15"/>
        <v>5.0000000000000001E-3</v>
      </c>
      <c r="G107" s="80" t="e">
        <f>AVERAGE(R107,#REF!)</f>
        <v>#REF!</v>
      </c>
      <c r="H107" s="80" t="e">
        <f>AVERAGE(U107,#REF!)</f>
        <v>#REF!</v>
      </c>
      <c r="I107" s="82" t="e">
        <f t="shared" si="14"/>
        <v>#REF!</v>
      </c>
      <c r="J107" s="82" t="e">
        <f t="shared" si="14"/>
        <v>#REF!</v>
      </c>
      <c r="K107" s="83" t="s">
        <v>17</v>
      </c>
      <c r="L107" s="137"/>
      <c r="M107" s="84"/>
      <c r="N107" s="75"/>
      <c r="O107" s="84"/>
      <c r="P107" s="126" t="e">
        <f>VLOOKUP(O107,'Planned Agenda'!$B$4:$E$17,2,0)</f>
        <v>#N/A</v>
      </c>
      <c r="R107" s="80"/>
      <c r="S107" s="80"/>
      <c r="U107" s="80"/>
      <c r="V107" s="80"/>
    </row>
    <row r="108" spans="1:22" ht="16" outlineLevel="1" x14ac:dyDescent="0.15">
      <c r="A108" s="90" t="s">
        <v>714</v>
      </c>
      <c r="B108" s="79" t="s">
        <v>715</v>
      </c>
      <c r="C108" s="80" t="s">
        <v>13</v>
      </c>
      <c r="D108" s="80" t="s">
        <v>13</v>
      </c>
      <c r="E108" s="59"/>
      <c r="F108" s="81">
        <f t="shared" si="15"/>
        <v>5.0000000000000001E-3</v>
      </c>
      <c r="G108" s="80" t="e">
        <f>AVERAGE(R108,#REF!)</f>
        <v>#REF!</v>
      </c>
      <c r="H108" s="80" t="e">
        <f>AVERAGE(U108,#REF!)</f>
        <v>#REF!</v>
      </c>
      <c r="I108" s="82" t="e">
        <f t="shared" si="14"/>
        <v>#REF!</v>
      </c>
      <c r="J108" s="82" t="e">
        <f t="shared" si="14"/>
        <v>#REF!</v>
      </c>
      <c r="K108" s="83" t="s">
        <v>17</v>
      </c>
      <c r="L108" s="137"/>
      <c r="M108" s="84"/>
      <c r="N108" s="75"/>
      <c r="O108" s="84"/>
      <c r="P108" s="126" t="e">
        <f>VLOOKUP(O108,'Planned Agenda'!$B$4:$E$17,2,0)</f>
        <v>#N/A</v>
      </c>
      <c r="R108" s="80"/>
      <c r="S108" s="80"/>
      <c r="U108" s="80"/>
      <c r="V108" s="80"/>
    </row>
    <row r="109" spans="1:22" s="76" customFormat="1" ht="16" x14ac:dyDescent="0.15">
      <c r="A109" s="67" t="s">
        <v>716</v>
      </c>
      <c r="B109" s="68" t="s">
        <v>717</v>
      </c>
      <c r="C109" s="69" t="s">
        <v>13</v>
      </c>
      <c r="D109" s="69" t="s">
        <v>13</v>
      </c>
      <c r="E109" s="70"/>
      <c r="F109" s="71">
        <v>0.06</v>
      </c>
      <c r="G109" s="69"/>
      <c r="H109" s="69"/>
      <c r="I109" s="72" t="e">
        <f t="shared" ref="I109:J109" si="16">SUM(I110:I117)</f>
        <v>#REF!</v>
      </c>
      <c r="J109" s="72" t="e">
        <f t="shared" si="16"/>
        <v>#REF!</v>
      </c>
      <c r="K109" s="73" t="s">
        <v>524</v>
      </c>
      <c r="L109" s="136"/>
      <c r="M109" s="74"/>
      <c r="N109" s="75"/>
      <c r="O109" s="74"/>
      <c r="P109" s="126" t="e">
        <f>VLOOKUP(O109,'Planned Agenda'!$B$4:$E$17,2,0)</f>
        <v>#N/A</v>
      </c>
      <c r="R109" s="77" t="s">
        <v>524</v>
      </c>
      <c r="S109" s="77" t="s">
        <v>524</v>
      </c>
      <c r="U109" s="77" t="s">
        <v>524</v>
      </c>
      <c r="V109" s="77" t="s">
        <v>524</v>
      </c>
    </row>
    <row r="110" spans="1:22" ht="30" outlineLevel="1" x14ac:dyDescent="0.15">
      <c r="A110" s="80" t="s">
        <v>718</v>
      </c>
      <c r="B110" s="79" t="s">
        <v>719</v>
      </c>
      <c r="C110" s="80" t="s">
        <v>13</v>
      </c>
      <c r="D110" s="80" t="s">
        <v>13</v>
      </c>
      <c r="E110" s="59"/>
      <c r="F110" s="81">
        <f>$F$109/8</f>
        <v>7.4999999999999997E-3</v>
      </c>
      <c r="G110" s="80" t="e">
        <f>AVERAGE(R110,#REF!)</f>
        <v>#REF!</v>
      </c>
      <c r="H110" s="80" t="e">
        <f>AVERAGE(U110,#REF!)</f>
        <v>#REF!</v>
      </c>
      <c r="I110" s="82" t="e">
        <f t="shared" ref="I110:J117" si="17">$F110*G110</f>
        <v>#REF!</v>
      </c>
      <c r="J110" s="82" t="e">
        <f t="shared" si="17"/>
        <v>#REF!</v>
      </c>
      <c r="K110" s="83" t="s">
        <v>13</v>
      </c>
      <c r="L110" s="137" t="s">
        <v>953</v>
      </c>
      <c r="M110" s="84" t="s">
        <v>300</v>
      </c>
      <c r="N110" s="75" t="s">
        <v>501</v>
      </c>
      <c r="O110" s="84"/>
      <c r="P110" s="126" t="e">
        <f>VLOOKUP(O110,'Planned Agenda'!$B$4:$E$17,2,0)</f>
        <v>#N/A</v>
      </c>
      <c r="R110" s="80"/>
      <c r="S110" s="80"/>
      <c r="U110" s="80"/>
      <c r="V110" s="80"/>
    </row>
    <row r="111" spans="1:22" ht="26" outlineLevel="1" x14ac:dyDescent="0.15">
      <c r="A111" s="80" t="s">
        <v>720</v>
      </c>
      <c r="B111" s="79" t="s">
        <v>721</v>
      </c>
      <c r="C111" s="80" t="s">
        <v>13</v>
      </c>
      <c r="D111" s="80" t="s">
        <v>13</v>
      </c>
      <c r="E111" s="59"/>
      <c r="F111" s="81">
        <f t="shared" ref="F111:F117" si="18">$F$109/8</f>
        <v>7.4999999999999997E-3</v>
      </c>
      <c r="G111" s="80" t="e">
        <f>AVERAGE(R111,#REF!)</f>
        <v>#REF!</v>
      </c>
      <c r="H111" s="80" t="e">
        <f>AVERAGE(U111,#REF!)</f>
        <v>#REF!</v>
      </c>
      <c r="I111" s="82" t="e">
        <f t="shared" si="17"/>
        <v>#REF!</v>
      </c>
      <c r="J111" s="82" t="e">
        <f t="shared" si="17"/>
        <v>#REF!</v>
      </c>
      <c r="K111" s="83" t="s">
        <v>13</v>
      </c>
      <c r="L111" s="137" t="s">
        <v>13</v>
      </c>
      <c r="M111" s="84" t="s">
        <v>320</v>
      </c>
      <c r="N111" s="75" t="s">
        <v>502</v>
      </c>
      <c r="O111" s="84"/>
      <c r="P111" s="126" t="e">
        <f>VLOOKUP(O111,'Planned Agenda'!$B$4:$E$17,2,0)</f>
        <v>#N/A</v>
      </c>
      <c r="R111" s="80"/>
      <c r="S111" s="80"/>
      <c r="U111" s="80"/>
      <c r="V111" s="80"/>
    </row>
    <row r="112" spans="1:22" ht="16" outlineLevel="1" x14ac:dyDescent="0.15">
      <c r="A112" s="80" t="s">
        <v>722</v>
      </c>
      <c r="B112" s="79" t="s">
        <v>723</v>
      </c>
      <c r="C112" s="80" t="s">
        <v>13</v>
      </c>
      <c r="D112" s="80" t="s">
        <v>13</v>
      </c>
      <c r="E112" s="59"/>
      <c r="F112" s="81">
        <f t="shared" si="18"/>
        <v>7.4999999999999997E-3</v>
      </c>
      <c r="G112" s="80" t="e">
        <f>AVERAGE(R112,#REF!)</f>
        <v>#REF!</v>
      </c>
      <c r="H112" s="80" t="e">
        <f>AVERAGE(U112,#REF!)</f>
        <v>#REF!</v>
      </c>
      <c r="I112" s="82" t="e">
        <f t="shared" si="17"/>
        <v>#REF!</v>
      </c>
      <c r="J112" s="82" t="e">
        <f t="shared" si="17"/>
        <v>#REF!</v>
      </c>
      <c r="K112" s="83" t="s">
        <v>17</v>
      </c>
      <c r="L112" s="137"/>
      <c r="M112" s="84"/>
      <c r="N112" s="75"/>
      <c r="O112" s="84"/>
      <c r="P112" s="126" t="e">
        <f>VLOOKUP(O112,'Planned Agenda'!$B$4:$E$17,2,0)</f>
        <v>#N/A</v>
      </c>
      <c r="R112" s="80"/>
      <c r="S112" s="80"/>
      <c r="U112" s="80"/>
      <c r="V112" s="80"/>
    </row>
    <row r="113" spans="1:22" ht="26" outlineLevel="1" x14ac:dyDescent="0.15">
      <c r="A113" s="80" t="s">
        <v>724</v>
      </c>
      <c r="B113" s="79" t="s">
        <v>725</v>
      </c>
      <c r="C113" s="80" t="s">
        <v>13</v>
      </c>
      <c r="D113" s="80" t="s">
        <v>13</v>
      </c>
      <c r="E113" s="59"/>
      <c r="F113" s="81">
        <f t="shared" si="18"/>
        <v>7.4999999999999997E-3</v>
      </c>
      <c r="G113" s="80" t="e">
        <f>AVERAGE(R113,#REF!)</f>
        <v>#REF!</v>
      </c>
      <c r="H113" s="80" t="e">
        <f>AVERAGE(U113,#REF!)</f>
        <v>#REF!</v>
      </c>
      <c r="I113" s="82" t="e">
        <f t="shared" si="17"/>
        <v>#REF!</v>
      </c>
      <c r="J113" s="82" t="e">
        <f t="shared" si="17"/>
        <v>#REF!</v>
      </c>
      <c r="K113" s="83" t="s">
        <v>13</v>
      </c>
      <c r="L113" s="137" t="s">
        <v>13</v>
      </c>
      <c r="M113" s="84" t="s">
        <v>300</v>
      </c>
      <c r="N113" s="75" t="s">
        <v>501</v>
      </c>
      <c r="O113" s="84"/>
      <c r="P113" s="126" t="e">
        <f>VLOOKUP(O113,'Planned Agenda'!$B$4:$E$17,2,0)</f>
        <v>#N/A</v>
      </c>
      <c r="R113" s="80"/>
      <c r="S113" s="80"/>
      <c r="U113" s="80"/>
      <c r="V113" s="80"/>
    </row>
    <row r="114" spans="1:22" ht="30" outlineLevel="1" x14ac:dyDescent="0.15">
      <c r="A114" s="80" t="s">
        <v>726</v>
      </c>
      <c r="B114" s="79" t="s">
        <v>727</v>
      </c>
      <c r="C114" s="80" t="s">
        <v>13</v>
      </c>
      <c r="D114" s="80" t="s">
        <v>13</v>
      </c>
      <c r="E114" s="59"/>
      <c r="F114" s="81">
        <f t="shared" si="18"/>
        <v>7.4999999999999997E-3</v>
      </c>
      <c r="G114" s="80" t="e">
        <f>AVERAGE(R114,#REF!)</f>
        <v>#REF!</v>
      </c>
      <c r="H114" s="80" t="e">
        <f>AVERAGE(U114,#REF!)</f>
        <v>#REF!</v>
      </c>
      <c r="I114" s="82" t="e">
        <f t="shared" si="17"/>
        <v>#REF!</v>
      </c>
      <c r="J114" s="82" t="e">
        <f t="shared" si="17"/>
        <v>#REF!</v>
      </c>
      <c r="K114" s="83" t="s">
        <v>13</v>
      </c>
      <c r="L114" s="137" t="s">
        <v>13</v>
      </c>
      <c r="M114" s="84" t="s">
        <v>282</v>
      </c>
      <c r="N114" s="75" t="s">
        <v>500</v>
      </c>
      <c r="O114" s="84"/>
      <c r="P114" s="126" t="e">
        <f>VLOOKUP(O114,'Planned Agenda'!$B$4:$E$17,2,0)</f>
        <v>#N/A</v>
      </c>
      <c r="R114" s="80"/>
      <c r="S114" s="80"/>
      <c r="U114" s="80"/>
      <c r="V114" s="80"/>
    </row>
    <row r="115" spans="1:22" ht="26" outlineLevel="1" x14ac:dyDescent="0.15">
      <c r="A115" s="80" t="s">
        <v>728</v>
      </c>
      <c r="B115" s="79" t="s">
        <v>729</v>
      </c>
      <c r="C115" s="80" t="s">
        <v>13</v>
      </c>
      <c r="D115" s="80" t="s">
        <v>13</v>
      </c>
      <c r="E115" s="59"/>
      <c r="F115" s="81">
        <f t="shared" si="18"/>
        <v>7.4999999999999997E-3</v>
      </c>
      <c r="G115" s="80" t="e">
        <f>AVERAGE(R115,#REF!)</f>
        <v>#REF!</v>
      </c>
      <c r="H115" s="80" t="e">
        <f>AVERAGE(U115,#REF!)</f>
        <v>#REF!</v>
      </c>
      <c r="I115" s="82" t="e">
        <f t="shared" si="17"/>
        <v>#REF!</v>
      </c>
      <c r="J115" s="82" t="e">
        <f t="shared" si="17"/>
        <v>#REF!</v>
      </c>
      <c r="K115" s="83" t="s">
        <v>13</v>
      </c>
      <c r="L115" s="137" t="s">
        <v>13</v>
      </c>
      <c r="M115" s="84" t="s">
        <v>282</v>
      </c>
      <c r="N115" s="75" t="s">
        <v>500</v>
      </c>
      <c r="O115" s="84"/>
      <c r="P115" s="126" t="e">
        <f>VLOOKUP(O115,'Planned Agenda'!$B$4:$E$17,2,0)</f>
        <v>#N/A</v>
      </c>
      <c r="R115" s="80"/>
      <c r="S115" s="80"/>
      <c r="U115" s="80"/>
      <c r="V115" s="80"/>
    </row>
    <row r="116" spans="1:22" ht="45" outlineLevel="1" x14ac:dyDescent="0.15">
      <c r="A116" s="80" t="s">
        <v>730</v>
      </c>
      <c r="B116" s="79" t="s">
        <v>731</v>
      </c>
      <c r="C116" s="80" t="s">
        <v>13</v>
      </c>
      <c r="D116" s="80" t="s">
        <v>13</v>
      </c>
      <c r="E116" s="59"/>
      <c r="F116" s="81">
        <f t="shared" si="18"/>
        <v>7.4999999999999997E-3</v>
      </c>
      <c r="G116" s="80" t="e">
        <f>AVERAGE(R116,#REF!)</f>
        <v>#REF!</v>
      </c>
      <c r="H116" s="80" t="e">
        <f>AVERAGE(U116,#REF!)</f>
        <v>#REF!</v>
      </c>
      <c r="I116" s="82" t="e">
        <f t="shared" si="17"/>
        <v>#REF!</v>
      </c>
      <c r="J116" s="82" t="e">
        <f t="shared" si="17"/>
        <v>#REF!</v>
      </c>
      <c r="K116" s="83" t="s">
        <v>13</v>
      </c>
      <c r="L116" s="137" t="s">
        <v>17</v>
      </c>
      <c r="M116" s="84" t="s">
        <v>282</v>
      </c>
      <c r="N116" s="75" t="s">
        <v>500</v>
      </c>
      <c r="O116" s="84"/>
      <c r="P116" s="126" t="e">
        <f>VLOOKUP(O116,'Planned Agenda'!$B$4:$E$17,2,0)</f>
        <v>#N/A</v>
      </c>
      <c r="R116" s="80"/>
      <c r="S116" s="80"/>
      <c r="U116" s="80"/>
      <c r="V116" s="80"/>
    </row>
    <row r="117" spans="1:22" ht="45" customHeight="1" outlineLevel="1" x14ac:dyDescent="0.15">
      <c r="A117" s="80" t="s">
        <v>732</v>
      </c>
      <c r="B117" s="79" t="s">
        <v>733</v>
      </c>
      <c r="C117" s="80" t="s">
        <v>13</v>
      </c>
      <c r="D117" s="80" t="s">
        <v>13</v>
      </c>
      <c r="E117" s="59"/>
      <c r="F117" s="81">
        <f t="shared" si="18"/>
        <v>7.4999999999999997E-3</v>
      </c>
      <c r="G117" s="80" t="e">
        <f>AVERAGE(R117,#REF!)</f>
        <v>#REF!</v>
      </c>
      <c r="H117" s="80" t="e">
        <f>AVERAGE(U117,#REF!)</f>
        <v>#REF!</v>
      </c>
      <c r="I117" s="82" t="e">
        <f t="shared" si="17"/>
        <v>#REF!</v>
      </c>
      <c r="J117" s="82" t="e">
        <f t="shared" si="17"/>
        <v>#REF!</v>
      </c>
      <c r="K117" s="83" t="s">
        <v>13</v>
      </c>
      <c r="L117" s="137" t="s">
        <v>17</v>
      </c>
      <c r="M117" s="84" t="s">
        <v>282</v>
      </c>
      <c r="N117" s="75" t="s">
        <v>500</v>
      </c>
      <c r="O117" s="84"/>
      <c r="P117" s="126" t="e">
        <f>VLOOKUP(O117,'Planned Agenda'!$B$4:$E$17,2,0)</f>
        <v>#N/A</v>
      </c>
      <c r="R117" s="80"/>
      <c r="S117" s="80"/>
      <c r="U117" s="80"/>
      <c r="V117" s="80"/>
    </row>
    <row r="118" spans="1:22" s="76" customFormat="1" ht="16" x14ac:dyDescent="0.15">
      <c r="A118" s="67" t="s">
        <v>734</v>
      </c>
      <c r="B118" s="68" t="s">
        <v>735</v>
      </c>
      <c r="C118" s="69" t="s">
        <v>13</v>
      </c>
      <c r="D118" s="69" t="s">
        <v>13</v>
      </c>
      <c r="E118" s="70"/>
      <c r="F118" s="71">
        <v>0.08</v>
      </c>
      <c r="G118" s="69"/>
      <c r="H118" s="69"/>
      <c r="I118" s="72" t="e">
        <f t="shared" ref="I118:J118" si="19">SUM(I119:I137)</f>
        <v>#REF!</v>
      </c>
      <c r="J118" s="72" t="e">
        <f t="shared" si="19"/>
        <v>#REF!</v>
      </c>
      <c r="K118" s="73" t="s">
        <v>524</v>
      </c>
      <c r="L118" s="136"/>
      <c r="M118" s="74"/>
      <c r="N118" s="75"/>
      <c r="O118" s="74"/>
      <c r="P118" s="126" t="e">
        <f>VLOOKUP(O118,'Planned Agenda'!$B$4:$E$17,2,0)</f>
        <v>#N/A</v>
      </c>
      <c r="R118" s="77" t="s">
        <v>524</v>
      </c>
      <c r="S118" s="77" t="s">
        <v>524</v>
      </c>
      <c r="U118" s="77" t="s">
        <v>524</v>
      </c>
      <c r="V118" s="77" t="s">
        <v>524</v>
      </c>
    </row>
    <row r="119" spans="1:22" ht="45" outlineLevel="1" x14ac:dyDescent="0.15">
      <c r="A119" s="80" t="s">
        <v>736</v>
      </c>
      <c r="B119" s="79" t="s">
        <v>737</v>
      </c>
      <c r="C119" s="80" t="s">
        <v>13</v>
      </c>
      <c r="D119" s="80" t="s">
        <v>13</v>
      </c>
      <c r="E119" s="59"/>
      <c r="F119" s="81">
        <f>$F$118/19</f>
        <v>4.2105263157894736E-3</v>
      </c>
      <c r="G119" s="80" t="e">
        <f>AVERAGE(R119,#REF!)</f>
        <v>#REF!</v>
      </c>
      <c r="H119" s="80" t="e">
        <f>AVERAGE(U119,#REF!)</f>
        <v>#REF!</v>
      </c>
      <c r="I119" s="82" t="e">
        <f t="shared" ref="I119:J137" si="20">$F119*G119</f>
        <v>#REF!</v>
      </c>
      <c r="J119" s="82" t="e">
        <f t="shared" si="20"/>
        <v>#REF!</v>
      </c>
      <c r="K119" s="83" t="s">
        <v>13</v>
      </c>
      <c r="L119" s="137" t="s">
        <v>13</v>
      </c>
      <c r="M119" s="84" t="s">
        <v>282</v>
      </c>
      <c r="N119" s="75" t="s">
        <v>500</v>
      </c>
      <c r="O119" s="84"/>
      <c r="P119" s="126" t="e">
        <f>VLOOKUP(O119,'Planned Agenda'!$B$4:$E$17,2,0)</f>
        <v>#N/A</v>
      </c>
      <c r="R119" s="80"/>
      <c r="S119" s="80"/>
      <c r="U119" s="80"/>
      <c r="V119" s="80"/>
    </row>
    <row r="120" spans="1:22" ht="26" outlineLevel="1" x14ac:dyDescent="0.15">
      <c r="A120" s="80" t="s">
        <v>738</v>
      </c>
      <c r="B120" s="79" t="s">
        <v>739</v>
      </c>
      <c r="C120" s="80" t="s">
        <v>13</v>
      </c>
      <c r="D120" s="80" t="s">
        <v>13</v>
      </c>
      <c r="E120" s="59"/>
      <c r="F120" s="81">
        <f t="shared" ref="F120:F137" si="21">$F$118/19</f>
        <v>4.2105263157894736E-3</v>
      </c>
      <c r="G120" s="80" t="e">
        <f>AVERAGE(R120,#REF!)</f>
        <v>#REF!</v>
      </c>
      <c r="H120" s="80" t="e">
        <f>AVERAGE(U120,#REF!)</f>
        <v>#REF!</v>
      </c>
      <c r="I120" s="82" t="e">
        <f t="shared" si="20"/>
        <v>#REF!</v>
      </c>
      <c r="J120" s="82" t="e">
        <f t="shared" si="20"/>
        <v>#REF!</v>
      </c>
      <c r="K120" s="83" t="s">
        <v>13</v>
      </c>
      <c r="L120" s="137" t="s">
        <v>954</v>
      </c>
      <c r="M120" s="84" t="s">
        <v>282</v>
      </c>
      <c r="N120" s="75" t="s">
        <v>500</v>
      </c>
      <c r="O120" s="84"/>
      <c r="P120" s="126" t="e">
        <f>VLOOKUP(O120,'Planned Agenda'!$B$4:$E$17,2,0)</f>
        <v>#N/A</v>
      </c>
      <c r="R120" s="80"/>
      <c r="S120" s="80"/>
      <c r="U120" s="80"/>
      <c r="V120" s="80"/>
    </row>
    <row r="121" spans="1:22" ht="16" outlineLevel="1" x14ac:dyDescent="0.15">
      <c r="A121" s="80" t="s">
        <v>740</v>
      </c>
      <c r="B121" s="79" t="s">
        <v>741</v>
      </c>
      <c r="C121" s="80" t="s">
        <v>13</v>
      </c>
      <c r="D121" s="80" t="s">
        <v>13</v>
      </c>
      <c r="E121" s="59"/>
      <c r="F121" s="81">
        <f t="shared" si="21"/>
        <v>4.2105263157894736E-3</v>
      </c>
      <c r="G121" s="80" t="e">
        <f>AVERAGE(R121,#REF!)</f>
        <v>#REF!</v>
      </c>
      <c r="H121" s="80" t="e">
        <f>AVERAGE(U121,#REF!)</f>
        <v>#REF!</v>
      </c>
      <c r="I121" s="82" t="e">
        <f t="shared" si="20"/>
        <v>#REF!</v>
      </c>
      <c r="J121" s="82" t="e">
        <f t="shared" si="20"/>
        <v>#REF!</v>
      </c>
      <c r="K121" s="83" t="s">
        <v>17</v>
      </c>
      <c r="L121" s="137"/>
      <c r="M121" s="84"/>
      <c r="N121" s="75"/>
      <c r="O121" s="84"/>
      <c r="P121" s="126" t="e">
        <f>VLOOKUP(O121,'Planned Agenda'!$B$4:$E$17,2,0)</f>
        <v>#N/A</v>
      </c>
      <c r="R121" s="80"/>
      <c r="S121" s="80"/>
      <c r="U121" s="80"/>
      <c r="V121" s="80"/>
    </row>
    <row r="122" spans="1:22" ht="26" outlineLevel="1" x14ac:dyDescent="0.15">
      <c r="A122" s="80" t="s">
        <v>742</v>
      </c>
      <c r="B122" s="79" t="s">
        <v>743</v>
      </c>
      <c r="C122" s="80" t="s">
        <v>13</v>
      </c>
      <c r="D122" s="80" t="s">
        <v>13</v>
      </c>
      <c r="E122" s="59"/>
      <c r="F122" s="81">
        <f t="shared" si="21"/>
        <v>4.2105263157894736E-3</v>
      </c>
      <c r="G122" s="80" t="e">
        <f>AVERAGE(R122,#REF!)</f>
        <v>#REF!</v>
      </c>
      <c r="H122" s="80" t="e">
        <f>AVERAGE(U122,#REF!)</f>
        <v>#REF!</v>
      </c>
      <c r="I122" s="82" t="e">
        <f t="shared" si="20"/>
        <v>#REF!</v>
      </c>
      <c r="J122" s="82" t="e">
        <f t="shared" si="20"/>
        <v>#REF!</v>
      </c>
      <c r="K122" s="83" t="s">
        <v>13</v>
      </c>
      <c r="L122" s="137" t="s">
        <v>17</v>
      </c>
      <c r="M122" s="84" t="s">
        <v>282</v>
      </c>
      <c r="N122" s="75" t="s">
        <v>500</v>
      </c>
      <c r="O122" s="84"/>
      <c r="P122" s="126" t="e">
        <f>VLOOKUP(O122,'Planned Agenda'!$B$4:$E$17,2,0)</f>
        <v>#N/A</v>
      </c>
      <c r="R122" s="80"/>
      <c r="S122" s="80"/>
      <c r="U122" s="80"/>
      <c r="V122" s="80"/>
    </row>
    <row r="123" spans="1:22" ht="30" outlineLevel="1" x14ac:dyDescent="0.15">
      <c r="A123" s="80" t="s">
        <v>744</v>
      </c>
      <c r="B123" s="79" t="s">
        <v>745</v>
      </c>
      <c r="C123" s="80" t="s">
        <v>13</v>
      </c>
      <c r="D123" s="80" t="s">
        <v>13</v>
      </c>
      <c r="E123" s="59"/>
      <c r="F123" s="81">
        <f t="shared" si="21"/>
        <v>4.2105263157894736E-3</v>
      </c>
      <c r="G123" s="80" t="e">
        <f>AVERAGE(R123,#REF!)</f>
        <v>#REF!</v>
      </c>
      <c r="H123" s="80" t="e">
        <f>AVERAGE(U123,#REF!)</f>
        <v>#REF!</v>
      </c>
      <c r="I123" s="82" t="e">
        <f t="shared" si="20"/>
        <v>#REF!</v>
      </c>
      <c r="J123" s="82" t="e">
        <f t="shared" si="20"/>
        <v>#REF!</v>
      </c>
      <c r="K123" s="83" t="s">
        <v>17</v>
      </c>
      <c r="L123" s="137"/>
      <c r="M123" s="84"/>
      <c r="N123" s="75"/>
      <c r="O123" s="84"/>
      <c r="P123" s="126" t="e">
        <f>VLOOKUP(O123,'Planned Agenda'!$B$4:$E$17,2,0)</f>
        <v>#N/A</v>
      </c>
      <c r="R123" s="80"/>
      <c r="S123" s="80"/>
      <c r="U123" s="80"/>
      <c r="V123" s="80"/>
    </row>
    <row r="124" spans="1:22" ht="30" outlineLevel="1" x14ac:dyDescent="0.15">
      <c r="A124" s="80" t="s">
        <v>746</v>
      </c>
      <c r="B124" s="79" t="s">
        <v>747</v>
      </c>
      <c r="C124" s="80" t="s">
        <v>13</v>
      </c>
      <c r="D124" s="80" t="s">
        <v>13</v>
      </c>
      <c r="E124" s="59"/>
      <c r="F124" s="81">
        <f t="shared" si="21"/>
        <v>4.2105263157894736E-3</v>
      </c>
      <c r="G124" s="80" t="e">
        <f>AVERAGE(R124,#REF!)</f>
        <v>#REF!</v>
      </c>
      <c r="H124" s="80" t="e">
        <f>AVERAGE(U124,#REF!)</f>
        <v>#REF!</v>
      </c>
      <c r="I124" s="82" t="e">
        <f t="shared" si="20"/>
        <v>#REF!</v>
      </c>
      <c r="J124" s="82" t="e">
        <f t="shared" si="20"/>
        <v>#REF!</v>
      </c>
      <c r="K124" s="83" t="s">
        <v>17</v>
      </c>
      <c r="L124" s="137"/>
      <c r="M124" s="84"/>
      <c r="N124" s="75"/>
      <c r="O124" s="84"/>
      <c r="P124" s="126" t="e">
        <f>VLOOKUP(O124,'Planned Agenda'!$B$4:$E$17,2,0)</f>
        <v>#N/A</v>
      </c>
      <c r="R124" s="80"/>
      <c r="S124" s="80"/>
      <c r="U124" s="80"/>
      <c r="V124" s="80"/>
    </row>
    <row r="125" spans="1:22" ht="30" outlineLevel="1" x14ac:dyDescent="0.15">
      <c r="A125" s="80" t="s">
        <v>748</v>
      </c>
      <c r="B125" s="79" t="s">
        <v>749</v>
      </c>
      <c r="C125" s="80" t="s">
        <v>13</v>
      </c>
      <c r="D125" s="80" t="s">
        <v>13</v>
      </c>
      <c r="E125" s="59"/>
      <c r="F125" s="81">
        <f t="shared" si="21"/>
        <v>4.2105263157894736E-3</v>
      </c>
      <c r="G125" s="80" t="e">
        <f>AVERAGE(R125,#REF!)</f>
        <v>#REF!</v>
      </c>
      <c r="H125" s="80" t="e">
        <f>AVERAGE(U125,#REF!)</f>
        <v>#REF!</v>
      </c>
      <c r="I125" s="82" t="e">
        <f t="shared" si="20"/>
        <v>#REF!</v>
      </c>
      <c r="J125" s="82" t="e">
        <f t="shared" si="20"/>
        <v>#REF!</v>
      </c>
      <c r="K125" s="83" t="s">
        <v>17</v>
      </c>
      <c r="L125" s="137"/>
      <c r="M125" s="84"/>
      <c r="N125" s="75"/>
      <c r="O125" s="84"/>
      <c r="P125" s="126" t="e">
        <f>VLOOKUP(O125,'Planned Agenda'!$B$4:$E$17,2,0)</f>
        <v>#N/A</v>
      </c>
      <c r="R125" s="80"/>
      <c r="S125" s="80"/>
      <c r="U125" s="80"/>
      <c r="V125" s="80"/>
    </row>
    <row r="126" spans="1:22" ht="45" outlineLevel="1" x14ac:dyDescent="0.15">
      <c r="A126" s="80" t="s">
        <v>750</v>
      </c>
      <c r="B126" s="79" t="s">
        <v>751</v>
      </c>
      <c r="C126" s="80" t="s">
        <v>13</v>
      </c>
      <c r="D126" s="80" t="s">
        <v>13</v>
      </c>
      <c r="E126" s="59"/>
      <c r="F126" s="81">
        <f t="shared" si="21"/>
        <v>4.2105263157894736E-3</v>
      </c>
      <c r="G126" s="80" t="e">
        <f>AVERAGE(R126,#REF!)</f>
        <v>#REF!</v>
      </c>
      <c r="H126" s="80" t="e">
        <f>AVERAGE(U126,#REF!)</f>
        <v>#REF!</v>
      </c>
      <c r="I126" s="82" t="e">
        <f t="shared" si="20"/>
        <v>#REF!</v>
      </c>
      <c r="J126" s="82" t="e">
        <f t="shared" si="20"/>
        <v>#REF!</v>
      </c>
      <c r="K126" s="83" t="s">
        <v>13</v>
      </c>
      <c r="L126" s="137" t="s">
        <v>13</v>
      </c>
      <c r="M126" s="84" t="s">
        <v>628</v>
      </c>
      <c r="N126" s="75" t="s">
        <v>499</v>
      </c>
      <c r="O126" s="131">
        <v>45124</v>
      </c>
      <c r="P126" s="126" t="str">
        <f>VLOOKUP(O126,'Planned Agenda'!$B$4:$E$17,2,0)</f>
        <v xml:space="preserve">Projects and Data Access, Custom Data Access, Data Transformation,Visualization </v>
      </c>
      <c r="R126" s="80"/>
      <c r="S126" s="80"/>
      <c r="U126" s="80"/>
      <c r="V126" s="80"/>
    </row>
    <row r="127" spans="1:22" ht="30" outlineLevel="1" x14ac:dyDescent="0.15">
      <c r="A127" s="80" t="s">
        <v>752</v>
      </c>
      <c r="B127" s="79" t="s">
        <v>753</v>
      </c>
      <c r="C127" s="80" t="s">
        <v>13</v>
      </c>
      <c r="D127" s="80" t="s">
        <v>13</v>
      </c>
      <c r="E127" s="59"/>
      <c r="F127" s="81">
        <f t="shared" si="21"/>
        <v>4.2105263157894736E-3</v>
      </c>
      <c r="G127" s="80" t="e">
        <f>AVERAGE(R127,#REF!)</f>
        <v>#REF!</v>
      </c>
      <c r="H127" s="80" t="e">
        <f>AVERAGE(U127,#REF!)</f>
        <v>#REF!</v>
      </c>
      <c r="I127" s="82" t="e">
        <f t="shared" si="20"/>
        <v>#REF!</v>
      </c>
      <c r="J127" s="82" t="e">
        <f t="shared" si="20"/>
        <v>#REF!</v>
      </c>
      <c r="K127" s="83" t="s">
        <v>13</v>
      </c>
      <c r="L127" s="137" t="s">
        <v>17</v>
      </c>
      <c r="M127" s="84" t="s">
        <v>282</v>
      </c>
      <c r="N127" s="75" t="s">
        <v>500</v>
      </c>
      <c r="O127" s="84"/>
      <c r="P127" s="126" t="e">
        <f>VLOOKUP(O127,'Planned Agenda'!$B$4:$E$17,2,0)</f>
        <v>#N/A</v>
      </c>
      <c r="R127" s="80"/>
      <c r="S127" s="80"/>
      <c r="U127" s="80"/>
      <c r="V127" s="80"/>
    </row>
    <row r="128" spans="1:22" ht="30" outlineLevel="1" x14ac:dyDescent="0.15">
      <c r="A128" s="80" t="s">
        <v>754</v>
      </c>
      <c r="B128" s="79" t="s">
        <v>755</v>
      </c>
      <c r="C128" s="80" t="s">
        <v>13</v>
      </c>
      <c r="D128" s="80" t="s">
        <v>13</v>
      </c>
      <c r="E128" s="59"/>
      <c r="F128" s="81">
        <f t="shared" si="21"/>
        <v>4.2105263157894736E-3</v>
      </c>
      <c r="G128" s="80" t="e">
        <f>AVERAGE(R128,#REF!)</f>
        <v>#REF!</v>
      </c>
      <c r="H128" s="80" t="e">
        <f>AVERAGE(U128,#REF!)</f>
        <v>#REF!</v>
      </c>
      <c r="I128" s="82" t="e">
        <f t="shared" si="20"/>
        <v>#REF!</v>
      </c>
      <c r="J128" s="82" t="e">
        <f t="shared" si="20"/>
        <v>#REF!</v>
      </c>
      <c r="K128" s="83" t="s">
        <v>17</v>
      </c>
      <c r="L128" s="137"/>
      <c r="M128" s="84"/>
      <c r="N128" s="75"/>
      <c r="O128" s="84"/>
      <c r="P128" s="126" t="e">
        <f>VLOOKUP(O128,'Planned Agenda'!$B$4:$E$17,2,0)</f>
        <v>#N/A</v>
      </c>
      <c r="R128" s="80"/>
      <c r="S128" s="80"/>
      <c r="U128" s="80"/>
      <c r="V128" s="80"/>
    </row>
    <row r="129" spans="1:22" ht="16" outlineLevel="1" x14ac:dyDescent="0.15">
      <c r="A129" s="80" t="s">
        <v>756</v>
      </c>
      <c r="B129" s="79" t="s">
        <v>757</v>
      </c>
      <c r="C129" s="80" t="s">
        <v>13</v>
      </c>
      <c r="D129" s="80" t="s">
        <v>13</v>
      </c>
      <c r="E129" s="59"/>
      <c r="F129" s="81">
        <f t="shared" si="21"/>
        <v>4.2105263157894736E-3</v>
      </c>
      <c r="G129" s="80" t="e">
        <f>AVERAGE(R129,#REF!)</f>
        <v>#REF!</v>
      </c>
      <c r="H129" s="80" t="e">
        <f>AVERAGE(U129,#REF!)</f>
        <v>#REF!</v>
      </c>
      <c r="I129" s="82" t="e">
        <f t="shared" si="20"/>
        <v>#REF!</v>
      </c>
      <c r="J129" s="82" t="e">
        <f t="shared" si="20"/>
        <v>#REF!</v>
      </c>
      <c r="K129" s="83" t="s">
        <v>17</v>
      </c>
      <c r="L129" s="137"/>
      <c r="M129" s="84"/>
      <c r="N129" s="75"/>
      <c r="O129" s="84"/>
      <c r="P129" s="126" t="e">
        <f>VLOOKUP(O129,'Planned Agenda'!$B$4:$E$17,2,0)</f>
        <v>#N/A</v>
      </c>
      <c r="R129" s="80"/>
      <c r="S129" s="80"/>
      <c r="U129" s="80"/>
      <c r="V129" s="80"/>
    </row>
    <row r="130" spans="1:22" ht="16" outlineLevel="1" x14ac:dyDescent="0.15">
      <c r="A130" s="80" t="s">
        <v>758</v>
      </c>
      <c r="B130" s="79" t="s">
        <v>759</v>
      </c>
      <c r="C130" s="80" t="s">
        <v>13</v>
      </c>
      <c r="D130" s="80" t="s">
        <v>13</v>
      </c>
      <c r="E130" s="59"/>
      <c r="F130" s="81">
        <f t="shared" si="21"/>
        <v>4.2105263157894736E-3</v>
      </c>
      <c r="G130" s="80" t="e">
        <f>AVERAGE(R130,#REF!)</f>
        <v>#REF!</v>
      </c>
      <c r="H130" s="80" t="e">
        <f>AVERAGE(U130,#REF!)</f>
        <v>#REF!</v>
      </c>
      <c r="I130" s="82" t="e">
        <f t="shared" si="20"/>
        <v>#REF!</v>
      </c>
      <c r="J130" s="82" t="e">
        <f t="shared" si="20"/>
        <v>#REF!</v>
      </c>
      <c r="K130" s="83" t="s">
        <v>17</v>
      </c>
      <c r="L130" s="137"/>
      <c r="M130" s="84"/>
      <c r="N130" s="75"/>
      <c r="O130" s="84"/>
      <c r="P130" s="126" t="e">
        <f>VLOOKUP(O130,'Planned Agenda'!$B$4:$E$17,2,0)</f>
        <v>#N/A</v>
      </c>
      <c r="R130" s="80"/>
      <c r="S130" s="80"/>
      <c r="U130" s="80"/>
      <c r="V130" s="80"/>
    </row>
    <row r="131" spans="1:22" ht="30" outlineLevel="1" x14ac:dyDescent="0.15">
      <c r="A131" s="80" t="s">
        <v>760</v>
      </c>
      <c r="B131" s="79" t="s">
        <v>761</v>
      </c>
      <c r="C131" s="80" t="s">
        <v>13</v>
      </c>
      <c r="D131" s="80" t="s">
        <v>13</v>
      </c>
      <c r="E131" s="59"/>
      <c r="F131" s="81">
        <f t="shared" si="21"/>
        <v>4.2105263157894736E-3</v>
      </c>
      <c r="G131" s="80" t="e">
        <f>AVERAGE(R131,#REF!)</f>
        <v>#REF!</v>
      </c>
      <c r="H131" s="80" t="e">
        <f>AVERAGE(U131,#REF!)</f>
        <v>#REF!</v>
      </c>
      <c r="I131" s="82" t="e">
        <f t="shared" si="20"/>
        <v>#REF!</v>
      </c>
      <c r="J131" s="82" t="e">
        <f t="shared" si="20"/>
        <v>#REF!</v>
      </c>
      <c r="K131" s="83" t="s">
        <v>17</v>
      </c>
      <c r="L131" s="137"/>
      <c r="M131" s="84"/>
      <c r="N131" s="75"/>
      <c r="O131" s="84"/>
      <c r="P131" s="126" t="e">
        <f>VLOOKUP(O131,'Planned Agenda'!$B$4:$E$17,2,0)</f>
        <v>#N/A</v>
      </c>
      <c r="R131" s="80"/>
      <c r="S131" s="80"/>
      <c r="U131" s="80"/>
      <c r="V131" s="80"/>
    </row>
    <row r="132" spans="1:22" ht="30" outlineLevel="1" x14ac:dyDescent="0.15">
      <c r="A132" s="80" t="s">
        <v>762</v>
      </c>
      <c r="B132" s="79" t="s">
        <v>763</v>
      </c>
      <c r="C132" s="80" t="s">
        <v>13</v>
      </c>
      <c r="D132" s="80" t="s">
        <v>13</v>
      </c>
      <c r="E132" s="59"/>
      <c r="F132" s="81">
        <f t="shared" si="21"/>
        <v>4.2105263157894736E-3</v>
      </c>
      <c r="G132" s="80" t="e">
        <f>AVERAGE(R132,#REF!)</f>
        <v>#REF!</v>
      </c>
      <c r="H132" s="80" t="e">
        <f>AVERAGE(U132,#REF!)</f>
        <v>#REF!</v>
      </c>
      <c r="I132" s="82" t="e">
        <f t="shared" si="20"/>
        <v>#REF!</v>
      </c>
      <c r="J132" s="82" t="e">
        <f t="shared" si="20"/>
        <v>#REF!</v>
      </c>
      <c r="K132" s="83" t="s">
        <v>17</v>
      </c>
      <c r="L132" s="137"/>
      <c r="M132" s="84"/>
      <c r="N132" s="75"/>
      <c r="O132" s="84"/>
      <c r="P132" s="126" t="e">
        <f>VLOOKUP(O132,'Planned Agenda'!$B$4:$E$17,2,0)</f>
        <v>#N/A</v>
      </c>
      <c r="R132" s="80"/>
      <c r="S132" s="80"/>
      <c r="U132" s="80"/>
      <c r="V132" s="80"/>
    </row>
    <row r="133" spans="1:22" ht="180" customHeight="1" outlineLevel="1" x14ac:dyDescent="0.15">
      <c r="A133" s="80" t="s">
        <v>764</v>
      </c>
      <c r="B133" s="79" t="s">
        <v>765</v>
      </c>
      <c r="C133" s="80" t="s">
        <v>13</v>
      </c>
      <c r="D133" s="80" t="s">
        <v>13</v>
      </c>
      <c r="E133" s="59"/>
      <c r="F133" s="81">
        <f t="shared" si="21"/>
        <v>4.2105263157894736E-3</v>
      </c>
      <c r="G133" s="80" t="e">
        <f>AVERAGE(R133,#REF!)</f>
        <v>#REF!</v>
      </c>
      <c r="H133" s="80" t="e">
        <f>AVERAGE(U133,#REF!)</f>
        <v>#REF!</v>
      </c>
      <c r="I133" s="82" t="e">
        <f t="shared" si="20"/>
        <v>#REF!</v>
      </c>
      <c r="J133" s="82" t="e">
        <f t="shared" si="20"/>
        <v>#REF!</v>
      </c>
      <c r="K133" s="83" t="s">
        <v>17</v>
      </c>
      <c r="L133" s="137"/>
      <c r="M133" s="84"/>
      <c r="N133" s="75"/>
      <c r="O133" s="84"/>
      <c r="P133" s="126" t="e">
        <f>VLOOKUP(O133,'Planned Agenda'!$B$4:$E$17,2,0)</f>
        <v>#N/A</v>
      </c>
      <c r="R133" s="80"/>
      <c r="S133" s="80"/>
      <c r="U133" s="80"/>
      <c r="V133" s="80"/>
    </row>
    <row r="134" spans="1:22" ht="16" outlineLevel="1" x14ac:dyDescent="0.15">
      <c r="A134" s="80" t="s">
        <v>766</v>
      </c>
      <c r="B134" s="79" t="s">
        <v>767</v>
      </c>
      <c r="C134" s="80" t="s">
        <v>13</v>
      </c>
      <c r="D134" s="80" t="s">
        <v>13</v>
      </c>
      <c r="E134" s="59"/>
      <c r="F134" s="81">
        <f t="shared" si="21"/>
        <v>4.2105263157894736E-3</v>
      </c>
      <c r="G134" s="80" t="e">
        <f>AVERAGE(R134,#REF!)</f>
        <v>#REF!</v>
      </c>
      <c r="H134" s="80" t="e">
        <f>AVERAGE(U134,#REF!)</f>
        <v>#REF!</v>
      </c>
      <c r="I134" s="82" t="e">
        <f t="shared" si="20"/>
        <v>#REF!</v>
      </c>
      <c r="J134" s="82" t="e">
        <f t="shared" si="20"/>
        <v>#REF!</v>
      </c>
      <c r="K134" s="83" t="s">
        <v>17</v>
      </c>
      <c r="L134" s="137"/>
      <c r="M134" s="84"/>
      <c r="N134" s="75"/>
      <c r="O134" s="84"/>
      <c r="P134" s="126" t="e">
        <f>VLOOKUP(O134,'Planned Agenda'!$B$4:$E$17,2,0)</f>
        <v>#N/A</v>
      </c>
      <c r="R134" s="80"/>
      <c r="S134" s="80"/>
      <c r="U134" s="80"/>
      <c r="V134" s="80"/>
    </row>
    <row r="135" spans="1:22" ht="30" outlineLevel="1" x14ac:dyDescent="0.15">
      <c r="A135" s="80" t="s">
        <v>768</v>
      </c>
      <c r="B135" s="79" t="s">
        <v>769</v>
      </c>
      <c r="C135" s="80" t="s">
        <v>13</v>
      </c>
      <c r="D135" s="80" t="s">
        <v>13</v>
      </c>
      <c r="E135" s="59"/>
      <c r="F135" s="81">
        <f t="shared" si="21"/>
        <v>4.2105263157894736E-3</v>
      </c>
      <c r="G135" s="80" t="e">
        <f>AVERAGE(R135,#REF!)</f>
        <v>#REF!</v>
      </c>
      <c r="H135" s="80" t="e">
        <f>AVERAGE(U135,#REF!)</f>
        <v>#REF!</v>
      </c>
      <c r="I135" s="82" t="e">
        <f t="shared" si="20"/>
        <v>#REF!</v>
      </c>
      <c r="J135" s="82" t="e">
        <f t="shared" si="20"/>
        <v>#REF!</v>
      </c>
      <c r="K135" s="83" t="s">
        <v>17</v>
      </c>
      <c r="L135" s="137"/>
      <c r="M135" s="84"/>
      <c r="N135" s="75"/>
      <c r="O135" s="84"/>
      <c r="P135" s="126" t="e">
        <f>VLOOKUP(O135,'Planned Agenda'!$B$4:$E$17,2,0)</f>
        <v>#N/A</v>
      </c>
      <c r="R135" s="80"/>
      <c r="S135" s="80"/>
      <c r="U135" s="80"/>
      <c r="V135" s="80"/>
    </row>
    <row r="136" spans="1:22" ht="16" outlineLevel="1" x14ac:dyDescent="0.15">
      <c r="A136" s="80" t="s">
        <v>770</v>
      </c>
      <c r="B136" s="79" t="s">
        <v>771</v>
      </c>
      <c r="C136" s="80" t="s">
        <v>13</v>
      </c>
      <c r="D136" s="80" t="s">
        <v>13</v>
      </c>
      <c r="E136" s="59"/>
      <c r="F136" s="81">
        <f t="shared" si="21"/>
        <v>4.2105263157894736E-3</v>
      </c>
      <c r="G136" s="80" t="e">
        <f>AVERAGE(R136,#REF!)</f>
        <v>#REF!</v>
      </c>
      <c r="H136" s="80" t="e">
        <f>AVERAGE(U136,#REF!)</f>
        <v>#REF!</v>
      </c>
      <c r="I136" s="82" t="e">
        <f t="shared" si="20"/>
        <v>#REF!</v>
      </c>
      <c r="J136" s="82" t="e">
        <f t="shared" si="20"/>
        <v>#REF!</v>
      </c>
      <c r="K136" s="83" t="s">
        <v>17</v>
      </c>
      <c r="L136" s="137"/>
      <c r="M136" s="84"/>
      <c r="N136" s="75"/>
      <c r="O136" s="84"/>
      <c r="P136" s="126" t="e">
        <f>VLOOKUP(O136,'Planned Agenda'!$B$4:$E$17,2,0)</f>
        <v>#N/A</v>
      </c>
      <c r="R136" s="80"/>
      <c r="S136" s="80"/>
      <c r="U136" s="80"/>
      <c r="V136" s="80"/>
    </row>
    <row r="137" spans="1:22" ht="30" outlineLevel="1" x14ac:dyDescent="0.15">
      <c r="A137" s="80" t="s">
        <v>772</v>
      </c>
      <c r="B137" s="79" t="s">
        <v>773</v>
      </c>
      <c r="C137" s="80" t="s">
        <v>13</v>
      </c>
      <c r="D137" s="80" t="s">
        <v>13</v>
      </c>
      <c r="E137" s="59"/>
      <c r="F137" s="81">
        <f t="shared" si="21"/>
        <v>4.2105263157894736E-3</v>
      </c>
      <c r="G137" s="80" t="e">
        <f>AVERAGE(R137,#REF!)</f>
        <v>#REF!</v>
      </c>
      <c r="H137" s="80" t="e">
        <f>AVERAGE(U137,#REF!)</f>
        <v>#REF!</v>
      </c>
      <c r="I137" s="82" t="e">
        <f t="shared" si="20"/>
        <v>#REF!</v>
      </c>
      <c r="J137" s="82" t="e">
        <f t="shared" si="20"/>
        <v>#REF!</v>
      </c>
      <c r="K137" s="83" t="s">
        <v>17</v>
      </c>
      <c r="L137" s="137"/>
      <c r="M137" s="84"/>
      <c r="N137" s="75"/>
      <c r="O137" s="84"/>
      <c r="P137" s="126" t="e">
        <f>VLOOKUP(O137,'Planned Agenda'!$B$4:$E$17,2,0)</f>
        <v>#N/A</v>
      </c>
      <c r="R137" s="80"/>
      <c r="S137" s="80"/>
      <c r="U137" s="80"/>
      <c r="V137" s="80"/>
    </row>
    <row r="138" spans="1:22" s="76" customFormat="1" ht="16" x14ac:dyDescent="0.15">
      <c r="A138" s="67" t="s">
        <v>774</v>
      </c>
      <c r="B138" s="68" t="s">
        <v>775</v>
      </c>
      <c r="C138" s="69" t="s">
        <v>13</v>
      </c>
      <c r="D138" s="69" t="s">
        <v>13</v>
      </c>
      <c r="E138" s="70"/>
      <c r="F138" s="71">
        <v>0.1</v>
      </c>
      <c r="G138" s="69"/>
      <c r="H138" s="69"/>
      <c r="I138" s="72" t="e">
        <f t="shared" ref="I138:J138" si="22">SUM(I139:I162)</f>
        <v>#REF!</v>
      </c>
      <c r="J138" s="72" t="e">
        <f t="shared" si="22"/>
        <v>#REF!</v>
      </c>
      <c r="K138" s="73" t="s">
        <v>524</v>
      </c>
      <c r="L138" s="136"/>
      <c r="M138" s="74"/>
      <c r="N138" s="75"/>
      <c r="O138" s="74"/>
      <c r="P138" s="126" t="e">
        <f>VLOOKUP(O138,'Planned Agenda'!$B$4:$E$17,2,0)</f>
        <v>#N/A</v>
      </c>
      <c r="R138" s="77" t="s">
        <v>524</v>
      </c>
      <c r="S138" s="77" t="s">
        <v>524</v>
      </c>
      <c r="U138" s="77" t="s">
        <v>524</v>
      </c>
      <c r="V138" s="77" t="s">
        <v>524</v>
      </c>
    </row>
    <row r="139" spans="1:22" ht="45" outlineLevel="1" x14ac:dyDescent="0.15">
      <c r="A139" s="90" t="s">
        <v>776</v>
      </c>
      <c r="B139" s="79" t="s">
        <v>777</v>
      </c>
      <c r="C139" s="80" t="s">
        <v>13</v>
      </c>
      <c r="D139" s="80" t="s">
        <v>13</v>
      </c>
      <c r="E139" s="59"/>
      <c r="F139" s="81"/>
      <c r="G139" s="80"/>
      <c r="H139" s="80"/>
      <c r="I139" s="82"/>
      <c r="J139" s="82"/>
      <c r="K139" s="83" t="s">
        <v>17</v>
      </c>
      <c r="L139" s="137"/>
      <c r="M139" s="84"/>
      <c r="N139" s="75"/>
      <c r="O139" s="84"/>
      <c r="P139" s="126" t="e">
        <f>VLOOKUP(O139,'Planned Agenda'!$B$4:$E$17,2,0)</f>
        <v>#N/A</v>
      </c>
      <c r="R139" s="94"/>
      <c r="S139" s="94"/>
      <c r="U139" s="94"/>
      <c r="V139" s="94"/>
    </row>
    <row r="140" spans="1:22" ht="16" outlineLevel="1" x14ac:dyDescent="0.15">
      <c r="A140" s="90"/>
      <c r="B140" s="79" t="s">
        <v>778</v>
      </c>
      <c r="C140" s="80" t="s">
        <v>13</v>
      </c>
      <c r="D140" s="80" t="s">
        <v>13</v>
      </c>
      <c r="E140" s="59"/>
      <c r="F140" s="81">
        <f>$F$138/23</f>
        <v>4.3478260869565218E-3</v>
      </c>
      <c r="G140" s="80" t="e">
        <f>AVERAGE(R140,#REF!)</f>
        <v>#REF!</v>
      </c>
      <c r="H140" s="80" t="e">
        <f>AVERAGE(U140,#REF!)</f>
        <v>#REF!</v>
      </c>
      <c r="I140" s="82" t="e">
        <f t="shared" ref="I140:J162" si="23">$F140*G140</f>
        <v>#REF!</v>
      </c>
      <c r="J140" s="82" t="e">
        <f t="shared" si="23"/>
        <v>#REF!</v>
      </c>
      <c r="K140" s="83" t="s">
        <v>17</v>
      </c>
      <c r="L140" s="137"/>
      <c r="M140" s="84"/>
      <c r="N140" s="75"/>
      <c r="O140" s="84"/>
      <c r="P140" s="126" t="e">
        <f>VLOOKUP(O140,'Planned Agenda'!$B$4:$E$17,2,0)</f>
        <v>#N/A</v>
      </c>
      <c r="R140" s="80"/>
      <c r="S140" s="80"/>
      <c r="U140" s="80"/>
      <c r="V140" s="80"/>
    </row>
    <row r="141" spans="1:22" ht="16" outlineLevel="1" x14ac:dyDescent="0.15">
      <c r="A141" s="96"/>
      <c r="B141" s="79" t="s">
        <v>779</v>
      </c>
      <c r="C141" s="80" t="s">
        <v>13</v>
      </c>
      <c r="D141" s="80" t="s">
        <v>13</v>
      </c>
      <c r="E141" s="59"/>
      <c r="F141" s="81">
        <f t="shared" ref="F141:F162" si="24">$F$138/23</f>
        <v>4.3478260869565218E-3</v>
      </c>
      <c r="G141" s="80" t="e">
        <f>AVERAGE(R141,#REF!)</f>
        <v>#REF!</v>
      </c>
      <c r="H141" s="80" t="e">
        <f>AVERAGE(U141,#REF!)</f>
        <v>#REF!</v>
      </c>
      <c r="I141" s="82" t="e">
        <f t="shared" si="23"/>
        <v>#REF!</v>
      </c>
      <c r="J141" s="82" t="e">
        <f t="shared" si="23"/>
        <v>#REF!</v>
      </c>
      <c r="K141" s="83" t="s">
        <v>17</v>
      </c>
      <c r="L141" s="137"/>
      <c r="M141" s="84"/>
      <c r="N141" s="75"/>
      <c r="O141" s="84"/>
      <c r="P141" s="126" t="e">
        <f>VLOOKUP(O141,'Planned Agenda'!$B$4:$E$17,2,0)</f>
        <v>#N/A</v>
      </c>
      <c r="R141" s="80"/>
      <c r="S141" s="80"/>
      <c r="U141" s="80"/>
      <c r="V141" s="80"/>
    </row>
    <row r="142" spans="1:22" ht="16" outlineLevel="1" x14ac:dyDescent="0.15">
      <c r="A142" s="90"/>
      <c r="B142" s="79" t="s">
        <v>780</v>
      </c>
      <c r="C142" s="80" t="s">
        <v>13</v>
      </c>
      <c r="D142" s="80" t="s">
        <v>13</v>
      </c>
      <c r="E142" s="59"/>
      <c r="F142" s="81">
        <f t="shared" si="24"/>
        <v>4.3478260869565218E-3</v>
      </c>
      <c r="G142" s="80" t="e">
        <f>AVERAGE(R142,#REF!)</f>
        <v>#REF!</v>
      </c>
      <c r="H142" s="80" t="e">
        <f>AVERAGE(U142,#REF!)</f>
        <v>#REF!</v>
      </c>
      <c r="I142" s="82" t="e">
        <f t="shared" si="23"/>
        <v>#REF!</v>
      </c>
      <c r="J142" s="82" t="e">
        <f t="shared" si="23"/>
        <v>#REF!</v>
      </c>
      <c r="K142" s="83" t="s">
        <v>17</v>
      </c>
      <c r="L142" s="137"/>
      <c r="M142" s="84"/>
      <c r="N142" s="75"/>
      <c r="O142" s="84"/>
      <c r="P142" s="126" t="e">
        <f>VLOOKUP(O142,'Planned Agenda'!$B$4:$E$17,2,0)</f>
        <v>#N/A</v>
      </c>
      <c r="R142" s="80"/>
      <c r="S142" s="80"/>
      <c r="U142" s="80"/>
      <c r="V142" s="80"/>
    </row>
    <row r="143" spans="1:22" ht="16" outlineLevel="1" x14ac:dyDescent="0.15">
      <c r="A143" s="90"/>
      <c r="B143" s="79" t="s">
        <v>781</v>
      </c>
      <c r="C143" s="80" t="s">
        <v>13</v>
      </c>
      <c r="D143" s="80" t="s">
        <v>13</v>
      </c>
      <c r="E143" s="59"/>
      <c r="F143" s="81">
        <f t="shared" si="24"/>
        <v>4.3478260869565218E-3</v>
      </c>
      <c r="G143" s="80" t="e">
        <f>AVERAGE(R143,#REF!)</f>
        <v>#REF!</v>
      </c>
      <c r="H143" s="80" t="e">
        <f>AVERAGE(U143,#REF!)</f>
        <v>#REF!</v>
      </c>
      <c r="I143" s="82" t="e">
        <f t="shared" si="23"/>
        <v>#REF!</v>
      </c>
      <c r="J143" s="82" t="e">
        <f t="shared" si="23"/>
        <v>#REF!</v>
      </c>
      <c r="K143" s="83" t="s">
        <v>17</v>
      </c>
      <c r="L143" s="137"/>
      <c r="M143" s="84"/>
      <c r="N143" s="75"/>
      <c r="O143" s="84"/>
      <c r="P143" s="126" t="e">
        <f>VLOOKUP(O143,'Planned Agenda'!$B$4:$E$17,2,0)</f>
        <v>#N/A</v>
      </c>
      <c r="R143" s="80"/>
      <c r="S143" s="80"/>
      <c r="U143" s="80"/>
      <c r="V143" s="80"/>
    </row>
    <row r="144" spans="1:22" ht="16" outlineLevel="1" x14ac:dyDescent="0.15">
      <c r="A144" s="90"/>
      <c r="B144" s="79" t="s">
        <v>782</v>
      </c>
      <c r="C144" s="80" t="s">
        <v>13</v>
      </c>
      <c r="D144" s="80" t="s">
        <v>13</v>
      </c>
      <c r="E144" s="59"/>
      <c r="F144" s="81">
        <f t="shared" si="24"/>
        <v>4.3478260869565218E-3</v>
      </c>
      <c r="G144" s="80" t="e">
        <f>AVERAGE(R144,#REF!)</f>
        <v>#REF!</v>
      </c>
      <c r="H144" s="80" t="e">
        <f>AVERAGE(U144,#REF!)</f>
        <v>#REF!</v>
      </c>
      <c r="I144" s="82" t="e">
        <f t="shared" si="23"/>
        <v>#REF!</v>
      </c>
      <c r="J144" s="82" t="e">
        <f t="shared" si="23"/>
        <v>#REF!</v>
      </c>
      <c r="K144" s="83" t="s">
        <v>17</v>
      </c>
      <c r="L144" s="137"/>
      <c r="M144" s="84"/>
      <c r="N144" s="75"/>
      <c r="O144" s="84"/>
      <c r="P144" s="126" t="e">
        <f>VLOOKUP(O144,'Planned Agenda'!$B$4:$E$17,2,0)</f>
        <v>#N/A</v>
      </c>
      <c r="R144" s="80"/>
      <c r="S144" s="80"/>
      <c r="U144" s="80"/>
      <c r="V144" s="80"/>
    </row>
    <row r="145" spans="1:22" ht="16" outlineLevel="1" x14ac:dyDescent="0.15">
      <c r="A145" s="90"/>
      <c r="B145" s="79" t="s">
        <v>783</v>
      </c>
      <c r="C145" s="80" t="s">
        <v>13</v>
      </c>
      <c r="D145" s="80" t="s">
        <v>13</v>
      </c>
      <c r="E145" s="59"/>
      <c r="F145" s="81">
        <f t="shared" si="24"/>
        <v>4.3478260869565218E-3</v>
      </c>
      <c r="G145" s="80" t="e">
        <f>AVERAGE(R145,#REF!)</f>
        <v>#REF!</v>
      </c>
      <c r="H145" s="80" t="e">
        <f>AVERAGE(U145,#REF!)</f>
        <v>#REF!</v>
      </c>
      <c r="I145" s="82" t="e">
        <f t="shared" si="23"/>
        <v>#REF!</v>
      </c>
      <c r="J145" s="82" t="e">
        <f t="shared" si="23"/>
        <v>#REF!</v>
      </c>
      <c r="K145" s="83" t="s">
        <v>17</v>
      </c>
      <c r="L145" s="137"/>
      <c r="M145" s="84"/>
      <c r="N145" s="75"/>
      <c r="O145" s="84"/>
      <c r="P145" s="126" t="e">
        <f>VLOOKUP(O145,'Planned Agenda'!$B$4:$E$17,2,0)</f>
        <v>#N/A</v>
      </c>
      <c r="R145" s="80"/>
      <c r="S145" s="80"/>
      <c r="U145" s="80"/>
      <c r="V145" s="80"/>
    </row>
    <row r="146" spans="1:22" ht="16" outlineLevel="1" x14ac:dyDescent="0.15">
      <c r="A146" s="90"/>
      <c r="B146" s="79" t="s">
        <v>784</v>
      </c>
      <c r="C146" s="80" t="s">
        <v>13</v>
      </c>
      <c r="D146" s="80" t="s">
        <v>13</v>
      </c>
      <c r="E146" s="59"/>
      <c r="F146" s="81">
        <f t="shared" si="24"/>
        <v>4.3478260869565218E-3</v>
      </c>
      <c r="G146" s="80" t="e">
        <f>AVERAGE(R146,#REF!)</f>
        <v>#REF!</v>
      </c>
      <c r="H146" s="80" t="e">
        <f>AVERAGE(U146,#REF!)</f>
        <v>#REF!</v>
      </c>
      <c r="I146" s="82" t="e">
        <f t="shared" si="23"/>
        <v>#REF!</v>
      </c>
      <c r="J146" s="82" t="e">
        <f t="shared" si="23"/>
        <v>#REF!</v>
      </c>
      <c r="K146" s="83" t="s">
        <v>17</v>
      </c>
      <c r="L146" s="137"/>
      <c r="M146" s="84"/>
      <c r="N146" s="75"/>
      <c r="O146" s="84"/>
      <c r="P146" s="126" t="e">
        <f>VLOOKUP(O146,'Planned Agenda'!$B$4:$E$17,2,0)</f>
        <v>#N/A</v>
      </c>
      <c r="R146" s="80"/>
      <c r="S146" s="80"/>
      <c r="U146" s="80"/>
      <c r="V146" s="80"/>
    </row>
    <row r="147" spans="1:22" ht="60" outlineLevel="1" x14ac:dyDescent="0.15">
      <c r="A147" s="90" t="s">
        <v>785</v>
      </c>
      <c r="B147" s="79" t="s">
        <v>786</v>
      </c>
      <c r="C147" s="80" t="s">
        <v>13</v>
      </c>
      <c r="D147" s="80" t="s">
        <v>13</v>
      </c>
      <c r="E147" s="59"/>
      <c r="F147" s="81">
        <f t="shared" si="24"/>
        <v>4.3478260869565218E-3</v>
      </c>
      <c r="G147" s="80" t="e">
        <f>AVERAGE(R147,#REF!)</f>
        <v>#REF!</v>
      </c>
      <c r="H147" s="80" t="e">
        <f>AVERAGE(U147,#REF!)</f>
        <v>#REF!</v>
      </c>
      <c r="I147" s="82" t="e">
        <f t="shared" si="23"/>
        <v>#REF!</v>
      </c>
      <c r="J147" s="82" t="e">
        <f t="shared" si="23"/>
        <v>#REF!</v>
      </c>
      <c r="K147" s="83" t="s">
        <v>17</v>
      </c>
      <c r="L147" s="137"/>
      <c r="M147" s="84"/>
      <c r="N147" s="75"/>
      <c r="O147" s="84"/>
      <c r="P147" s="126" t="e">
        <f>VLOOKUP(O147,'Planned Agenda'!$B$4:$E$17,2,0)</f>
        <v>#N/A</v>
      </c>
      <c r="R147" s="80"/>
      <c r="S147" s="80"/>
      <c r="U147" s="80"/>
      <c r="V147" s="80"/>
    </row>
    <row r="148" spans="1:22" ht="16" outlineLevel="1" x14ac:dyDescent="0.15">
      <c r="A148" s="90" t="s">
        <v>787</v>
      </c>
      <c r="B148" s="79" t="s">
        <v>788</v>
      </c>
      <c r="C148" s="80" t="s">
        <v>13</v>
      </c>
      <c r="D148" s="80" t="s">
        <v>13</v>
      </c>
      <c r="E148" s="59"/>
      <c r="F148" s="81">
        <f t="shared" si="24"/>
        <v>4.3478260869565218E-3</v>
      </c>
      <c r="G148" s="80" t="e">
        <f>AVERAGE(R148,#REF!)</f>
        <v>#REF!</v>
      </c>
      <c r="H148" s="80" t="e">
        <f>AVERAGE(U148,#REF!)</f>
        <v>#REF!</v>
      </c>
      <c r="I148" s="82" t="e">
        <f t="shared" si="23"/>
        <v>#REF!</v>
      </c>
      <c r="J148" s="82" t="e">
        <f t="shared" si="23"/>
        <v>#REF!</v>
      </c>
      <c r="K148" s="83" t="s">
        <v>17</v>
      </c>
      <c r="L148" s="137"/>
      <c r="M148" s="84"/>
      <c r="N148" s="75"/>
      <c r="O148" s="84"/>
      <c r="P148" s="126" t="e">
        <f>VLOOKUP(O148,'Planned Agenda'!$B$4:$E$17,2,0)</f>
        <v>#N/A</v>
      </c>
      <c r="R148" s="80"/>
      <c r="S148" s="80"/>
      <c r="U148" s="80"/>
      <c r="V148" s="80"/>
    </row>
    <row r="149" spans="1:22" ht="30" outlineLevel="1" x14ac:dyDescent="0.15">
      <c r="A149" s="90" t="s">
        <v>789</v>
      </c>
      <c r="B149" s="79" t="s">
        <v>790</v>
      </c>
      <c r="C149" s="80" t="s">
        <v>13</v>
      </c>
      <c r="D149" s="80" t="s">
        <v>13</v>
      </c>
      <c r="E149" s="59"/>
      <c r="F149" s="81">
        <f t="shared" si="24"/>
        <v>4.3478260869565218E-3</v>
      </c>
      <c r="G149" s="80" t="e">
        <f>AVERAGE(R149,#REF!)</f>
        <v>#REF!</v>
      </c>
      <c r="H149" s="80" t="e">
        <f>AVERAGE(U149,#REF!)</f>
        <v>#REF!</v>
      </c>
      <c r="I149" s="82" t="e">
        <f t="shared" si="23"/>
        <v>#REF!</v>
      </c>
      <c r="J149" s="82" t="e">
        <f t="shared" si="23"/>
        <v>#REF!</v>
      </c>
      <c r="K149" s="83" t="s">
        <v>17</v>
      </c>
      <c r="L149" s="137"/>
      <c r="M149" s="84"/>
      <c r="N149" s="75"/>
      <c r="O149" s="84"/>
      <c r="P149" s="126" t="e">
        <f>VLOOKUP(O149,'Planned Agenda'!$B$4:$E$17,2,0)</f>
        <v>#N/A</v>
      </c>
      <c r="R149" s="80"/>
      <c r="S149" s="80"/>
      <c r="U149" s="80"/>
      <c r="V149" s="80"/>
    </row>
    <row r="150" spans="1:22" ht="30" outlineLevel="1" x14ac:dyDescent="0.15">
      <c r="A150" s="90" t="s">
        <v>791</v>
      </c>
      <c r="B150" s="79" t="s">
        <v>792</v>
      </c>
      <c r="C150" s="80" t="s">
        <v>13</v>
      </c>
      <c r="D150" s="80" t="s">
        <v>13</v>
      </c>
      <c r="E150" s="59"/>
      <c r="F150" s="81">
        <f t="shared" si="24"/>
        <v>4.3478260869565218E-3</v>
      </c>
      <c r="G150" s="80" t="e">
        <f>AVERAGE(R150,#REF!)</f>
        <v>#REF!</v>
      </c>
      <c r="H150" s="80" t="e">
        <f>AVERAGE(U150,#REF!)</f>
        <v>#REF!</v>
      </c>
      <c r="I150" s="82" t="e">
        <f t="shared" si="23"/>
        <v>#REF!</v>
      </c>
      <c r="J150" s="82" t="e">
        <f t="shared" si="23"/>
        <v>#REF!</v>
      </c>
      <c r="K150" s="83" t="s">
        <v>17</v>
      </c>
      <c r="L150" s="137"/>
      <c r="M150" s="84"/>
      <c r="N150" s="75"/>
      <c r="O150" s="84"/>
      <c r="P150" s="126" t="e">
        <f>VLOOKUP(O150,'Planned Agenda'!$B$4:$E$17,2,0)</f>
        <v>#N/A</v>
      </c>
      <c r="R150" s="80"/>
      <c r="S150" s="80"/>
      <c r="U150" s="80"/>
      <c r="V150" s="80"/>
    </row>
    <row r="151" spans="1:22" ht="30" outlineLevel="1" x14ac:dyDescent="0.15">
      <c r="A151" s="90"/>
      <c r="B151" s="91" t="s">
        <v>793</v>
      </c>
      <c r="C151" s="80" t="s">
        <v>13</v>
      </c>
      <c r="D151" s="80" t="s">
        <v>13</v>
      </c>
      <c r="E151" s="59"/>
      <c r="F151" s="81">
        <f t="shared" si="24"/>
        <v>4.3478260869565218E-3</v>
      </c>
      <c r="G151" s="80" t="e">
        <f>AVERAGE(R151,#REF!)</f>
        <v>#REF!</v>
      </c>
      <c r="H151" s="80" t="e">
        <f>AVERAGE(U151,#REF!)</f>
        <v>#REF!</v>
      </c>
      <c r="I151" s="82" t="e">
        <f t="shared" si="23"/>
        <v>#REF!</v>
      </c>
      <c r="J151" s="82" t="e">
        <f t="shared" si="23"/>
        <v>#REF!</v>
      </c>
      <c r="K151" s="83" t="s">
        <v>17</v>
      </c>
      <c r="L151" s="137"/>
      <c r="M151" s="84"/>
      <c r="N151" s="75"/>
      <c r="O151" s="84"/>
      <c r="P151" s="126" t="e">
        <f>VLOOKUP(O151,'Planned Agenda'!$B$4:$E$17,2,0)</f>
        <v>#N/A</v>
      </c>
      <c r="R151" s="80"/>
      <c r="S151" s="80"/>
      <c r="U151" s="80"/>
      <c r="V151" s="80"/>
    </row>
    <row r="152" spans="1:22" ht="30" outlineLevel="1" x14ac:dyDescent="0.15">
      <c r="A152" s="90"/>
      <c r="B152" s="91" t="s">
        <v>794</v>
      </c>
      <c r="C152" s="80" t="s">
        <v>13</v>
      </c>
      <c r="D152" s="80" t="s">
        <v>13</v>
      </c>
      <c r="E152" s="59"/>
      <c r="F152" s="81">
        <f t="shared" si="24"/>
        <v>4.3478260869565218E-3</v>
      </c>
      <c r="G152" s="80" t="e">
        <f>AVERAGE(R152,#REF!)</f>
        <v>#REF!</v>
      </c>
      <c r="H152" s="80" t="e">
        <f>AVERAGE(U152,#REF!)</f>
        <v>#REF!</v>
      </c>
      <c r="I152" s="82" t="e">
        <f t="shared" si="23"/>
        <v>#REF!</v>
      </c>
      <c r="J152" s="82" t="e">
        <f t="shared" si="23"/>
        <v>#REF!</v>
      </c>
      <c r="K152" s="83" t="s">
        <v>17</v>
      </c>
      <c r="L152" s="137"/>
      <c r="M152" s="84"/>
      <c r="N152" s="75"/>
      <c r="O152" s="84"/>
      <c r="P152" s="126" t="e">
        <f>VLOOKUP(O152,'Planned Agenda'!$B$4:$E$17,2,0)</f>
        <v>#N/A</v>
      </c>
      <c r="R152" s="80"/>
      <c r="S152" s="80"/>
      <c r="U152" s="80"/>
      <c r="V152" s="80"/>
    </row>
    <row r="153" spans="1:22" ht="16" outlineLevel="1" x14ac:dyDescent="0.15">
      <c r="A153" s="90"/>
      <c r="B153" s="91" t="s">
        <v>795</v>
      </c>
      <c r="C153" s="80" t="s">
        <v>13</v>
      </c>
      <c r="D153" s="80" t="s">
        <v>13</v>
      </c>
      <c r="E153" s="59"/>
      <c r="F153" s="81">
        <f t="shared" si="24"/>
        <v>4.3478260869565218E-3</v>
      </c>
      <c r="G153" s="80" t="e">
        <f>AVERAGE(R153,#REF!)</f>
        <v>#REF!</v>
      </c>
      <c r="H153" s="80" t="e">
        <f>AVERAGE(U153,#REF!)</f>
        <v>#REF!</v>
      </c>
      <c r="I153" s="82" t="e">
        <f t="shared" si="23"/>
        <v>#REF!</v>
      </c>
      <c r="J153" s="82" t="e">
        <f t="shared" si="23"/>
        <v>#REF!</v>
      </c>
      <c r="K153" s="83" t="s">
        <v>17</v>
      </c>
      <c r="L153" s="137"/>
      <c r="M153" s="84"/>
      <c r="N153" s="75"/>
      <c r="O153" s="84"/>
      <c r="P153" s="126" t="e">
        <f>VLOOKUP(O153,'Planned Agenda'!$B$4:$E$17,2,0)</f>
        <v>#N/A</v>
      </c>
      <c r="R153" s="80"/>
      <c r="S153" s="80"/>
      <c r="U153" s="80"/>
      <c r="V153" s="80"/>
    </row>
    <row r="154" spans="1:22" ht="30" outlineLevel="1" x14ac:dyDescent="0.15">
      <c r="A154" s="90" t="s">
        <v>796</v>
      </c>
      <c r="B154" s="91" t="s">
        <v>797</v>
      </c>
      <c r="C154" s="80" t="s">
        <v>13</v>
      </c>
      <c r="D154" s="80" t="s">
        <v>13</v>
      </c>
      <c r="E154" s="59"/>
      <c r="F154" s="81">
        <f t="shared" si="24"/>
        <v>4.3478260869565218E-3</v>
      </c>
      <c r="G154" s="80" t="e">
        <f>AVERAGE(R154,#REF!)</f>
        <v>#REF!</v>
      </c>
      <c r="H154" s="80" t="e">
        <f>AVERAGE(U154,#REF!)</f>
        <v>#REF!</v>
      </c>
      <c r="I154" s="82" t="e">
        <f t="shared" si="23"/>
        <v>#REF!</v>
      </c>
      <c r="J154" s="82" t="e">
        <f t="shared" si="23"/>
        <v>#REF!</v>
      </c>
      <c r="K154" s="83" t="s">
        <v>17</v>
      </c>
      <c r="L154" s="137"/>
      <c r="M154" s="84"/>
      <c r="N154" s="75"/>
      <c r="O154" s="84"/>
      <c r="P154" s="126" t="e">
        <f>VLOOKUP(O154,'Planned Agenda'!$B$4:$E$17,2,0)</f>
        <v>#N/A</v>
      </c>
      <c r="R154" s="80"/>
      <c r="S154" s="80"/>
      <c r="U154" s="80"/>
      <c r="V154" s="80"/>
    </row>
    <row r="155" spans="1:22" ht="30" outlineLevel="1" x14ac:dyDescent="0.15">
      <c r="A155" s="90" t="s">
        <v>798</v>
      </c>
      <c r="B155" s="79" t="s">
        <v>799</v>
      </c>
      <c r="C155" s="80" t="s">
        <v>13</v>
      </c>
      <c r="D155" s="80" t="s">
        <v>13</v>
      </c>
      <c r="E155" s="59"/>
      <c r="F155" s="81">
        <f t="shared" si="24"/>
        <v>4.3478260869565218E-3</v>
      </c>
      <c r="G155" s="80" t="e">
        <f>AVERAGE(R155,#REF!)</f>
        <v>#REF!</v>
      </c>
      <c r="H155" s="80" t="e">
        <f>AVERAGE(U155,#REF!)</f>
        <v>#REF!</v>
      </c>
      <c r="I155" s="82" t="e">
        <f t="shared" si="23"/>
        <v>#REF!</v>
      </c>
      <c r="J155" s="82" t="e">
        <f t="shared" si="23"/>
        <v>#REF!</v>
      </c>
      <c r="K155" s="83" t="s">
        <v>17</v>
      </c>
      <c r="L155" s="137"/>
      <c r="M155" s="84"/>
      <c r="N155" s="75"/>
      <c r="O155" s="84"/>
      <c r="P155" s="126" t="e">
        <f>VLOOKUP(O155,'Planned Agenda'!$B$4:$E$17,2,0)</f>
        <v>#N/A</v>
      </c>
      <c r="R155" s="80"/>
      <c r="S155" s="80"/>
      <c r="U155" s="80"/>
      <c r="V155" s="80"/>
    </row>
    <row r="156" spans="1:22" ht="30" outlineLevel="1" x14ac:dyDescent="0.15">
      <c r="A156" s="90" t="s">
        <v>800</v>
      </c>
      <c r="B156" s="79" t="s">
        <v>801</v>
      </c>
      <c r="C156" s="80" t="s">
        <v>13</v>
      </c>
      <c r="D156" s="80" t="s">
        <v>13</v>
      </c>
      <c r="E156" s="59"/>
      <c r="F156" s="81">
        <f t="shared" si="24"/>
        <v>4.3478260869565218E-3</v>
      </c>
      <c r="G156" s="80" t="e">
        <f>AVERAGE(R156,#REF!)</f>
        <v>#REF!</v>
      </c>
      <c r="H156" s="80" t="e">
        <f>AVERAGE(U156,#REF!)</f>
        <v>#REF!</v>
      </c>
      <c r="I156" s="82" t="e">
        <f t="shared" si="23"/>
        <v>#REF!</v>
      </c>
      <c r="J156" s="82" t="e">
        <f t="shared" si="23"/>
        <v>#REF!</v>
      </c>
      <c r="K156" s="83" t="s">
        <v>17</v>
      </c>
      <c r="L156" s="137"/>
      <c r="M156" s="84"/>
      <c r="N156" s="75"/>
      <c r="O156" s="84"/>
      <c r="P156" s="126" t="e">
        <f>VLOOKUP(O156,'Planned Agenda'!$B$4:$E$17,2,0)</f>
        <v>#N/A</v>
      </c>
      <c r="R156" s="80"/>
      <c r="S156" s="80"/>
      <c r="U156" s="80"/>
      <c r="V156" s="80"/>
    </row>
    <row r="157" spans="1:22" ht="30" outlineLevel="1" x14ac:dyDescent="0.15">
      <c r="A157" s="90" t="s">
        <v>802</v>
      </c>
      <c r="B157" s="79" t="s">
        <v>803</v>
      </c>
      <c r="C157" s="80" t="s">
        <v>13</v>
      </c>
      <c r="D157" s="80" t="s">
        <v>13</v>
      </c>
      <c r="E157" s="59"/>
      <c r="F157" s="81">
        <f t="shared" si="24"/>
        <v>4.3478260869565218E-3</v>
      </c>
      <c r="G157" s="80" t="e">
        <f>AVERAGE(R157,#REF!)</f>
        <v>#REF!</v>
      </c>
      <c r="H157" s="80" t="e">
        <f>AVERAGE(U157,#REF!)</f>
        <v>#REF!</v>
      </c>
      <c r="I157" s="82" t="e">
        <f t="shared" si="23"/>
        <v>#REF!</v>
      </c>
      <c r="J157" s="82" t="e">
        <f t="shared" si="23"/>
        <v>#REF!</v>
      </c>
      <c r="K157" s="83" t="s">
        <v>17</v>
      </c>
      <c r="L157" s="137"/>
      <c r="M157" s="84"/>
      <c r="N157" s="75"/>
      <c r="O157" s="84"/>
      <c r="P157" s="126" t="e">
        <f>VLOOKUP(O157,'Planned Agenda'!$B$4:$E$17,2,0)</f>
        <v>#N/A</v>
      </c>
      <c r="R157" s="80"/>
      <c r="S157" s="80"/>
      <c r="U157" s="80"/>
      <c r="V157" s="80"/>
    </row>
    <row r="158" spans="1:22" ht="30" outlineLevel="1" x14ac:dyDescent="0.15">
      <c r="A158" s="90" t="s">
        <v>804</v>
      </c>
      <c r="B158" s="79" t="s">
        <v>805</v>
      </c>
      <c r="C158" s="80" t="s">
        <v>13</v>
      </c>
      <c r="D158" s="80" t="s">
        <v>13</v>
      </c>
      <c r="E158" s="59"/>
      <c r="F158" s="81">
        <f t="shared" si="24"/>
        <v>4.3478260869565218E-3</v>
      </c>
      <c r="G158" s="80" t="e">
        <f>AVERAGE(R158,#REF!)</f>
        <v>#REF!</v>
      </c>
      <c r="H158" s="80" t="e">
        <f>AVERAGE(U158,#REF!)</f>
        <v>#REF!</v>
      </c>
      <c r="I158" s="82" t="e">
        <f t="shared" si="23"/>
        <v>#REF!</v>
      </c>
      <c r="J158" s="82" t="e">
        <f t="shared" si="23"/>
        <v>#REF!</v>
      </c>
      <c r="K158" s="83" t="s">
        <v>17</v>
      </c>
      <c r="L158" s="137"/>
      <c r="M158" s="84"/>
      <c r="N158" s="75"/>
      <c r="O158" s="84"/>
      <c r="P158" s="126" t="e">
        <f>VLOOKUP(O158,'Planned Agenda'!$B$4:$E$17,2,0)</f>
        <v>#N/A</v>
      </c>
      <c r="R158" s="80"/>
      <c r="S158" s="80"/>
      <c r="U158" s="80"/>
      <c r="V158" s="80"/>
    </row>
    <row r="159" spans="1:22" ht="30" outlineLevel="1" x14ac:dyDescent="0.15">
      <c r="A159" s="90" t="s">
        <v>806</v>
      </c>
      <c r="B159" s="79" t="s">
        <v>807</v>
      </c>
      <c r="C159" s="80" t="s">
        <v>13</v>
      </c>
      <c r="D159" s="80" t="s">
        <v>13</v>
      </c>
      <c r="E159" s="59"/>
      <c r="F159" s="81">
        <f t="shared" si="24"/>
        <v>4.3478260869565218E-3</v>
      </c>
      <c r="G159" s="80" t="e">
        <f>AVERAGE(R159,#REF!)</f>
        <v>#REF!</v>
      </c>
      <c r="H159" s="80" t="e">
        <f>AVERAGE(U159,#REF!)</f>
        <v>#REF!</v>
      </c>
      <c r="I159" s="82" t="e">
        <f t="shared" si="23"/>
        <v>#REF!</v>
      </c>
      <c r="J159" s="82" t="e">
        <f t="shared" si="23"/>
        <v>#REF!</v>
      </c>
      <c r="K159" s="83" t="s">
        <v>17</v>
      </c>
      <c r="L159" s="137"/>
      <c r="M159" s="84"/>
      <c r="N159" s="75"/>
      <c r="O159" s="84"/>
      <c r="P159" s="126" t="e">
        <f>VLOOKUP(O159,'Planned Agenda'!$B$4:$E$17,2,0)</f>
        <v>#N/A</v>
      </c>
      <c r="R159" s="80"/>
      <c r="S159" s="80"/>
      <c r="U159" s="80"/>
      <c r="V159" s="80"/>
    </row>
    <row r="160" spans="1:22" ht="30" customHeight="1" outlineLevel="1" x14ac:dyDescent="0.15">
      <c r="A160" s="90" t="s">
        <v>808</v>
      </c>
      <c r="B160" s="88" t="s">
        <v>809</v>
      </c>
      <c r="C160" s="80" t="s">
        <v>13</v>
      </c>
      <c r="D160" s="80" t="s">
        <v>13</v>
      </c>
      <c r="E160" s="59"/>
      <c r="F160" s="81">
        <f t="shared" si="24"/>
        <v>4.3478260869565218E-3</v>
      </c>
      <c r="G160" s="80" t="e">
        <f>AVERAGE(R160,#REF!)</f>
        <v>#REF!</v>
      </c>
      <c r="H160" s="80" t="e">
        <f>AVERAGE(U160,#REF!)</f>
        <v>#REF!</v>
      </c>
      <c r="I160" s="82" t="e">
        <f t="shared" si="23"/>
        <v>#REF!</v>
      </c>
      <c r="J160" s="82" t="e">
        <f t="shared" si="23"/>
        <v>#REF!</v>
      </c>
      <c r="K160" s="83" t="s">
        <v>17</v>
      </c>
      <c r="L160" s="137"/>
      <c r="M160" s="84"/>
      <c r="N160" s="75"/>
      <c r="O160" s="84"/>
      <c r="P160" s="126" t="e">
        <f>VLOOKUP(O160,'Planned Agenda'!$B$4:$E$17,2,0)</f>
        <v>#N/A</v>
      </c>
      <c r="R160" s="80"/>
      <c r="S160" s="80"/>
      <c r="U160" s="80"/>
      <c r="V160" s="80"/>
    </row>
    <row r="161" spans="1:22" ht="16" outlineLevel="1" x14ac:dyDescent="0.15">
      <c r="A161" s="90" t="s">
        <v>810</v>
      </c>
      <c r="B161" s="88" t="s">
        <v>811</v>
      </c>
      <c r="C161" s="80" t="s">
        <v>13</v>
      </c>
      <c r="D161" s="80" t="s">
        <v>13</v>
      </c>
      <c r="E161" s="59"/>
      <c r="F161" s="81">
        <f t="shared" si="24"/>
        <v>4.3478260869565218E-3</v>
      </c>
      <c r="G161" s="80" t="e">
        <f>AVERAGE(R161,#REF!)</f>
        <v>#REF!</v>
      </c>
      <c r="H161" s="80" t="e">
        <f>AVERAGE(U161,#REF!)</f>
        <v>#REF!</v>
      </c>
      <c r="I161" s="82" t="e">
        <f t="shared" si="23"/>
        <v>#REF!</v>
      </c>
      <c r="J161" s="82" t="e">
        <f t="shared" si="23"/>
        <v>#REF!</v>
      </c>
      <c r="K161" s="83" t="s">
        <v>17</v>
      </c>
      <c r="L161" s="137"/>
      <c r="M161" s="84"/>
      <c r="N161" s="75"/>
      <c r="O161" s="84"/>
      <c r="P161" s="126" t="e">
        <f>VLOOKUP(O161,'Planned Agenda'!$B$4:$E$17,2,0)</f>
        <v>#N/A</v>
      </c>
      <c r="R161" s="80"/>
      <c r="S161" s="80"/>
      <c r="U161" s="80"/>
      <c r="V161" s="80"/>
    </row>
    <row r="162" spans="1:22" ht="30" outlineLevel="1" x14ac:dyDescent="0.15">
      <c r="A162" s="90" t="s">
        <v>812</v>
      </c>
      <c r="B162" s="88" t="s">
        <v>813</v>
      </c>
      <c r="C162" s="80" t="s">
        <v>13</v>
      </c>
      <c r="D162" s="80" t="s">
        <v>13</v>
      </c>
      <c r="E162" s="59"/>
      <c r="F162" s="81">
        <f t="shared" si="24"/>
        <v>4.3478260869565218E-3</v>
      </c>
      <c r="G162" s="80" t="e">
        <f>AVERAGE(R162,#REF!)</f>
        <v>#REF!</v>
      </c>
      <c r="H162" s="80" t="e">
        <f>AVERAGE(U162,#REF!)</f>
        <v>#REF!</v>
      </c>
      <c r="I162" s="82" t="e">
        <f t="shared" si="23"/>
        <v>#REF!</v>
      </c>
      <c r="J162" s="82" t="e">
        <f t="shared" si="23"/>
        <v>#REF!</v>
      </c>
      <c r="K162" s="83" t="s">
        <v>17</v>
      </c>
      <c r="L162" s="137"/>
      <c r="M162" s="84"/>
      <c r="N162" s="75"/>
      <c r="O162" s="84"/>
      <c r="P162" s="126" t="e">
        <f>VLOOKUP(O162,'Planned Agenda'!$B$4:$E$17,2,0)</f>
        <v>#N/A</v>
      </c>
      <c r="R162" s="80"/>
      <c r="S162" s="80"/>
      <c r="U162" s="80"/>
      <c r="V162" s="80"/>
    </row>
    <row r="163" spans="1:22" s="76" customFormat="1" ht="16" x14ac:dyDescent="0.15">
      <c r="A163" s="67" t="s">
        <v>814</v>
      </c>
      <c r="B163" s="68" t="s">
        <v>815</v>
      </c>
      <c r="C163" s="69" t="s">
        <v>13</v>
      </c>
      <c r="D163" s="69" t="s">
        <v>13</v>
      </c>
      <c r="E163" s="70"/>
      <c r="F163" s="71">
        <v>0.05</v>
      </c>
      <c r="G163" s="69"/>
      <c r="H163" s="69"/>
      <c r="I163" s="72" t="e">
        <f t="shared" ref="I163:J163" si="25">SUM(I164:I191)</f>
        <v>#REF!</v>
      </c>
      <c r="J163" s="72" t="e">
        <f t="shared" si="25"/>
        <v>#REF!</v>
      </c>
      <c r="K163" s="73" t="s">
        <v>524</v>
      </c>
      <c r="L163" s="136"/>
      <c r="M163" s="74"/>
      <c r="N163" s="75"/>
      <c r="O163" s="74"/>
      <c r="P163" s="126" t="e">
        <f>VLOOKUP(O163,'Planned Agenda'!$B$4:$E$17,2,0)</f>
        <v>#N/A</v>
      </c>
      <c r="R163" s="77" t="s">
        <v>524</v>
      </c>
      <c r="S163" s="77" t="s">
        <v>524</v>
      </c>
      <c r="U163" s="77" t="s">
        <v>524</v>
      </c>
      <c r="V163" s="77" t="s">
        <v>524</v>
      </c>
    </row>
    <row r="164" spans="1:22" ht="16" outlineLevel="1" x14ac:dyDescent="0.15">
      <c r="A164" s="90" t="s">
        <v>816</v>
      </c>
      <c r="B164" s="79" t="s">
        <v>817</v>
      </c>
      <c r="C164" s="80" t="s">
        <v>13</v>
      </c>
      <c r="D164" s="80" t="s">
        <v>13</v>
      </c>
      <c r="E164" s="59"/>
      <c r="F164" s="81">
        <f>$F$163/27</f>
        <v>1.8518518518518519E-3</v>
      </c>
      <c r="G164" s="80" t="e">
        <f>AVERAGE(R164,#REF!)</f>
        <v>#REF!</v>
      </c>
      <c r="H164" s="80" t="e">
        <f>AVERAGE(U164,#REF!)</f>
        <v>#REF!</v>
      </c>
      <c r="I164" s="82" t="e">
        <f t="shared" ref="I164:J174" si="26">$F164*G164</f>
        <v>#REF!</v>
      </c>
      <c r="J164" s="82" t="e">
        <f t="shared" si="26"/>
        <v>#REF!</v>
      </c>
      <c r="K164" s="83" t="s">
        <v>17</v>
      </c>
      <c r="L164" s="137"/>
      <c r="M164" s="84"/>
      <c r="N164" s="75"/>
      <c r="O164" s="84"/>
      <c r="P164" s="126" t="e">
        <f>VLOOKUP(O164,'Planned Agenda'!$B$4:$E$17,2,0)</f>
        <v>#N/A</v>
      </c>
      <c r="R164" s="80"/>
      <c r="S164" s="80"/>
      <c r="U164" s="80"/>
      <c r="V164" s="80"/>
    </row>
    <row r="165" spans="1:22" ht="30" outlineLevel="1" x14ac:dyDescent="0.15">
      <c r="A165" s="90"/>
      <c r="B165" s="79" t="s">
        <v>818</v>
      </c>
      <c r="C165" s="80" t="s">
        <v>13</v>
      </c>
      <c r="D165" s="80" t="s">
        <v>13</v>
      </c>
      <c r="E165" s="59"/>
      <c r="F165" s="81">
        <f t="shared" ref="F165:F191" si="27">$F$163/27</f>
        <v>1.8518518518518519E-3</v>
      </c>
      <c r="G165" s="80" t="e">
        <f>AVERAGE(R165,#REF!)</f>
        <v>#REF!</v>
      </c>
      <c r="H165" s="80" t="e">
        <f>AVERAGE(U165,#REF!)</f>
        <v>#REF!</v>
      </c>
      <c r="I165" s="82" t="e">
        <f t="shared" si="26"/>
        <v>#REF!</v>
      </c>
      <c r="J165" s="82" t="e">
        <f t="shared" si="26"/>
        <v>#REF!</v>
      </c>
      <c r="K165" s="83" t="s">
        <v>17</v>
      </c>
      <c r="L165" s="137"/>
      <c r="M165" s="84"/>
      <c r="N165" s="75"/>
      <c r="O165" s="84"/>
      <c r="P165" s="126" t="e">
        <f>VLOOKUP(O165,'Planned Agenda'!$B$4:$E$17,2,0)</f>
        <v>#N/A</v>
      </c>
      <c r="R165" s="80"/>
      <c r="S165" s="80"/>
      <c r="U165" s="80"/>
      <c r="V165" s="80"/>
    </row>
    <row r="166" spans="1:22" ht="16" outlineLevel="1" x14ac:dyDescent="0.15">
      <c r="A166" s="90"/>
      <c r="B166" s="79" t="s">
        <v>819</v>
      </c>
      <c r="C166" s="80" t="s">
        <v>13</v>
      </c>
      <c r="D166" s="80" t="s">
        <v>13</v>
      </c>
      <c r="E166" s="59"/>
      <c r="F166" s="81">
        <f t="shared" si="27"/>
        <v>1.8518518518518519E-3</v>
      </c>
      <c r="G166" s="80" t="e">
        <f>AVERAGE(R166,#REF!)</f>
        <v>#REF!</v>
      </c>
      <c r="H166" s="80" t="e">
        <f>AVERAGE(U166,#REF!)</f>
        <v>#REF!</v>
      </c>
      <c r="I166" s="82" t="e">
        <f t="shared" si="26"/>
        <v>#REF!</v>
      </c>
      <c r="J166" s="82" t="e">
        <f t="shared" si="26"/>
        <v>#REF!</v>
      </c>
      <c r="K166" s="83" t="s">
        <v>17</v>
      </c>
      <c r="L166" s="137"/>
      <c r="M166" s="84"/>
      <c r="N166" s="75"/>
      <c r="O166" s="84"/>
      <c r="P166" s="126" t="e">
        <f>VLOOKUP(O166,'Planned Agenda'!$B$4:$E$17,2,0)</f>
        <v>#N/A</v>
      </c>
      <c r="R166" s="80"/>
      <c r="S166" s="80"/>
      <c r="U166" s="80"/>
      <c r="V166" s="80"/>
    </row>
    <row r="167" spans="1:22" ht="16" outlineLevel="1" x14ac:dyDescent="0.15">
      <c r="A167" s="90"/>
      <c r="B167" s="79" t="s">
        <v>820</v>
      </c>
      <c r="C167" s="80" t="s">
        <v>13</v>
      </c>
      <c r="D167" s="80" t="s">
        <v>13</v>
      </c>
      <c r="E167" s="59"/>
      <c r="F167" s="81">
        <f t="shared" si="27"/>
        <v>1.8518518518518519E-3</v>
      </c>
      <c r="G167" s="80" t="e">
        <f>AVERAGE(R167,#REF!)</f>
        <v>#REF!</v>
      </c>
      <c r="H167" s="80" t="e">
        <f>AVERAGE(U167,#REF!)</f>
        <v>#REF!</v>
      </c>
      <c r="I167" s="82" t="e">
        <f t="shared" si="26"/>
        <v>#REF!</v>
      </c>
      <c r="J167" s="82" t="e">
        <f t="shared" si="26"/>
        <v>#REF!</v>
      </c>
      <c r="K167" s="83" t="s">
        <v>17</v>
      </c>
      <c r="L167" s="137"/>
      <c r="M167" s="84"/>
      <c r="N167" s="75"/>
      <c r="O167" s="84"/>
      <c r="P167" s="126" t="e">
        <f>VLOOKUP(O167,'Planned Agenda'!$B$4:$E$17,2,0)</f>
        <v>#N/A</v>
      </c>
      <c r="R167" s="80"/>
      <c r="S167" s="80"/>
      <c r="U167" s="80"/>
      <c r="V167" s="80"/>
    </row>
    <row r="168" spans="1:22" ht="16" outlineLevel="1" x14ac:dyDescent="0.15">
      <c r="A168" s="90" t="s">
        <v>821</v>
      </c>
      <c r="B168" s="79" t="s">
        <v>822</v>
      </c>
      <c r="C168" s="80" t="s">
        <v>13</v>
      </c>
      <c r="D168" s="80" t="s">
        <v>13</v>
      </c>
      <c r="E168" s="59"/>
      <c r="F168" s="81">
        <f t="shared" si="27"/>
        <v>1.8518518518518519E-3</v>
      </c>
      <c r="G168" s="80" t="e">
        <f>AVERAGE(R168,#REF!)</f>
        <v>#REF!</v>
      </c>
      <c r="H168" s="80" t="e">
        <f>AVERAGE(U168,#REF!)</f>
        <v>#REF!</v>
      </c>
      <c r="I168" s="82" t="e">
        <f t="shared" si="26"/>
        <v>#REF!</v>
      </c>
      <c r="J168" s="82" t="e">
        <f t="shared" si="26"/>
        <v>#REF!</v>
      </c>
      <c r="K168" s="83" t="s">
        <v>17</v>
      </c>
      <c r="L168" s="137"/>
      <c r="M168" s="84"/>
      <c r="N168" s="75"/>
      <c r="O168" s="84"/>
      <c r="P168" s="126" t="e">
        <f>VLOOKUP(O168,'Planned Agenda'!$B$4:$E$17,2,0)</f>
        <v>#N/A</v>
      </c>
      <c r="R168" s="80"/>
      <c r="S168" s="80"/>
      <c r="U168" s="80"/>
      <c r="V168" s="80"/>
    </row>
    <row r="169" spans="1:22" ht="16" outlineLevel="1" x14ac:dyDescent="0.15">
      <c r="A169" s="90" t="s">
        <v>823</v>
      </c>
      <c r="B169" s="79" t="s">
        <v>824</v>
      </c>
      <c r="C169" s="80" t="s">
        <v>13</v>
      </c>
      <c r="D169" s="80" t="s">
        <v>13</v>
      </c>
      <c r="E169" s="59"/>
      <c r="F169" s="81">
        <f t="shared" si="27"/>
        <v>1.8518518518518519E-3</v>
      </c>
      <c r="G169" s="80" t="e">
        <f>AVERAGE(R169,#REF!)</f>
        <v>#REF!</v>
      </c>
      <c r="H169" s="80" t="e">
        <f>AVERAGE(U169,#REF!)</f>
        <v>#REF!</v>
      </c>
      <c r="I169" s="82" t="e">
        <f t="shared" si="26"/>
        <v>#REF!</v>
      </c>
      <c r="J169" s="82" t="e">
        <f t="shared" si="26"/>
        <v>#REF!</v>
      </c>
      <c r="K169" s="83" t="s">
        <v>17</v>
      </c>
      <c r="L169" s="137"/>
      <c r="M169" s="84"/>
      <c r="N169" s="75"/>
      <c r="O169" s="84"/>
      <c r="P169" s="126" t="e">
        <f>VLOOKUP(O169,'Planned Agenda'!$B$4:$E$17,2,0)</f>
        <v>#N/A</v>
      </c>
      <c r="R169" s="80"/>
      <c r="S169" s="80"/>
      <c r="U169" s="80"/>
      <c r="V169" s="80"/>
    </row>
    <row r="170" spans="1:22" ht="16" outlineLevel="1" x14ac:dyDescent="0.15">
      <c r="A170" s="90" t="s">
        <v>825</v>
      </c>
      <c r="B170" s="79" t="s">
        <v>826</v>
      </c>
      <c r="C170" s="80" t="s">
        <v>13</v>
      </c>
      <c r="D170" s="80" t="s">
        <v>13</v>
      </c>
      <c r="E170" s="59"/>
      <c r="F170" s="81">
        <f t="shared" si="27"/>
        <v>1.8518518518518519E-3</v>
      </c>
      <c r="G170" s="80" t="e">
        <f>AVERAGE(R170,#REF!)</f>
        <v>#REF!</v>
      </c>
      <c r="H170" s="80" t="e">
        <f>AVERAGE(U170,#REF!)</f>
        <v>#REF!</v>
      </c>
      <c r="I170" s="82" t="e">
        <f t="shared" si="26"/>
        <v>#REF!</v>
      </c>
      <c r="J170" s="82" t="e">
        <f t="shared" si="26"/>
        <v>#REF!</v>
      </c>
      <c r="K170" s="83" t="s">
        <v>17</v>
      </c>
      <c r="L170" s="137"/>
      <c r="M170" s="84"/>
      <c r="N170" s="75"/>
      <c r="O170" s="84"/>
      <c r="P170" s="126" t="e">
        <f>VLOOKUP(O170,'Planned Agenda'!$B$4:$E$17,2,0)</f>
        <v>#N/A</v>
      </c>
      <c r="R170" s="80"/>
      <c r="S170" s="80"/>
      <c r="U170" s="80"/>
      <c r="V170" s="80"/>
    </row>
    <row r="171" spans="1:22" ht="16" outlineLevel="1" x14ac:dyDescent="0.15">
      <c r="A171" s="90" t="s">
        <v>827</v>
      </c>
      <c r="B171" s="79" t="s">
        <v>828</v>
      </c>
      <c r="C171" s="80" t="s">
        <v>13</v>
      </c>
      <c r="D171" s="80" t="s">
        <v>13</v>
      </c>
      <c r="E171" s="59"/>
      <c r="F171" s="81">
        <f t="shared" si="27"/>
        <v>1.8518518518518519E-3</v>
      </c>
      <c r="G171" s="80" t="e">
        <f>AVERAGE(R171,#REF!)</f>
        <v>#REF!</v>
      </c>
      <c r="H171" s="80" t="e">
        <f>AVERAGE(U171,#REF!)</f>
        <v>#REF!</v>
      </c>
      <c r="I171" s="82" t="e">
        <f t="shared" si="26"/>
        <v>#REF!</v>
      </c>
      <c r="J171" s="82" t="e">
        <f t="shared" si="26"/>
        <v>#REF!</v>
      </c>
      <c r="K171" s="83" t="s">
        <v>17</v>
      </c>
      <c r="L171" s="137"/>
      <c r="M171" s="84"/>
      <c r="N171" s="75"/>
      <c r="O171" s="84"/>
      <c r="P171" s="126" t="e">
        <f>VLOOKUP(O171,'Planned Agenda'!$B$4:$E$17,2,0)</f>
        <v>#N/A</v>
      </c>
      <c r="R171" s="80"/>
      <c r="S171" s="80"/>
      <c r="U171" s="80"/>
      <c r="V171" s="80"/>
    </row>
    <row r="172" spans="1:22" ht="16" outlineLevel="1" x14ac:dyDescent="0.15">
      <c r="A172" s="90" t="s">
        <v>829</v>
      </c>
      <c r="B172" s="79" t="s">
        <v>830</v>
      </c>
      <c r="C172" s="80" t="s">
        <v>13</v>
      </c>
      <c r="D172" s="80" t="s">
        <v>13</v>
      </c>
      <c r="E172" s="59"/>
      <c r="F172" s="81">
        <f t="shared" si="27"/>
        <v>1.8518518518518519E-3</v>
      </c>
      <c r="G172" s="80" t="e">
        <f>AVERAGE(R172,#REF!)</f>
        <v>#REF!</v>
      </c>
      <c r="H172" s="80" t="e">
        <f>AVERAGE(U172,#REF!)</f>
        <v>#REF!</v>
      </c>
      <c r="I172" s="82" t="e">
        <f t="shared" si="26"/>
        <v>#REF!</v>
      </c>
      <c r="J172" s="82" t="e">
        <f t="shared" si="26"/>
        <v>#REF!</v>
      </c>
      <c r="K172" s="83" t="s">
        <v>17</v>
      </c>
      <c r="L172" s="137"/>
      <c r="M172" s="84"/>
      <c r="N172" s="75"/>
      <c r="O172" s="84"/>
      <c r="P172" s="126" t="e">
        <f>VLOOKUP(O172,'Planned Agenda'!$B$4:$E$17,2,0)</f>
        <v>#N/A</v>
      </c>
      <c r="R172" s="80"/>
      <c r="S172" s="80"/>
      <c r="U172" s="80"/>
      <c r="V172" s="80"/>
    </row>
    <row r="173" spans="1:22" ht="16" outlineLevel="1" x14ac:dyDescent="0.15">
      <c r="A173" s="90" t="s">
        <v>831</v>
      </c>
      <c r="B173" s="79" t="s">
        <v>832</v>
      </c>
      <c r="C173" s="80" t="s">
        <v>13</v>
      </c>
      <c r="D173" s="80" t="s">
        <v>13</v>
      </c>
      <c r="E173" s="59"/>
      <c r="F173" s="81">
        <f t="shared" si="27"/>
        <v>1.8518518518518519E-3</v>
      </c>
      <c r="G173" s="80" t="e">
        <f>AVERAGE(R173,#REF!)</f>
        <v>#REF!</v>
      </c>
      <c r="H173" s="80" t="e">
        <f>AVERAGE(U173,#REF!)</f>
        <v>#REF!</v>
      </c>
      <c r="I173" s="82" t="e">
        <f t="shared" si="26"/>
        <v>#REF!</v>
      </c>
      <c r="J173" s="82" t="e">
        <f t="shared" si="26"/>
        <v>#REF!</v>
      </c>
      <c r="K173" s="83" t="s">
        <v>17</v>
      </c>
      <c r="L173" s="137"/>
      <c r="M173" s="84"/>
      <c r="N173" s="75"/>
      <c r="O173" s="84"/>
      <c r="P173" s="126" t="e">
        <f>VLOOKUP(O173,'Planned Agenda'!$B$4:$E$17,2,0)</f>
        <v>#N/A</v>
      </c>
      <c r="R173" s="80"/>
      <c r="S173" s="80"/>
      <c r="U173" s="80"/>
      <c r="V173" s="80"/>
    </row>
    <row r="174" spans="1:22" ht="16" outlineLevel="1" x14ac:dyDescent="0.15">
      <c r="A174" s="90" t="s">
        <v>833</v>
      </c>
      <c r="B174" s="79" t="s">
        <v>834</v>
      </c>
      <c r="C174" s="80" t="s">
        <v>13</v>
      </c>
      <c r="D174" s="80" t="s">
        <v>13</v>
      </c>
      <c r="E174" s="59"/>
      <c r="F174" s="81">
        <f t="shared" si="27"/>
        <v>1.8518518518518519E-3</v>
      </c>
      <c r="G174" s="80" t="e">
        <f>AVERAGE(R174,#REF!)</f>
        <v>#REF!</v>
      </c>
      <c r="H174" s="80" t="e">
        <f>AVERAGE(U174,#REF!)</f>
        <v>#REF!</v>
      </c>
      <c r="I174" s="82" t="e">
        <f t="shared" si="26"/>
        <v>#REF!</v>
      </c>
      <c r="J174" s="82" t="e">
        <f t="shared" si="26"/>
        <v>#REF!</v>
      </c>
      <c r="K174" s="83" t="s">
        <v>17</v>
      </c>
      <c r="L174" s="137"/>
      <c r="M174" s="84"/>
      <c r="N174" s="75"/>
      <c r="O174" s="84"/>
      <c r="P174" s="126" t="e">
        <f>VLOOKUP(O174,'Planned Agenda'!$B$4:$E$17,2,0)</f>
        <v>#N/A</v>
      </c>
      <c r="R174" s="80"/>
      <c r="S174" s="80"/>
      <c r="U174" s="80"/>
      <c r="V174" s="80"/>
    </row>
    <row r="175" spans="1:22" ht="16" outlineLevel="1" x14ac:dyDescent="0.15">
      <c r="A175" s="90" t="s">
        <v>835</v>
      </c>
      <c r="B175" s="79" t="s">
        <v>836</v>
      </c>
      <c r="C175" s="80" t="s">
        <v>13</v>
      </c>
      <c r="D175" s="80" t="s">
        <v>13</v>
      </c>
      <c r="E175" s="59"/>
      <c r="F175" s="81"/>
      <c r="G175" s="80"/>
      <c r="H175" s="80"/>
      <c r="I175" s="82"/>
      <c r="J175" s="82"/>
      <c r="K175" s="83" t="s">
        <v>17</v>
      </c>
      <c r="L175" s="137"/>
      <c r="M175" s="84"/>
      <c r="N175" s="75"/>
      <c r="O175" s="84"/>
      <c r="P175" s="126" t="e">
        <f>VLOOKUP(O175,'Planned Agenda'!$B$4:$E$17,2,0)</f>
        <v>#N/A</v>
      </c>
      <c r="R175" s="94"/>
      <c r="S175" s="94"/>
      <c r="U175" s="94"/>
      <c r="V175" s="94"/>
    </row>
    <row r="176" spans="1:22" ht="16" outlineLevel="1" x14ac:dyDescent="0.15">
      <c r="A176" s="90"/>
      <c r="B176" s="91" t="s">
        <v>837</v>
      </c>
      <c r="C176" s="80" t="s">
        <v>13</v>
      </c>
      <c r="D176" s="80" t="s">
        <v>13</v>
      </c>
      <c r="E176" s="59"/>
      <c r="F176" s="81">
        <f t="shared" si="27"/>
        <v>1.8518518518518519E-3</v>
      </c>
      <c r="G176" s="80" t="e">
        <f>AVERAGE(R176,#REF!)</f>
        <v>#REF!</v>
      </c>
      <c r="H176" s="80" t="e">
        <f>AVERAGE(U176,#REF!)</f>
        <v>#REF!</v>
      </c>
      <c r="I176" s="82" t="e">
        <f t="shared" ref="I176:J191" si="28">$F176*G176</f>
        <v>#REF!</v>
      </c>
      <c r="J176" s="82" t="e">
        <f t="shared" si="28"/>
        <v>#REF!</v>
      </c>
      <c r="K176" s="83" t="s">
        <v>17</v>
      </c>
      <c r="L176" s="137"/>
      <c r="M176" s="84"/>
      <c r="N176" s="75"/>
      <c r="O176" s="84"/>
      <c r="P176" s="126" t="e">
        <f>VLOOKUP(O176,'Planned Agenda'!$B$4:$E$17,2,0)</f>
        <v>#N/A</v>
      </c>
      <c r="R176" s="80"/>
      <c r="S176" s="80"/>
      <c r="U176" s="80"/>
      <c r="V176" s="80"/>
    </row>
    <row r="177" spans="1:22" ht="16" outlineLevel="1" x14ac:dyDescent="0.15">
      <c r="A177" s="90"/>
      <c r="B177" s="91" t="s">
        <v>838</v>
      </c>
      <c r="C177" s="80" t="s">
        <v>13</v>
      </c>
      <c r="D177" s="80" t="s">
        <v>13</v>
      </c>
      <c r="E177" s="59"/>
      <c r="F177" s="81">
        <f t="shared" si="27"/>
        <v>1.8518518518518519E-3</v>
      </c>
      <c r="G177" s="80" t="e">
        <f>AVERAGE(R177,#REF!)</f>
        <v>#REF!</v>
      </c>
      <c r="H177" s="80" t="e">
        <f>AVERAGE(U177,#REF!)</f>
        <v>#REF!</v>
      </c>
      <c r="I177" s="82" t="e">
        <f t="shared" si="28"/>
        <v>#REF!</v>
      </c>
      <c r="J177" s="82" t="e">
        <f t="shared" si="28"/>
        <v>#REF!</v>
      </c>
      <c r="K177" s="83" t="s">
        <v>17</v>
      </c>
      <c r="L177" s="137"/>
      <c r="M177" s="84"/>
      <c r="N177" s="75"/>
      <c r="O177" s="84"/>
      <c r="P177" s="126" t="e">
        <f>VLOOKUP(O177,'Planned Agenda'!$B$4:$E$17,2,0)</f>
        <v>#N/A</v>
      </c>
      <c r="R177" s="80"/>
      <c r="S177" s="80"/>
      <c r="U177" s="80"/>
      <c r="V177" s="80"/>
    </row>
    <row r="178" spans="1:22" ht="16" outlineLevel="1" x14ac:dyDescent="0.15">
      <c r="A178" s="90"/>
      <c r="B178" s="91" t="s">
        <v>839</v>
      </c>
      <c r="C178" s="80" t="s">
        <v>13</v>
      </c>
      <c r="D178" s="80" t="s">
        <v>13</v>
      </c>
      <c r="E178" s="59"/>
      <c r="F178" s="81">
        <f t="shared" si="27"/>
        <v>1.8518518518518519E-3</v>
      </c>
      <c r="G178" s="80" t="e">
        <f>AVERAGE(R178,#REF!)</f>
        <v>#REF!</v>
      </c>
      <c r="H178" s="80" t="e">
        <f>AVERAGE(U178,#REF!)</f>
        <v>#REF!</v>
      </c>
      <c r="I178" s="82" t="e">
        <f t="shared" si="28"/>
        <v>#REF!</v>
      </c>
      <c r="J178" s="82" t="e">
        <f t="shared" si="28"/>
        <v>#REF!</v>
      </c>
      <c r="K178" s="83" t="s">
        <v>17</v>
      </c>
      <c r="L178" s="137"/>
      <c r="M178" s="84"/>
      <c r="N178" s="75"/>
      <c r="O178" s="84"/>
      <c r="P178" s="126" t="e">
        <f>VLOOKUP(O178,'Planned Agenda'!$B$4:$E$17,2,0)</f>
        <v>#N/A</v>
      </c>
      <c r="R178" s="80"/>
      <c r="S178" s="80"/>
      <c r="U178" s="80"/>
      <c r="V178" s="80"/>
    </row>
    <row r="179" spans="1:22" ht="16" outlineLevel="1" x14ac:dyDescent="0.15">
      <c r="A179" s="90"/>
      <c r="B179" s="91" t="s">
        <v>840</v>
      </c>
      <c r="C179" s="80" t="s">
        <v>13</v>
      </c>
      <c r="D179" s="80" t="s">
        <v>13</v>
      </c>
      <c r="E179" s="59"/>
      <c r="F179" s="81">
        <f t="shared" si="27"/>
        <v>1.8518518518518519E-3</v>
      </c>
      <c r="G179" s="80" t="e">
        <f>AVERAGE(R179,#REF!)</f>
        <v>#REF!</v>
      </c>
      <c r="H179" s="80" t="e">
        <f>AVERAGE(U179,#REF!)</f>
        <v>#REF!</v>
      </c>
      <c r="I179" s="82" t="e">
        <f t="shared" si="28"/>
        <v>#REF!</v>
      </c>
      <c r="J179" s="82" t="e">
        <f t="shared" si="28"/>
        <v>#REF!</v>
      </c>
      <c r="K179" s="83" t="s">
        <v>17</v>
      </c>
      <c r="L179" s="137"/>
      <c r="M179" s="84"/>
      <c r="N179" s="75"/>
      <c r="O179" s="84"/>
      <c r="P179" s="126" t="e">
        <f>VLOOKUP(O179,'Planned Agenda'!$B$4:$E$17,2,0)</f>
        <v>#N/A</v>
      </c>
      <c r="R179" s="80"/>
      <c r="S179" s="80"/>
      <c r="U179" s="80"/>
      <c r="V179" s="80"/>
    </row>
    <row r="180" spans="1:22" ht="16" outlineLevel="1" x14ac:dyDescent="0.15">
      <c r="A180" s="90"/>
      <c r="B180" s="91" t="s">
        <v>841</v>
      </c>
      <c r="C180" s="80" t="s">
        <v>13</v>
      </c>
      <c r="D180" s="80" t="s">
        <v>13</v>
      </c>
      <c r="E180" s="59"/>
      <c r="F180" s="81">
        <f t="shared" si="27"/>
        <v>1.8518518518518519E-3</v>
      </c>
      <c r="G180" s="80" t="e">
        <f>AVERAGE(R180,#REF!)</f>
        <v>#REF!</v>
      </c>
      <c r="H180" s="80" t="e">
        <f>AVERAGE(U180,#REF!)</f>
        <v>#REF!</v>
      </c>
      <c r="I180" s="82" t="e">
        <f t="shared" si="28"/>
        <v>#REF!</v>
      </c>
      <c r="J180" s="82" t="e">
        <f t="shared" si="28"/>
        <v>#REF!</v>
      </c>
      <c r="K180" s="83" t="s">
        <v>17</v>
      </c>
      <c r="L180" s="137"/>
      <c r="M180" s="84"/>
      <c r="N180" s="75"/>
      <c r="O180" s="84"/>
      <c r="P180" s="126" t="e">
        <f>VLOOKUP(O180,'Planned Agenda'!$B$4:$E$17,2,0)</f>
        <v>#N/A</v>
      </c>
      <c r="R180" s="80"/>
      <c r="S180" s="80"/>
      <c r="U180" s="80"/>
      <c r="V180" s="80"/>
    </row>
    <row r="181" spans="1:22" ht="16" outlineLevel="1" x14ac:dyDescent="0.15">
      <c r="A181" s="90" t="s">
        <v>842</v>
      </c>
      <c r="B181" s="79" t="s">
        <v>843</v>
      </c>
      <c r="C181" s="80" t="s">
        <v>13</v>
      </c>
      <c r="D181" s="80" t="s">
        <v>13</v>
      </c>
      <c r="E181" s="59"/>
      <c r="F181" s="81">
        <f t="shared" si="27"/>
        <v>1.8518518518518519E-3</v>
      </c>
      <c r="G181" s="80" t="e">
        <f>AVERAGE(R181,#REF!)</f>
        <v>#REF!</v>
      </c>
      <c r="H181" s="80" t="e">
        <f>AVERAGE(U181,#REF!)</f>
        <v>#REF!</v>
      </c>
      <c r="I181" s="82" t="e">
        <f t="shared" si="28"/>
        <v>#REF!</v>
      </c>
      <c r="J181" s="82" t="e">
        <f t="shared" si="28"/>
        <v>#REF!</v>
      </c>
      <c r="K181" s="83" t="s">
        <v>17</v>
      </c>
      <c r="L181" s="137"/>
      <c r="M181" s="84"/>
      <c r="N181" s="75"/>
      <c r="O181" s="84"/>
      <c r="P181" s="126" t="e">
        <f>VLOOKUP(O181,'Planned Agenda'!$B$4:$E$17,2,0)</f>
        <v>#N/A</v>
      </c>
      <c r="R181" s="80"/>
      <c r="S181" s="80"/>
      <c r="U181" s="80"/>
      <c r="V181" s="80"/>
    </row>
    <row r="182" spans="1:22" ht="30" outlineLevel="1" x14ac:dyDescent="0.15">
      <c r="A182" s="90" t="s">
        <v>844</v>
      </c>
      <c r="B182" s="79" t="s">
        <v>845</v>
      </c>
      <c r="C182" s="80" t="s">
        <v>13</v>
      </c>
      <c r="D182" s="80" t="s">
        <v>13</v>
      </c>
      <c r="E182" s="59"/>
      <c r="F182" s="81">
        <f t="shared" si="27"/>
        <v>1.8518518518518519E-3</v>
      </c>
      <c r="G182" s="80" t="e">
        <f>AVERAGE(R182,#REF!)</f>
        <v>#REF!</v>
      </c>
      <c r="H182" s="80" t="e">
        <f>AVERAGE(U182,#REF!)</f>
        <v>#REF!</v>
      </c>
      <c r="I182" s="82" t="e">
        <f t="shared" si="28"/>
        <v>#REF!</v>
      </c>
      <c r="J182" s="82" t="e">
        <f t="shared" si="28"/>
        <v>#REF!</v>
      </c>
      <c r="K182" s="83" t="s">
        <v>17</v>
      </c>
      <c r="L182" s="137"/>
      <c r="M182" s="84"/>
      <c r="N182" s="75"/>
      <c r="O182" s="84"/>
      <c r="P182" s="126" t="e">
        <f>VLOOKUP(O182,'Planned Agenda'!$B$4:$E$17,2,0)</f>
        <v>#N/A</v>
      </c>
      <c r="R182" s="80"/>
      <c r="S182" s="80"/>
      <c r="U182" s="80"/>
      <c r="V182" s="80"/>
    </row>
    <row r="183" spans="1:22" ht="16" outlineLevel="1" x14ac:dyDescent="0.15">
      <c r="A183" s="90" t="s">
        <v>846</v>
      </c>
      <c r="B183" s="79" t="s">
        <v>847</v>
      </c>
      <c r="C183" s="80" t="s">
        <v>13</v>
      </c>
      <c r="D183" s="80" t="s">
        <v>13</v>
      </c>
      <c r="E183" s="59"/>
      <c r="F183" s="81">
        <f t="shared" si="27"/>
        <v>1.8518518518518519E-3</v>
      </c>
      <c r="G183" s="80" t="e">
        <f>AVERAGE(R183,#REF!)</f>
        <v>#REF!</v>
      </c>
      <c r="H183" s="80" t="e">
        <f>AVERAGE(U183,#REF!)</f>
        <v>#REF!</v>
      </c>
      <c r="I183" s="82" t="e">
        <f t="shared" si="28"/>
        <v>#REF!</v>
      </c>
      <c r="J183" s="82" t="e">
        <f t="shared" si="28"/>
        <v>#REF!</v>
      </c>
      <c r="K183" s="83" t="s">
        <v>17</v>
      </c>
      <c r="L183" s="137"/>
      <c r="M183" s="84"/>
      <c r="N183" s="75"/>
      <c r="O183" s="84"/>
      <c r="P183" s="126" t="e">
        <f>VLOOKUP(O183,'Planned Agenda'!$B$4:$E$17,2,0)</f>
        <v>#N/A</v>
      </c>
      <c r="R183" s="80"/>
      <c r="S183" s="80"/>
      <c r="U183" s="80"/>
      <c r="V183" s="80"/>
    </row>
    <row r="184" spans="1:22" ht="16" outlineLevel="1" x14ac:dyDescent="0.15">
      <c r="A184" s="90" t="s">
        <v>848</v>
      </c>
      <c r="B184" s="79" t="s">
        <v>849</v>
      </c>
      <c r="C184" s="80" t="s">
        <v>13</v>
      </c>
      <c r="D184" s="80" t="s">
        <v>13</v>
      </c>
      <c r="E184" s="59"/>
      <c r="F184" s="81">
        <f t="shared" si="27"/>
        <v>1.8518518518518519E-3</v>
      </c>
      <c r="G184" s="80" t="e">
        <f>AVERAGE(R184,#REF!)</f>
        <v>#REF!</v>
      </c>
      <c r="H184" s="80" t="e">
        <f>AVERAGE(U184,#REF!)</f>
        <v>#REF!</v>
      </c>
      <c r="I184" s="82" t="e">
        <f t="shared" si="28"/>
        <v>#REF!</v>
      </c>
      <c r="J184" s="82" t="e">
        <f t="shared" si="28"/>
        <v>#REF!</v>
      </c>
      <c r="K184" s="83" t="s">
        <v>17</v>
      </c>
      <c r="L184" s="137"/>
      <c r="M184" s="84"/>
      <c r="N184" s="75"/>
      <c r="O184" s="84"/>
      <c r="P184" s="126" t="e">
        <f>VLOOKUP(O184,'Planned Agenda'!$B$4:$E$17,2,0)</f>
        <v>#N/A</v>
      </c>
      <c r="R184" s="80"/>
      <c r="S184" s="80"/>
      <c r="U184" s="80"/>
      <c r="V184" s="80"/>
    </row>
    <row r="185" spans="1:22" ht="30" outlineLevel="1" x14ac:dyDescent="0.15">
      <c r="A185" s="90" t="s">
        <v>850</v>
      </c>
      <c r="B185" s="79" t="s">
        <v>851</v>
      </c>
      <c r="C185" s="80" t="s">
        <v>13</v>
      </c>
      <c r="D185" s="80" t="s">
        <v>13</v>
      </c>
      <c r="E185" s="59"/>
      <c r="F185" s="81">
        <f t="shared" si="27"/>
        <v>1.8518518518518519E-3</v>
      </c>
      <c r="G185" s="80" t="e">
        <f>AVERAGE(R185,#REF!)</f>
        <v>#REF!</v>
      </c>
      <c r="H185" s="80" t="e">
        <f>AVERAGE(U185,#REF!)</f>
        <v>#REF!</v>
      </c>
      <c r="I185" s="82" t="e">
        <f t="shared" si="28"/>
        <v>#REF!</v>
      </c>
      <c r="J185" s="82" t="e">
        <f t="shared" si="28"/>
        <v>#REF!</v>
      </c>
      <c r="K185" s="83" t="s">
        <v>17</v>
      </c>
      <c r="L185" s="137"/>
      <c r="M185" s="84"/>
      <c r="N185" s="75"/>
      <c r="O185" s="84"/>
      <c r="P185" s="126" t="e">
        <f>VLOOKUP(O185,'Planned Agenda'!$B$4:$E$17,2,0)</f>
        <v>#N/A</v>
      </c>
      <c r="R185" s="80"/>
      <c r="S185" s="80"/>
      <c r="U185" s="80"/>
      <c r="V185" s="80"/>
    </row>
    <row r="186" spans="1:22" ht="30" outlineLevel="1" x14ac:dyDescent="0.15">
      <c r="A186" s="90" t="s">
        <v>852</v>
      </c>
      <c r="B186" s="79" t="s">
        <v>853</v>
      </c>
      <c r="C186" s="80" t="s">
        <v>13</v>
      </c>
      <c r="D186" s="80" t="s">
        <v>13</v>
      </c>
      <c r="E186" s="59"/>
      <c r="F186" s="81">
        <f t="shared" si="27"/>
        <v>1.8518518518518519E-3</v>
      </c>
      <c r="G186" s="80" t="e">
        <f>AVERAGE(R186,#REF!)</f>
        <v>#REF!</v>
      </c>
      <c r="H186" s="80" t="e">
        <f>AVERAGE(U186,#REF!)</f>
        <v>#REF!</v>
      </c>
      <c r="I186" s="82" t="e">
        <f t="shared" si="28"/>
        <v>#REF!</v>
      </c>
      <c r="J186" s="82" t="e">
        <f t="shared" si="28"/>
        <v>#REF!</v>
      </c>
      <c r="K186" s="83" t="s">
        <v>17</v>
      </c>
      <c r="L186" s="137"/>
      <c r="M186" s="84"/>
      <c r="N186" s="75"/>
      <c r="O186" s="84"/>
      <c r="P186" s="126" t="e">
        <f>VLOOKUP(O186,'Planned Agenda'!$B$4:$E$17,2,0)</f>
        <v>#N/A</v>
      </c>
      <c r="R186" s="80"/>
      <c r="S186" s="80"/>
      <c r="U186" s="80"/>
      <c r="V186" s="80"/>
    </row>
    <row r="187" spans="1:22" ht="30" outlineLevel="1" x14ac:dyDescent="0.15">
      <c r="A187" s="90" t="s">
        <v>854</v>
      </c>
      <c r="B187" s="79" t="s">
        <v>855</v>
      </c>
      <c r="C187" s="80" t="s">
        <v>13</v>
      </c>
      <c r="D187" s="80" t="s">
        <v>13</v>
      </c>
      <c r="E187" s="59"/>
      <c r="F187" s="81">
        <f t="shared" si="27"/>
        <v>1.8518518518518519E-3</v>
      </c>
      <c r="G187" s="80" t="e">
        <f>AVERAGE(R187,#REF!)</f>
        <v>#REF!</v>
      </c>
      <c r="H187" s="80" t="e">
        <f>AVERAGE(U187,#REF!)</f>
        <v>#REF!</v>
      </c>
      <c r="I187" s="82" t="e">
        <f t="shared" si="28"/>
        <v>#REF!</v>
      </c>
      <c r="J187" s="82" t="e">
        <f t="shared" si="28"/>
        <v>#REF!</v>
      </c>
      <c r="K187" s="83" t="s">
        <v>17</v>
      </c>
      <c r="L187" s="137"/>
      <c r="M187" s="84"/>
      <c r="N187" s="75"/>
      <c r="O187" s="84"/>
      <c r="P187" s="126" t="e">
        <f>VLOOKUP(O187,'Planned Agenda'!$B$4:$E$17,2,0)</f>
        <v>#N/A</v>
      </c>
      <c r="R187" s="80"/>
      <c r="S187" s="80"/>
      <c r="U187" s="80"/>
      <c r="V187" s="80"/>
    </row>
    <row r="188" spans="1:22" ht="16" outlineLevel="1" x14ac:dyDescent="0.15">
      <c r="A188" s="90" t="s">
        <v>856</v>
      </c>
      <c r="B188" s="79" t="s">
        <v>857</v>
      </c>
      <c r="C188" s="80" t="s">
        <v>13</v>
      </c>
      <c r="D188" s="80" t="s">
        <v>13</v>
      </c>
      <c r="E188" s="59"/>
      <c r="F188" s="81">
        <f t="shared" si="27"/>
        <v>1.8518518518518519E-3</v>
      </c>
      <c r="G188" s="80" t="e">
        <f>AVERAGE(R188,#REF!)</f>
        <v>#REF!</v>
      </c>
      <c r="H188" s="80" t="e">
        <f>AVERAGE(U188,#REF!)</f>
        <v>#REF!</v>
      </c>
      <c r="I188" s="82" t="e">
        <f t="shared" si="28"/>
        <v>#REF!</v>
      </c>
      <c r="J188" s="82" t="e">
        <f t="shared" si="28"/>
        <v>#REF!</v>
      </c>
      <c r="K188" s="83" t="s">
        <v>17</v>
      </c>
      <c r="L188" s="137"/>
      <c r="M188" s="84"/>
      <c r="N188" s="75"/>
      <c r="O188" s="84"/>
      <c r="P188" s="126" t="e">
        <f>VLOOKUP(O188,'Planned Agenda'!$B$4:$E$17,2,0)</f>
        <v>#N/A</v>
      </c>
      <c r="R188" s="80"/>
      <c r="S188" s="80"/>
      <c r="U188" s="80"/>
      <c r="V188" s="80"/>
    </row>
    <row r="189" spans="1:22" ht="30" outlineLevel="1" x14ac:dyDescent="0.15">
      <c r="A189" s="90" t="s">
        <v>858</v>
      </c>
      <c r="B189" s="79" t="s">
        <v>859</v>
      </c>
      <c r="C189" s="80" t="s">
        <v>13</v>
      </c>
      <c r="D189" s="80" t="s">
        <v>13</v>
      </c>
      <c r="E189" s="59"/>
      <c r="F189" s="81">
        <f t="shared" si="27"/>
        <v>1.8518518518518519E-3</v>
      </c>
      <c r="G189" s="80" t="e">
        <f>AVERAGE(R189,#REF!)</f>
        <v>#REF!</v>
      </c>
      <c r="H189" s="80" t="e">
        <f>AVERAGE(U189,#REF!)</f>
        <v>#REF!</v>
      </c>
      <c r="I189" s="82" t="e">
        <f t="shared" si="28"/>
        <v>#REF!</v>
      </c>
      <c r="J189" s="82" t="e">
        <f t="shared" si="28"/>
        <v>#REF!</v>
      </c>
      <c r="K189" s="83" t="s">
        <v>17</v>
      </c>
      <c r="L189" s="137"/>
      <c r="M189" s="84"/>
      <c r="N189" s="75"/>
      <c r="O189" s="84"/>
      <c r="P189" s="126" t="e">
        <f>VLOOKUP(O189,'Planned Agenda'!$B$4:$E$17,2,0)</f>
        <v>#N/A</v>
      </c>
      <c r="R189" s="80"/>
      <c r="S189" s="80"/>
      <c r="U189" s="80"/>
      <c r="V189" s="80"/>
    </row>
    <row r="190" spans="1:22" ht="30" outlineLevel="1" x14ac:dyDescent="0.15">
      <c r="A190" s="90" t="s">
        <v>860</v>
      </c>
      <c r="B190" s="79" t="s">
        <v>861</v>
      </c>
      <c r="C190" s="80" t="s">
        <v>13</v>
      </c>
      <c r="D190" s="80" t="s">
        <v>13</v>
      </c>
      <c r="E190" s="59"/>
      <c r="F190" s="81">
        <f t="shared" si="27"/>
        <v>1.8518518518518519E-3</v>
      </c>
      <c r="G190" s="80" t="e">
        <f>AVERAGE(R190,#REF!)</f>
        <v>#REF!</v>
      </c>
      <c r="H190" s="80" t="e">
        <f>AVERAGE(U190,#REF!)</f>
        <v>#REF!</v>
      </c>
      <c r="I190" s="82" t="e">
        <f t="shared" si="28"/>
        <v>#REF!</v>
      </c>
      <c r="J190" s="82" t="e">
        <f t="shared" si="28"/>
        <v>#REF!</v>
      </c>
      <c r="K190" s="83" t="s">
        <v>17</v>
      </c>
      <c r="L190" s="137"/>
      <c r="M190" s="84"/>
      <c r="N190" s="75"/>
      <c r="O190" s="84"/>
      <c r="P190" s="126" t="e">
        <f>VLOOKUP(O190,'Planned Agenda'!$B$4:$E$17,2,0)</f>
        <v>#N/A</v>
      </c>
      <c r="R190" s="80"/>
      <c r="S190" s="80"/>
      <c r="U190" s="80"/>
      <c r="V190" s="80"/>
    </row>
    <row r="191" spans="1:22" ht="16" outlineLevel="1" x14ac:dyDescent="0.15">
      <c r="A191" s="90" t="s">
        <v>862</v>
      </c>
      <c r="B191" s="79" t="s">
        <v>863</v>
      </c>
      <c r="C191" s="80" t="s">
        <v>13</v>
      </c>
      <c r="D191" s="80" t="s">
        <v>13</v>
      </c>
      <c r="E191" s="59"/>
      <c r="F191" s="81">
        <f t="shared" si="27"/>
        <v>1.8518518518518519E-3</v>
      </c>
      <c r="G191" s="80" t="e">
        <f>AVERAGE(R191,#REF!)</f>
        <v>#REF!</v>
      </c>
      <c r="H191" s="80" t="e">
        <f>AVERAGE(U191,#REF!)</f>
        <v>#REF!</v>
      </c>
      <c r="I191" s="82" t="e">
        <f t="shared" si="28"/>
        <v>#REF!</v>
      </c>
      <c r="J191" s="82" t="e">
        <f t="shared" si="28"/>
        <v>#REF!</v>
      </c>
      <c r="K191" s="83" t="s">
        <v>17</v>
      </c>
      <c r="L191" s="137"/>
      <c r="M191" s="84"/>
      <c r="N191" s="75"/>
      <c r="O191" s="84"/>
      <c r="P191" s="126" t="e">
        <f>VLOOKUP(O191,'Planned Agenda'!$B$4:$E$17,2,0)</f>
        <v>#N/A</v>
      </c>
      <c r="R191" s="80"/>
      <c r="S191" s="80"/>
      <c r="U191" s="80"/>
      <c r="V191" s="80"/>
    </row>
    <row r="192" spans="1:22" s="76" customFormat="1" ht="16" x14ac:dyDescent="0.15">
      <c r="A192" s="67" t="s">
        <v>864</v>
      </c>
      <c r="B192" s="68" t="s">
        <v>865</v>
      </c>
      <c r="C192" s="69" t="s">
        <v>13</v>
      </c>
      <c r="D192" s="69" t="s">
        <v>13</v>
      </c>
      <c r="E192" s="70"/>
      <c r="F192" s="71">
        <v>0.05</v>
      </c>
      <c r="G192" s="69"/>
      <c r="H192" s="69"/>
      <c r="I192" s="72" t="e">
        <f t="shared" ref="I192:J192" si="29">SUM(I193:I204)</f>
        <v>#REF!</v>
      </c>
      <c r="J192" s="72" t="e">
        <f t="shared" si="29"/>
        <v>#REF!</v>
      </c>
      <c r="K192" s="73" t="s">
        <v>524</v>
      </c>
      <c r="L192" s="136"/>
      <c r="M192" s="74"/>
      <c r="N192" s="75"/>
      <c r="O192" s="74"/>
      <c r="P192" s="126" t="e">
        <f>VLOOKUP(O192,'Planned Agenda'!$B$4:$E$17,2,0)</f>
        <v>#N/A</v>
      </c>
      <c r="R192" s="77" t="s">
        <v>524</v>
      </c>
      <c r="S192" s="77" t="s">
        <v>524</v>
      </c>
      <c r="U192" s="77" t="s">
        <v>524</v>
      </c>
      <c r="V192" s="77" t="s">
        <v>524</v>
      </c>
    </row>
    <row r="193" spans="1:22" ht="30" outlineLevel="1" x14ac:dyDescent="0.15">
      <c r="A193" s="80" t="s">
        <v>866</v>
      </c>
      <c r="B193" s="79" t="s">
        <v>867</v>
      </c>
      <c r="C193" s="80" t="s">
        <v>13</v>
      </c>
      <c r="D193" s="80" t="s">
        <v>13</v>
      </c>
      <c r="E193" s="59"/>
      <c r="F193" s="81">
        <f>$F$192/11</f>
        <v>4.5454545454545461E-3</v>
      </c>
      <c r="G193" s="80" t="e">
        <f>AVERAGE(R193,#REF!)</f>
        <v>#REF!</v>
      </c>
      <c r="H193" s="80" t="e">
        <f>AVERAGE(U193,#REF!)</f>
        <v>#REF!</v>
      </c>
      <c r="I193" s="82" t="e">
        <f>$F193*G193</f>
        <v>#REF!</v>
      </c>
      <c r="J193" s="82" t="e">
        <f>$F193*H193</f>
        <v>#REF!</v>
      </c>
      <c r="K193" s="83" t="s">
        <v>17</v>
      </c>
      <c r="L193" s="137"/>
      <c r="M193" s="84"/>
      <c r="N193" s="75"/>
      <c r="O193" s="84"/>
      <c r="P193" s="126" t="e">
        <f>VLOOKUP(O193,'Planned Agenda'!$B$4:$E$17,2,0)</f>
        <v>#N/A</v>
      </c>
      <c r="R193" s="80"/>
      <c r="S193" s="80"/>
      <c r="U193" s="80"/>
      <c r="V193" s="80"/>
    </row>
    <row r="194" spans="1:22" ht="16" outlineLevel="1" x14ac:dyDescent="0.15">
      <c r="A194" s="80" t="s">
        <v>868</v>
      </c>
      <c r="B194" s="79" t="s">
        <v>869</v>
      </c>
      <c r="C194" s="80" t="s">
        <v>13</v>
      </c>
      <c r="D194" s="80" t="s">
        <v>13</v>
      </c>
      <c r="E194" s="59"/>
      <c r="F194" s="81"/>
      <c r="G194" s="80"/>
      <c r="H194" s="80"/>
      <c r="I194" s="82"/>
      <c r="J194" s="82"/>
      <c r="K194" s="83" t="s">
        <v>17</v>
      </c>
      <c r="L194" s="137"/>
      <c r="M194" s="84"/>
      <c r="N194" s="75"/>
      <c r="O194" s="84"/>
      <c r="P194" s="126" t="e">
        <f>VLOOKUP(O194,'Planned Agenda'!$B$4:$E$17,2,0)</f>
        <v>#N/A</v>
      </c>
      <c r="R194" s="94"/>
      <c r="S194" s="94"/>
      <c r="U194" s="94"/>
      <c r="V194" s="94"/>
    </row>
    <row r="195" spans="1:22" ht="26" outlineLevel="1" x14ac:dyDescent="0.15">
      <c r="A195" s="80"/>
      <c r="B195" s="91" t="s">
        <v>870</v>
      </c>
      <c r="C195" s="80" t="s">
        <v>13</v>
      </c>
      <c r="D195" s="80" t="s">
        <v>13</v>
      </c>
      <c r="E195" s="59"/>
      <c r="F195" s="81">
        <f>$F$192/11</f>
        <v>4.5454545454545461E-3</v>
      </c>
      <c r="G195" s="80" t="e">
        <f>AVERAGE(R195,#REF!)</f>
        <v>#REF!</v>
      </c>
      <c r="H195" s="80" t="e">
        <f>AVERAGE(U195,#REF!)</f>
        <v>#REF!</v>
      </c>
      <c r="I195" s="82" t="e">
        <f t="shared" ref="I195:J204" si="30">$F195*G195</f>
        <v>#REF!</v>
      </c>
      <c r="J195" s="82" t="e">
        <f t="shared" si="30"/>
        <v>#REF!</v>
      </c>
      <c r="K195" s="83" t="s">
        <v>13</v>
      </c>
      <c r="L195" s="137" t="s">
        <v>13</v>
      </c>
      <c r="M195" s="84" t="s">
        <v>282</v>
      </c>
      <c r="N195" s="75" t="s">
        <v>500</v>
      </c>
      <c r="O195" s="84"/>
      <c r="P195" s="126" t="e">
        <f>VLOOKUP(O195,'Planned Agenda'!$B$4:$E$17,2,0)</f>
        <v>#N/A</v>
      </c>
      <c r="R195" s="80"/>
      <c r="S195" s="80"/>
      <c r="U195" s="80"/>
      <c r="V195" s="80"/>
    </row>
    <row r="196" spans="1:22" ht="26" outlineLevel="1" x14ac:dyDescent="0.15">
      <c r="A196" s="80"/>
      <c r="B196" s="91" t="s">
        <v>871</v>
      </c>
      <c r="C196" s="80" t="s">
        <v>13</v>
      </c>
      <c r="D196" s="80" t="s">
        <v>13</v>
      </c>
      <c r="E196" s="59"/>
      <c r="F196" s="81">
        <f t="shared" ref="F196:F204" si="31">$F$192/11</f>
        <v>4.5454545454545461E-3</v>
      </c>
      <c r="G196" s="80" t="e">
        <f>AVERAGE(R196,#REF!)</f>
        <v>#REF!</v>
      </c>
      <c r="H196" s="80" t="e">
        <f>AVERAGE(U196,#REF!)</f>
        <v>#REF!</v>
      </c>
      <c r="I196" s="82" t="e">
        <f t="shared" si="30"/>
        <v>#REF!</v>
      </c>
      <c r="J196" s="82" t="e">
        <f t="shared" si="30"/>
        <v>#REF!</v>
      </c>
      <c r="K196" s="83" t="s">
        <v>13</v>
      </c>
      <c r="L196" s="137" t="s">
        <v>17</v>
      </c>
      <c r="M196" s="84" t="s">
        <v>282</v>
      </c>
      <c r="N196" s="75" t="s">
        <v>500</v>
      </c>
      <c r="O196" s="84"/>
      <c r="P196" s="126" t="e">
        <f>VLOOKUP(O196,'Planned Agenda'!$B$4:$E$17,2,0)</f>
        <v>#N/A</v>
      </c>
      <c r="R196" s="80"/>
      <c r="S196" s="80"/>
      <c r="U196" s="80"/>
      <c r="V196" s="80"/>
    </row>
    <row r="197" spans="1:22" ht="26" outlineLevel="1" x14ac:dyDescent="0.15">
      <c r="A197" s="80"/>
      <c r="B197" s="91" t="s">
        <v>872</v>
      </c>
      <c r="C197" s="80" t="s">
        <v>13</v>
      </c>
      <c r="D197" s="80" t="s">
        <v>13</v>
      </c>
      <c r="E197" s="59"/>
      <c r="F197" s="81">
        <f t="shared" si="31"/>
        <v>4.5454545454545461E-3</v>
      </c>
      <c r="G197" s="80" t="e">
        <f>AVERAGE(R197,#REF!)</f>
        <v>#REF!</v>
      </c>
      <c r="H197" s="80" t="e">
        <f>AVERAGE(U197,#REF!)</f>
        <v>#REF!</v>
      </c>
      <c r="I197" s="82" t="e">
        <f t="shared" si="30"/>
        <v>#REF!</v>
      </c>
      <c r="J197" s="82" t="e">
        <f t="shared" si="30"/>
        <v>#REF!</v>
      </c>
      <c r="K197" s="83" t="s">
        <v>13</v>
      </c>
      <c r="L197" s="137" t="s">
        <v>13</v>
      </c>
      <c r="M197" s="84" t="s">
        <v>282</v>
      </c>
      <c r="N197" s="75" t="s">
        <v>500</v>
      </c>
      <c r="O197" s="84"/>
      <c r="P197" s="126" t="e">
        <f>VLOOKUP(O197,'Planned Agenda'!$B$4:$E$17,2,0)</f>
        <v>#N/A</v>
      </c>
      <c r="R197" s="80"/>
      <c r="S197" s="80"/>
      <c r="U197" s="80"/>
      <c r="V197" s="80"/>
    </row>
    <row r="198" spans="1:22" ht="30" outlineLevel="1" x14ac:dyDescent="0.15">
      <c r="A198" s="80"/>
      <c r="B198" s="91" t="s">
        <v>873</v>
      </c>
      <c r="C198" s="80" t="s">
        <v>13</v>
      </c>
      <c r="D198" s="80" t="s">
        <v>13</v>
      </c>
      <c r="E198" s="59"/>
      <c r="F198" s="81">
        <f t="shared" si="31"/>
        <v>4.5454545454545461E-3</v>
      </c>
      <c r="G198" s="80" t="e">
        <f>AVERAGE(R198,#REF!)</f>
        <v>#REF!</v>
      </c>
      <c r="H198" s="80" t="e">
        <f>AVERAGE(U198,#REF!)</f>
        <v>#REF!</v>
      </c>
      <c r="I198" s="82" t="e">
        <f t="shared" si="30"/>
        <v>#REF!</v>
      </c>
      <c r="J198" s="82" t="e">
        <f t="shared" si="30"/>
        <v>#REF!</v>
      </c>
      <c r="K198" s="83" t="s">
        <v>13</v>
      </c>
      <c r="L198" s="137" t="s">
        <v>17</v>
      </c>
      <c r="M198" s="84" t="s">
        <v>282</v>
      </c>
      <c r="N198" s="75" t="s">
        <v>500</v>
      </c>
      <c r="O198" s="84"/>
      <c r="P198" s="126" t="e">
        <f>VLOOKUP(O198,'Planned Agenda'!$B$4:$E$17,2,0)</f>
        <v>#N/A</v>
      </c>
      <c r="R198" s="80"/>
      <c r="S198" s="80"/>
      <c r="U198" s="80"/>
      <c r="V198" s="80"/>
    </row>
    <row r="199" spans="1:22" ht="60" outlineLevel="1" x14ac:dyDescent="0.15">
      <c r="A199" s="80" t="s">
        <v>874</v>
      </c>
      <c r="B199" s="79" t="s">
        <v>875</v>
      </c>
      <c r="C199" s="80" t="s">
        <v>13</v>
      </c>
      <c r="D199" s="80" t="s">
        <v>13</v>
      </c>
      <c r="E199" s="59"/>
      <c r="F199" s="81">
        <f t="shared" si="31"/>
        <v>4.5454545454545461E-3</v>
      </c>
      <c r="G199" s="80" t="e">
        <f>AVERAGE(R199,#REF!)</f>
        <v>#REF!</v>
      </c>
      <c r="H199" s="80" t="e">
        <f>AVERAGE(U199,#REF!)</f>
        <v>#REF!</v>
      </c>
      <c r="I199" s="82" t="e">
        <f t="shared" si="30"/>
        <v>#REF!</v>
      </c>
      <c r="J199" s="82" t="e">
        <f t="shared" si="30"/>
        <v>#REF!</v>
      </c>
      <c r="K199" s="83" t="s">
        <v>17</v>
      </c>
      <c r="L199" s="137"/>
      <c r="M199" s="84"/>
      <c r="N199" s="75"/>
      <c r="O199" s="84"/>
      <c r="P199" s="126" t="e">
        <f>VLOOKUP(O199,'Planned Agenda'!$B$4:$E$17,2,0)</f>
        <v>#N/A</v>
      </c>
      <c r="R199" s="80"/>
      <c r="S199" s="80"/>
      <c r="U199" s="80"/>
      <c r="V199" s="80"/>
    </row>
    <row r="200" spans="1:22" ht="30" outlineLevel="1" x14ac:dyDescent="0.15">
      <c r="A200" s="80" t="s">
        <v>876</v>
      </c>
      <c r="B200" s="79" t="s">
        <v>877</v>
      </c>
      <c r="C200" s="80" t="s">
        <v>13</v>
      </c>
      <c r="D200" s="80" t="s">
        <v>13</v>
      </c>
      <c r="E200" s="59"/>
      <c r="F200" s="81">
        <f t="shared" si="31"/>
        <v>4.5454545454545461E-3</v>
      </c>
      <c r="G200" s="80" t="e">
        <f>AVERAGE(R200,#REF!)</f>
        <v>#REF!</v>
      </c>
      <c r="H200" s="80" t="e">
        <f>AVERAGE(U200,#REF!)</f>
        <v>#REF!</v>
      </c>
      <c r="I200" s="82" t="e">
        <f t="shared" si="30"/>
        <v>#REF!</v>
      </c>
      <c r="J200" s="82" t="e">
        <f t="shared" si="30"/>
        <v>#REF!</v>
      </c>
      <c r="K200" s="83" t="s">
        <v>17</v>
      </c>
      <c r="L200" s="137"/>
      <c r="M200" s="84"/>
      <c r="N200" s="75"/>
      <c r="O200" s="84"/>
      <c r="P200" s="126" t="e">
        <f>VLOOKUP(O200,'Planned Agenda'!$B$4:$E$17,2,0)</f>
        <v>#N/A</v>
      </c>
      <c r="R200" s="80"/>
      <c r="S200" s="80"/>
      <c r="U200" s="80"/>
      <c r="V200" s="80"/>
    </row>
    <row r="201" spans="1:22" ht="30" outlineLevel="1" x14ac:dyDescent="0.15">
      <c r="A201" s="80" t="s">
        <v>878</v>
      </c>
      <c r="B201" s="88" t="s">
        <v>879</v>
      </c>
      <c r="C201" s="80" t="s">
        <v>13</v>
      </c>
      <c r="D201" s="80" t="s">
        <v>13</v>
      </c>
      <c r="E201" s="59"/>
      <c r="F201" s="81">
        <f t="shared" si="31"/>
        <v>4.5454545454545461E-3</v>
      </c>
      <c r="G201" s="80" t="e">
        <f>AVERAGE(R201,#REF!)</f>
        <v>#REF!</v>
      </c>
      <c r="H201" s="80" t="e">
        <f>AVERAGE(U201,#REF!)</f>
        <v>#REF!</v>
      </c>
      <c r="I201" s="82" t="e">
        <f t="shared" si="30"/>
        <v>#REF!</v>
      </c>
      <c r="J201" s="82" t="e">
        <f t="shared" si="30"/>
        <v>#REF!</v>
      </c>
      <c r="K201" s="83" t="s">
        <v>17</v>
      </c>
      <c r="L201" s="137"/>
      <c r="M201" s="84"/>
      <c r="N201" s="75"/>
      <c r="O201" s="84"/>
      <c r="P201" s="126" t="e">
        <f>VLOOKUP(O201,'Planned Agenda'!$B$4:$E$17,2,0)</f>
        <v>#N/A</v>
      </c>
      <c r="R201" s="80"/>
      <c r="S201" s="80"/>
      <c r="U201" s="80"/>
      <c r="V201" s="80"/>
    </row>
    <row r="202" spans="1:22" ht="30" outlineLevel="1" x14ac:dyDescent="0.15">
      <c r="A202" s="80" t="s">
        <v>880</v>
      </c>
      <c r="B202" s="79" t="s">
        <v>881</v>
      </c>
      <c r="C202" s="80" t="s">
        <v>13</v>
      </c>
      <c r="D202" s="80" t="s">
        <v>13</v>
      </c>
      <c r="E202" s="59"/>
      <c r="F202" s="81">
        <f t="shared" si="31"/>
        <v>4.5454545454545461E-3</v>
      </c>
      <c r="G202" s="80" t="e">
        <f>AVERAGE(R202,#REF!)</f>
        <v>#REF!</v>
      </c>
      <c r="H202" s="80" t="e">
        <f>AVERAGE(U202,#REF!)</f>
        <v>#REF!</v>
      </c>
      <c r="I202" s="82" t="e">
        <f t="shared" si="30"/>
        <v>#REF!</v>
      </c>
      <c r="J202" s="82" t="e">
        <f t="shared" si="30"/>
        <v>#REF!</v>
      </c>
      <c r="K202" s="83" t="s">
        <v>17</v>
      </c>
      <c r="L202" s="137"/>
      <c r="M202" s="84"/>
      <c r="N202" s="75"/>
      <c r="O202" s="84"/>
      <c r="P202" s="126" t="e">
        <f>VLOOKUP(O202,'Planned Agenda'!$B$4:$E$17,2,0)</f>
        <v>#N/A</v>
      </c>
      <c r="R202" s="80"/>
      <c r="S202" s="80"/>
      <c r="U202" s="80"/>
      <c r="V202" s="80"/>
    </row>
    <row r="203" spans="1:22" ht="16" outlineLevel="1" x14ac:dyDescent="0.15">
      <c r="A203" s="80" t="s">
        <v>882</v>
      </c>
      <c r="B203" s="79" t="s">
        <v>883</v>
      </c>
      <c r="C203" s="80" t="s">
        <v>13</v>
      </c>
      <c r="D203" s="80" t="s">
        <v>13</v>
      </c>
      <c r="E203" s="59"/>
      <c r="F203" s="81">
        <f t="shared" si="31"/>
        <v>4.5454545454545461E-3</v>
      </c>
      <c r="G203" s="80" t="e">
        <f>AVERAGE(R203,#REF!)</f>
        <v>#REF!</v>
      </c>
      <c r="H203" s="80" t="e">
        <f>AVERAGE(U203,#REF!)</f>
        <v>#REF!</v>
      </c>
      <c r="I203" s="82" t="e">
        <f t="shared" si="30"/>
        <v>#REF!</v>
      </c>
      <c r="J203" s="82" t="e">
        <f t="shared" si="30"/>
        <v>#REF!</v>
      </c>
      <c r="K203" s="83" t="s">
        <v>17</v>
      </c>
      <c r="L203" s="137"/>
      <c r="M203" s="84"/>
      <c r="N203" s="75"/>
      <c r="O203" s="84"/>
      <c r="P203" s="126" t="e">
        <f>VLOOKUP(O203,'Planned Agenda'!$B$4:$E$17,2,0)</f>
        <v>#N/A</v>
      </c>
      <c r="R203" s="80"/>
      <c r="S203" s="80"/>
      <c r="U203" s="80"/>
      <c r="V203" s="80"/>
    </row>
    <row r="204" spans="1:22" ht="26" outlineLevel="1" x14ac:dyDescent="0.15">
      <c r="A204" s="80" t="s">
        <v>884</v>
      </c>
      <c r="B204" s="79" t="s">
        <v>885</v>
      </c>
      <c r="C204" s="80" t="s">
        <v>13</v>
      </c>
      <c r="D204" s="80" t="s">
        <v>13</v>
      </c>
      <c r="E204" s="59"/>
      <c r="F204" s="81">
        <f t="shared" si="31"/>
        <v>4.5454545454545461E-3</v>
      </c>
      <c r="G204" s="80" t="e">
        <f>AVERAGE(R204,#REF!)</f>
        <v>#REF!</v>
      </c>
      <c r="H204" s="80" t="e">
        <f>AVERAGE(U204,#REF!)</f>
        <v>#REF!</v>
      </c>
      <c r="I204" s="82" t="e">
        <f t="shared" si="30"/>
        <v>#REF!</v>
      </c>
      <c r="J204" s="82" t="e">
        <f t="shared" si="30"/>
        <v>#REF!</v>
      </c>
      <c r="K204" s="83" t="s">
        <v>13</v>
      </c>
      <c r="L204" s="137" t="s">
        <v>17</v>
      </c>
      <c r="M204" s="84" t="s">
        <v>282</v>
      </c>
      <c r="N204" s="75" t="s">
        <v>500</v>
      </c>
      <c r="O204" s="84"/>
      <c r="P204" s="126" t="e">
        <f>VLOOKUP(O204,'Planned Agenda'!$B$4:$E$17,2,0)</f>
        <v>#N/A</v>
      </c>
      <c r="R204" s="80"/>
      <c r="S204" s="80"/>
      <c r="U204" s="80"/>
      <c r="V204" s="80"/>
    </row>
    <row r="205" spans="1:22" s="76" customFormat="1" ht="16" x14ac:dyDescent="0.15">
      <c r="A205" s="67" t="s">
        <v>886</v>
      </c>
      <c r="B205" s="68" t="s">
        <v>887</v>
      </c>
      <c r="C205" s="69" t="s">
        <v>13</v>
      </c>
      <c r="D205" s="69" t="s">
        <v>13</v>
      </c>
      <c r="E205" s="70"/>
      <c r="F205" s="71">
        <v>0.1</v>
      </c>
      <c r="G205" s="69"/>
      <c r="H205" s="69"/>
      <c r="I205" s="72" t="e">
        <f t="shared" ref="I205:J205" si="32">SUM(I206:I212)</f>
        <v>#REF!</v>
      </c>
      <c r="J205" s="72" t="e">
        <f t="shared" si="32"/>
        <v>#REF!</v>
      </c>
      <c r="K205" s="73" t="s">
        <v>524</v>
      </c>
      <c r="L205" s="136"/>
      <c r="M205" s="74"/>
      <c r="N205" s="75"/>
      <c r="O205" s="74"/>
      <c r="P205" s="126" t="e">
        <f>VLOOKUP(O205,'Planned Agenda'!$B$4:$E$17,2,0)</f>
        <v>#N/A</v>
      </c>
      <c r="R205" s="77" t="s">
        <v>524</v>
      </c>
      <c r="S205" s="77" t="s">
        <v>524</v>
      </c>
      <c r="U205" s="77" t="s">
        <v>524</v>
      </c>
      <c r="V205" s="77" t="s">
        <v>524</v>
      </c>
    </row>
    <row r="206" spans="1:22" ht="30" outlineLevel="1" x14ac:dyDescent="0.15">
      <c r="A206" s="97" t="s">
        <v>888</v>
      </c>
      <c r="B206" s="79" t="s">
        <v>889</v>
      </c>
      <c r="C206" s="80" t="s">
        <v>13</v>
      </c>
      <c r="D206" s="80" t="s">
        <v>13</v>
      </c>
      <c r="E206" s="59"/>
      <c r="F206" s="81">
        <f>$F$205/7</f>
        <v>1.4285714285714287E-2</v>
      </c>
      <c r="G206" s="80" t="e">
        <f>AVERAGE(R206,#REF!)</f>
        <v>#REF!</v>
      </c>
      <c r="H206" s="80" t="e">
        <f>AVERAGE(U206,#REF!)</f>
        <v>#REF!</v>
      </c>
      <c r="I206" s="82" t="e">
        <f t="shared" ref="I206:J212" si="33">$F206*G206</f>
        <v>#REF!</v>
      </c>
      <c r="J206" s="82" t="e">
        <f t="shared" si="33"/>
        <v>#REF!</v>
      </c>
      <c r="K206" s="83" t="s">
        <v>17</v>
      </c>
      <c r="L206" s="137"/>
      <c r="M206" s="84"/>
      <c r="N206" s="75"/>
      <c r="O206" s="74"/>
      <c r="P206" s="126" t="e">
        <f>VLOOKUP(O206,'Planned Agenda'!$B$4:$E$17,2,0)</f>
        <v>#N/A</v>
      </c>
      <c r="R206" s="80"/>
      <c r="S206" s="80"/>
      <c r="U206" s="80"/>
      <c r="V206" s="80"/>
    </row>
    <row r="207" spans="1:22" ht="16" outlineLevel="1" x14ac:dyDescent="0.15">
      <c r="A207" s="97" t="s">
        <v>890</v>
      </c>
      <c r="B207" s="89" t="s">
        <v>891</v>
      </c>
      <c r="C207" s="80" t="s">
        <v>13</v>
      </c>
      <c r="D207" s="80" t="s">
        <v>13</v>
      </c>
      <c r="E207" s="59"/>
      <c r="F207" s="81">
        <f t="shared" ref="F207:F212" si="34">$F$205/7</f>
        <v>1.4285714285714287E-2</v>
      </c>
      <c r="G207" s="80" t="e">
        <f>AVERAGE(R207,#REF!)</f>
        <v>#REF!</v>
      </c>
      <c r="H207" s="80" t="e">
        <f>AVERAGE(U207,#REF!)</f>
        <v>#REF!</v>
      </c>
      <c r="I207" s="82" t="e">
        <f t="shared" si="33"/>
        <v>#REF!</v>
      </c>
      <c r="J207" s="82" t="e">
        <f t="shared" si="33"/>
        <v>#REF!</v>
      </c>
      <c r="K207" s="83" t="s">
        <v>17</v>
      </c>
      <c r="L207" s="137"/>
      <c r="M207" s="84"/>
      <c r="N207" s="75"/>
      <c r="O207" s="74"/>
      <c r="P207" s="126" t="e">
        <f>VLOOKUP(O207,'Planned Agenda'!$B$4:$E$17,2,0)</f>
        <v>#N/A</v>
      </c>
      <c r="R207" s="80"/>
      <c r="S207" s="80"/>
      <c r="U207" s="80"/>
      <c r="V207" s="80"/>
    </row>
    <row r="208" spans="1:22" ht="30" outlineLevel="1" x14ac:dyDescent="0.15">
      <c r="A208" s="97" t="s">
        <v>892</v>
      </c>
      <c r="B208" s="89" t="s">
        <v>893</v>
      </c>
      <c r="C208" s="80" t="s">
        <v>13</v>
      </c>
      <c r="D208" s="80" t="s">
        <v>13</v>
      </c>
      <c r="E208" s="59"/>
      <c r="F208" s="81">
        <f t="shared" si="34"/>
        <v>1.4285714285714287E-2</v>
      </c>
      <c r="G208" s="80" t="e">
        <f>AVERAGE(R208,#REF!)</f>
        <v>#REF!</v>
      </c>
      <c r="H208" s="80" t="e">
        <f>AVERAGE(U208,#REF!)</f>
        <v>#REF!</v>
      </c>
      <c r="I208" s="82" t="e">
        <f t="shared" si="33"/>
        <v>#REF!</v>
      </c>
      <c r="J208" s="82" t="e">
        <f t="shared" si="33"/>
        <v>#REF!</v>
      </c>
      <c r="K208" s="83" t="s">
        <v>17</v>
      </c>
      <c r="L208" s="137"/>
      <c r="M208" s="84"/>
      <c r="N208" s="75"/>
      <c r="O208" s="74"/>
      <c r="P208" s="126" t="e">
        <f>VLOOKUP(O208,'Planned Agenda'!$B$4:$E$17,2,0)</f>
        <v>#N/A</v>
      </c>
      <c r="R208" s="80"/>
      <c r="S208" s="80"/>
      <c r="U208" s="80"/>
      <c r="V208" s="80"/>
    </row>
    <row r="209" spans="1:22" ht="16" outlineLevel="1" x14ac:dyDescent="0.15">
      <c r="A209" s="97" t="s">
        <v>894</v>
      </c>
      <c r="B209" s="89" t="s">
        <v>895</v>
      </c>
      <c r="C209" s="80" t="s">
        <v>13</v>
      </c>
      <c r="D209" s="80" t="s">
        <v>13</v>
      </c>
      <c r="E209" s="59"/>
      <c r="F209" s="81">
        <f t="shared" si="34"/>
        <v>1.4285714285714287E-2</v>
      </c>
      <c r="G209" s="80" t="e">
        <f>AVERAGE(R209,#REF!)</f>
        <v>#REF!</v>
      </c>
      <c r="H209" s="80" t="e">
        <f>AVERAGE(U209,#REF!)</f>
        <v>#REF!</v>
      </c>
      <c r="I209" s="82" t="e">
        <f t="shared" si="33"/>
        <v>#REF!</v>
      </c>
      <c r="J209" s="82" t="e">
        <f t="shared" si="33"/>
        <v>#REF!</v>
      </c>
      <c r="K209" s="83" t="s">
        <v>17</v>
      </c>
      <c r="L209" s="137"/>
      <c r="M209" s="84"/>
      <c r="N209" s="75"/>
      <c r="O209" s="74"/>
      <c r="P209" s="126" t="e">
        <f>VLOOKUP(O209,'Planned Agenda'!$B$4:$E$17,2,0)</f>
        <v>#N/A</v>
      </c>
      <c r="R209" s="80"/>
      <c r="S209" s="80"/>
      <c r="U209" s="80"/>
      <c r="V209" s="80"/>
    </row>
    <row r="210" spans="1:22" ht="30" outlineLevel="1" x14ac:dyDescent="0.15">
      <c r="A210" s="97" t="s">
        <v>896</v>
      </c>
      <c r="B210" s="89" t="s">
        <v>897</v>
      </c>
      <c r="C210" s="80" t="s">
        <v>13</v>
      </c>
      <c r="D210" s="80" t="s">
        <v>13</v>
      </c>
      <c r="E210" s="59"/>
      <c r="F210" s="81">
        <f t="shared" si="34"/>
        <v>1.4285714285714287E-2</v>
      </c>
      <c r="G210" s="80" t="e">
        <f>AVERAGE(R210,#REF!)</f>
        <v>#REF!</v>
      </c>
      <c r="H210" s="80" t="e">
        <f>AVERAGE(U210,#REF!)</f>
        <v>#REF!</v>
      </c>
      <c r="I210" s="82" t="e">
        <f t="shared" si="33"/>
        <v>#REF!</v>
      </c>
      <c r="J210" s="82" t="e">
        <f t="shared" si="33"/>
        <v>#REF!</v>
      </c>
      <c r="K210" s="83" t="s">
        <v>17</v>
      </c>
      <c r="L210" s="137"/>
      <c r="M210" s="84"/>
      <c r="N210" s="75"/>
      <c r="O210" s="74"/>
      <c r="P210" s="126" t="e">
        <f>VLOOKUP(O210,'Planned Agenda'!$B$4:$E$17,2,0)</f>
        <v>#N/A</v>
      </c>
      <c r="R210" s="80"/>
      <c r="S210" s="80"/>
      <c r="U210" s="80"/>
      <c r="V210" s="80"/>
    </row>
    <row r="211" spans="1:22" ht="30" outlineLevel="1" x14ac:dyDescent="0.15">
      <c r="A211" s="97" t="s">
        <v>898</v>
      </c>
      <c r="B211" s="89" t="s">
        <v>899</v>
      </c>
      <c r="C211" s="80" t="s">
        <v>13</v>
      </c>
      <c r="D211" s="80" t="s">
        <v>13</v>
      </c>
      <c r="E211" s="59"/>
      <c r="F211" s="81">
        <f t="shared" si="34"/>
        <v>1.4285714285714287E-2</v>
      </c>
      <c r="G211" s="80" t="e">
        <f>AVERAGE(R211,#REF!)</f>
        <v>#REF!</v>
      </c>
      <c r="H211" s="80" t="e">
        <f>AVERAGE(U211,#REF!)</f>
        <v>#REF!</v>
      </c>
      <c r="I211" s="82" t="e">
        <f t="shared" si="33"/>
        <v>#REF!</v>
      </c>
      <c r="J211" s="82" t="e">
        <f t="shared" si="33"/>
        <v>#REF!</v>
      </c>
      <c r="K211" s="83" t="s">
        <v>17</v>
      </c>
      <c r="L211" s="137"/>
      <c r="M211" s="84"/>
      <c r="N211" s="75"/>
      <c r="O211" s="74"/>
      <c r="P211" s="126" t="e">
        <f>VLOOKUP(O211,'Planned Agenda'!$B$4:$E$17,2,0)</f>
        <v>#N/A</v>
      </c>
      <c r="R211" s="80"/>
      <c r="S211" s="80"/>
      <c r="U211" s="80"/>
      <c r="V211" s="80"/>
    </row>
    <row r="212" spans="1:22" ht="16" outlineLevel="1" x14ac:dyDescent="0.15">
      <c r="A212" s="97" t="s">
        <v>900</v>
      </c>
      <c r="B212" s="89" t="s">
        <v>901</v>
      </c>
      <c r="C212" s="80" t="s">
        <v>13</v>
      </c>
      <c r="D212" s="80" t="s">
        <v>13</v>
      </c>
      <c r="E212" s="59"/>
      <c r="F212" s="81">
        <f t="shared" si="34"/>
        <v>1.4285714285714287E-2</v>
      </c>
      <c r="G212" s="80" t="e">
        <f>AVERAGE(R212,#REF!)</f>
        <v>#REF!</v>
      </c>
      <c r="H212" s="80" t="e">
        <f>AVERAGE(U212,#REF!)</f>
        <v>#REF!</v>
      </c>
      <c r="I212" s="82" t="e">
        <f t="shared" si="33"/>
        <v>#REF!</v>
      </c>
      <c r="J212" s="82" t="e">
        <f t="shared" si="33"/>
        <v>#REF!</v>
      </c>
      <c r="K212" s="83" t="s">
        <v>17</v>
      </c>
      <c r="L212" s="137"/>
      <c r="M212" s="84"/>
      <c r="N212" s="75"/>
      <c r="O212" s="74"/>
      <c r="P212" s="126" t="e">
        <f>VLOOKUP(O212,'Planned Agenda'!$B$4:$E$17,2,0)</f>
        <v>#N/A</v>
      </c>
      <c r="R212" s="80"/>
      <c r="S212" s="80"/>
      <c r="U212" s="80"/>
      <c r="V212" s="80"/>
    </row>
    <row r="213" spans="1:22" x14ac:dyDescent="0.15">
      <c r="I213" s="101" t="e">
        <f t="shared" ref="I213:J213" si="35">SUM(I5,I32,I52,I79,I87,I109,I118,I138,I163,I192,I205)</f>
        <v>#REF!</v>
      </c>
      <c r="J213" s="101" t="e">
        <f t="shared" si="35"/>
        <v>#REF!</v>
      </c>
      <c r="K213" s="102"/>
      <c r="L213" s="137"/>
      <c r="M213" s="102"/>
      <c r="N213" s="102"/>
      <c r="O213" s="102"/>
      <c r="P213" s="102"/>
    </row>
  </sheetData>
  <protectedRanges>
    <protectedRange sqref="R1:S1048576 U1:V1048576 O1:P1048576" name="Range1"/>
  </protectedRanges>
  <mergeCells count="8">
    <mergeCell ref="A1:C1"/>
    <mergeCell ref="R2:S2"/>
    <mergeCell ref="U2:V2"/>
    <mergeCell ref="A3:D3"/>
    <mergeCell ref="G3:H3"/>
    <mergeCell ref="I3:J3"/>
    <mergeCell ref="R3:S3"/>
    <mergeCell ref="U3:V3"/>
  </mergeCells>
  <conditionalFormatting sqref="K5:K212">
    <cfRule type="cellIs" dxfId="1" priority="1" operator="equal">
      <formula>"Yes"</formula>
    </cfRule>
    <cfRule type="cellIs" dxfId="0" priority="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A793C-542F-4EF6-BD61-569A7384DA16}">
  <dimension ref="B1:U63"/>
  <sheetViews>
    <sheetView showGridLines="0" workbookViewId="0">
      <selection activeCell="B26" sqref="B26"/>
    </sheetView>
  </sheetViews>
  <sheetFormatPr baseColWidth="10" defaultColWidth="8.6640625" defaultRowHeight="14" x14ac:dyDescent="0.15"/>
  <cols>
    <col min="1" max="1" width="8.6640625" style="103"/>
    <col min="2" max="2" width="33.1640625" style="103" bestFit="1" customWidth="1"/>
    <col min="3" max="17" width="10.6640625" style="108" bestFit="1" customWidth="1"/>
    <col min="18" max="21" width="12.83203125" style="108" bestFit="1" customWidth="1"/>
    <col min="22" max="16384" width="8.6640625" style="103"/>
  </cols>
  <sheetData>
    <row r="1" spans="2:2" ht="24" x14ac:dyDescent="0.15">
      <c r="B1" s="104" t="s">
        <v>909</v>
      </c>
    </row>
    <row r="21" spans="2:21" s="105" customFormat="1" x14ac:dyDescent="0.15">
      <c r="C21" s="109">
        <v>45124</v>
      </c>
      <c r="D21" s="109">
        <v>45125</v>
      </c>
      <c r="E21" s="109">
        <v>45126</v>
      </c>
      <c r="F21" s="109">
        <v>45127</v>
      </c>
      <c r="G21" s="109">
        <v>45128</v>
      </c>
      <c r="H21" s="110">
        <v>45129</v>
      </c>
      <c r="I21" s="110">
        <v>45130</v>
      </c>
      <c r="J21" s="109">
        <v>45131</v>
      </c>
      <c r="K21" s="109">
        <v>45132</v>
      </c>
      <c r="L21" s="109">
        <v>45133</v>
      </c>
      <c r="M21" s="109">
        <v>45134</v>
      </c>
      <c r="N21" s="109">
        <v>45135</v>
      </c>
      <c r="O21" s="110">
        <v>45136</v>
      </c>
      <c r="P21" s="110">
        <v>45137</v>
      </c>
      <c r="Q21" s="109">
        <v>45138</v>
      </c>
      <c r="R21" s="109">
        <v>45139</v>
      </c>
      <c r="S21" s="109">
        <v>45140</v>
      </c>
      <c r="T21" s="109">
        <v>45141</v>
      </c>
      <c r="U21" s="109">
        <v>45142</v>
      </c>
    </row>
    <row r="22" spans="2:21" x14ac:dyDescent="0.15">
      <c r="B22" s="106" t="s">
        <v>911</v>
      </c>
      <c r="C22" s="111">
        <f>12+18</f>
        <v>30</v>
      </c>
      <c r="D22" s="111">
        <f>C22+9</f>
        <v>39</v>
      </c>
      <c r="E22" s="111">
        <f>D22+5+12</f>
        <v>56</v>
      </c>
      <c r="F22" s="111"/>
      <c r="G22" s="111"/>
      <c r="H22" s="112"/>
      <c r="I22" s="112"/>
      <c r="J22" s="111"/>
      <c r="K22" s="111"/>
      <c r="L22" s="111"/>
      <c r="M22" s="111"/>
      <c r="N22" s="111"/>
      <c r="O22" s="112"/>
      <c r="P22" s="112"/>
      <c r="Q22" s="111"/>
      <c r="R22" s="111"/>
      <c r="S22" s="111"/>
      <c r="T22" s="111"/>
      <c r="U22" s="111"/>
    </row>
    <row r="23" spans="2:21" x14ac:dyDescent="0.15">
      <c r="B23" s="107" t="s">
        <v>902</v>
      </c>
      <c r="C23" s="113"/>
      <c r="D23" s="113"/>
      <c r="E23" s="113"/>
      <c r="F23" s="113"/>
      <c r="G23" s="113"/>
      <c r="H23" s="114"/>
      <c r="I23" s="114"/>
      <c r="J23" s="113"/>
      <c r="K23" s="113"/>
      <c r="L23" s="113"/>
      <c r="M23" s="113"/>
      <c r="N23" s="113"/>
      <c r="O23" s="114"/>
      <c r="P23" s="114"/>
      <c r="Q23" s="113"/>
      <c r="R23" s="113"/>
      <c r="S23" s="113"/>
      <c r="T23" s="113"/>
      <c r="U23" s="113"/>
    </row>
    <row r="24" spans="2:21" x14ac:dyDescent="0.15">
      <c r="B24" s="107" t="s">
        <v>903</v>
      </c>
      <c r="C24" s="113"/>
      <c r="D24" s="113"/>
      <c r="E24" s="113"/>
      <c r="F24" s="113"/>
      <c r="G24" s="113"/>
      <c r="H24" s="114"/>
      <c r="I24" s="114"/>
      <c r="J24" s="113"/>
      <c r="K24" s="113"/>
      <c r="L24" s="113"/>
      <c r="M24" s="113"/>
      <c r="N24" s="113"/>
      <c r="O24" s="114"/>
      <c r="P24" s="114"/>
      <c r="Q24" s="113"/>
      <c r="R24" s="113"/>
      <c r="S24" s="113"/>
      <c r="T24" s="113"/>
      <c r="U24" s="113"/>
    </row>
    <row r="25" spans="2:21" x14ac:dyDescent="0.15">
      <c r="B25" s="107" t="s">
        <v>904</v>
      </c>
      <c r="C25" s="113"/>
      <c r="D25" s="113"/>
      <c r="E25" s="113"/>
      <c r="F25" s="113"/>
      <c r="G25" s="113"/>
      <c r="H25" s="114"/>
      <c r="I25" s="114"/>
      <c r="J25" s="113"/>
      <c r="K25" s="113"/>
      <c r="L25" s="113"/>
      <c r="M25" s="113"/>
      <c r="N25" s="113"/>
      <c r="O25" s="114"/>
      <c r="P25" s="114"/>
      <c r="Q25" s="113"/>
      <c r="R25" s="113"/>
      <c r="S25" s="113"/>
      <c r="T25" s="113"/>
      <c r="U25" s="113"/>
    </row>
    <row r="26" spans="2:21" x14ac:dyDescent="0.15">
      <c r="B26" s="107" t="s">
        <v>905</v>
      </c>
      <c r="C26" s="113"/>
      <c r="D26" s="113"/>
      <c r="E26" s="113"/>
      <c r="F26" s="113"/>
      <c r="G26" s="113"/>
      <c r="H26" s="114"/>
      <c r="I26" s="114"/>
      <c r="J26" s="113"/>
      <c r="K26" s="113"/>
      <c r="L26" s="113"/>
      <c r="M26" s="113"/>
      <c r="N26" s="113"/>
      <c r="O26" s="114"/>
      <c r="P26" s="114"/>
      <c r="Q26" s="113"/>
      <c r="R26" s="113"/>
      <c r="S26" s="113"/>
      <c r="T26" s="113"/>
      <c r="U26" s="113"/>
    </row>
    <row r="27" spans="2:21" x14ac:dyDescent="0.15">
      <c r="B27" s="107" t="s">
        <v>906</v>
      </c>
      <c r="C27" s="113"/>
      <c r="D27" s="113"/>
      <c r="E27" s="113"/>
      <c r="F27" s="113"/>
      <c r="G27" s="113"/>
      <c r="H27" s="114"/>
      <c r="I27" s="114"/>
      <c r="J27" s="113"/>
      <c r="K27" s="113"/>
      <c r="L27" s="113"/>
      <c r="M27" s="113"/>
      <c r="N27" s="113"/>
      <c r="O27" s="114"/>
      <c r="P27" s="114"/>
      <c r="Q27" s="113"/>
      <c r="R27" s="113"/>
      <c r="S27" s="113"/>
      <c r="T27" s="113"/>
      <c r="U27" s="113"/>
    </row>
    <row r="28" spans="2:21" x14ac:dyDescent="0.15">
      <c r="B28" s="107" t="s">
        <v>907</v>
      </c>
      <c r="C28" s="113"/>
      <c r="D28" s="113"/>
      <c r="E28" s="113"/>
      <c r="F28" s="113"/>
      <c r="G28" s="113"/>
      <c r="H28" s="114"/>
      <c r="I28" s="114"/>
      <c r="J28" s="113"/>
      <c r="K28" s="113"/>
      <c r="L28" s="113"/>
      <c r="M28" s="113"/>
      <c r="N28" s="113"/>
      <c r="O28" s="114"/>
      <c r="P28" s="114"/>
      <c r="Q28" s="113"/>
      <c r="R28" s="113"/>
      <c r="S28" s="113"/>
      <c r="T28" s="113"/>
      <c r="U28" s="113"/>
    </row>
    <row r="29" spans="2:21" x14ac:dyDescent="0.15">
      <c r="B29" s="107" t="s">
        <v>908</v>
      </c>
      <c r="C29" s="113"/>
      <c r="D29" s="113"/>
      <c r="E29" s="113"/>
      <c r="F29" s="113"/>
      <c r="G29" s="113"/>
      <c r="H29" s="114"/>
      <c r="I29" s="114"/>
      <c r="J29" s="113"/>
      <c r="K29" s="113"/>
      <c r="L29" s="113"/>
      <c r="M29" s="113"/>
      <c r="N29" s="113"/>
      <c r="O29" s="114"/>
      <c r="P29" s="114"/>
      <c r="Q29" s="113"/>
      <c r="R29" s="113"/>
      <c r="S29" s="113"/>
      <c r="T29" s="113"/>
      <c r="U29" s="113"/>
    </row>
    <row r="30" spans="2:21" x14ac:dyDescent="0.15">
      <c r="B30" s="107" t="s">
        <v>514</v>
      </c>
      <c r="C30" s="113"/>
      <c r="D30" s="113"/>
      <c r="E30" s="113"/>
      <c r="F30" s="113"/>
      <c r="G30" s="113"/>
      <c r="H30" s="114"/>
      <c r="I30" s="114"/>
      <c r="J30" s="113"/>
      <c r="K30" s="113"/>
      <c r="L30" s="113"/>
      <c r="M30" s="113"/>
      <c r="N30" s="113"/>
      <c r="O30" s="114"/>
      <c r="P30" s="114"/>
      <c r="Q30" s="113"/>
      <c r="R30" s="113"/>
      <c r="S30" s="113"/>
      <c r="T30" s="113"/>
      <c r="U30" s="113"/>
    </row>
    <row r="40" spans="2:2" ht="24" x14ac:dyDescent="0.15">
      <c r="B40" s="104" t="s">
        <v>910</v>
      </c>
    </row>
    <row r="60" spans="2:21" x14ac:dyDescent="0.15">
      <c r="C60" s="109">
        <v>45124</v>
      </c>
      <c r="D60" s="109">
        <v>45125</v>
      </c>
      <c r="E60" s="109">
        <v>45126</v>
      </c>
      <c r="F60" s="109">
        <v>45127</v>
      </c>
      <c r="G60" s="109">
        <v>45128</v>
      </c>
      <c r="H60" s="110">
        <v>45129</v>
      </c>
      <c r="I60" s="110">
        <v>45130</v>
      </c>
      <c r="J60" s="109">
        <v>45131</v>
      </c>
      <c r="K60" s="109">
        <v>45132</v>
      </c>
      <c r="L60" s="109">
        <v>45133</v>
      </c>
      <c r="M60" s="109">
        <v>45134</v>
      </c>
      <c r="N60" s="109">
        <v>45135</v>
      </c>
      <c r="O60" s="110">
        <v>45136</v>
      </c>
      <c r="P60" s="110">
        <v>45137</v>
      </c>
      <c r="Q60" s="109">
        <v>45138</v>
      </c>
      <c r="R60" s="109">
        <v>45139</v>
      </c>
      <c r="S60" s="109">
        <v>45140</v>
      </c>
      <c r="T60" s="109">
        <v>45141</v>
      </c>
      <c r="U60" s="109">
        <v>45142</v>
      </c>
    </row>
    <row r="61" spans="2:21" x14ac:dyDescent="0.15">
      <c r="B61" s="106" t="s">
        <v>911</v>
      </c>
      <c r="C61" s="111">
        <f>6+5</f>
        <v>11</v>
      </c>
      <c r="D61" s="111">
        <f>C61+0</f>
        <v>11</v>
      </c>
      <c r="E61" s="111">
        <f>D61+0</f>
        <v>11</v>
      </c>
      <c r="F61" s="111"/>
      <c r="G61" s="111"/>
      <c r="H61" s="112"/>
      <c r="I61" s="112"/>
      <c r="J61" s="111"/>
      <c r="K61" s="111"/>
      <c r="L61" s="111"/>
      <c r="M61" s="111"/>
      <c r="N61" s="111"/>
      <c r="O61" s="112"/>
      <c r="P61" s="112"/>
      <c r="Q61" s="111"/>
      <c r="R61" s="111"/>
      <c r="S61" s="111"/>
      <c r="T61" s="111"/>
      <c r="U61" s="111"/>
    </row>
    <row r="62" spans="2:21" x14ac:dyDescent="0.15">
      <c r="B62" s="107" t="s">
        <v>514</v>
      </c>
      <c r="C62" s="113"/>
      <c r="D62" s="113"/>
      <c r="E62" s="113"/>
      <c r="F62" s="113"/>
      <c r="G62" s="113"/>
      <c r="H62" s="114"/>
      <c r="I62" s="114"/>
      <c r="J62" s="113"/>
      <c r="K62" s="113"/>
      <c r="L62" s="113"/>
      <c r="M62" s="113"/>
      <c r="N62" s="113"/>
      <c r="O62" s="114"/>
      <c r="P62" s="114"/>
      <c r="Q62" s="113"/>
      <c r="R62" s="113"/>
      <c r="S62" s="113"/>
      <c r="T62" s="113"/>
      <c r="U62" s="113"/>
    </row>
    <row r="63" spans="2:21" x14ac:dyDescent="0.15">
      <c r="B63" s="107" t="s">
        <v>516</v>
      </c>
      <c r="C63" s="113"/>
      <c r="D63" s="113"/>
      <c r="E63" s="113"/>
      <c r="F63" s="113"/>
      <c r="G63" s="113"/>
      <c r="H63" s="114"/>
      <c r="I63" s="114"/>
      <c r="J63" s="113"/>
      <c r="K63" s="113"/>
      <c r="L63" s="113"/>
      <c r="M63" s="113"/>
      <c r="N63" s="113"/>
      <c r="O63" s="114"/>
      <c r="P63" s="114"/>
      <c r="Q63" s="113"/>
      <c r="R63" s="113"/>
      <c r="S63" s="113"/>
      <c r="T63" s="113"/>
      <c r="U63" s="113"/>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184918CF603546B0A03DF583872178" ma:contentTypeVersion="1" ma:contentTypeDescription="Create a new document." ma:contentTypeScope="" ma:versionID="9ae8f11f16ae252b90be74638fa5ba48">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FC9E6B64-5EB1-4A10-A57E-A7F4C54017A0}">
  <ds:schemaRefs>
    <ds:schemaRef ds:uri="http://schemas.microsoft.com/sharepoint/v3/contenttype/forms"/>
  </ds:schemaRefs>
</ds:datastoreItem>
</file>

<file path=customXml/itemProps2.xml><?xml version="1.0" encoding="utf-8"?>
<ds:datastoreItem xmlns:ds="http://schemas.openxmlformats.org/officeDocument/2006/customXml" ds:itemID="{2524A4B9-D579-470B-BEC3-3AFF47AA05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A3561D-D542-451B-899F-08D762571F43}">
  <ds:schemaRefs>
    <ds:schemaRef ds:uri="http://schemas.openxmlformats.org/package/2006/metadata/core-properties"/>
    <ds:schemaRef ds:uri="http://schemas.microsoft.com/office/2006/metadata/properties"/>
    <ds:schemaRef ds:uri="http://schemas.microsoft.com/office/2006/documentManagement/types"/>
    <ds:schemaRef ds:uri="http://purl.org/dc/dcmitype/"/>
    <ds:schemaRef ds:uri="http://purl.org/dc/terms/"/>
    <ds:schemaRef ds:uri="http://schemas.microsoft.com/sharepoint/v3"/>
    <ds:schemaRef ds:uri="http://schemas.microsoft.com/office/infopath/2007/PartnerControl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Planned Agenda</vt:lpstr>
      <vt:lpstr>Functional Criteria</vt:lpstr>
      <vt:lpstr>Technical Criteria</vt:lpstr>
      <vt:lpstr>Day by Day Tracker</vt:lpstr>
    </vt:vector>
  </TitlesOfParts>
  <Company>United Overseas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LIM</dc:creator>
  <cp:lastModifiedBy>Sunny Panjabi</cp:lastModifiedBy>
  <dcterms:created xsi:type="dcterms:W3CDTF">2023-07-14T06:00:46Z</dcterms:created>
  <dcterms:modified xsi:type="dcterms:W3CDTF">2023-07-23T11:16:19Z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418ee5-23e2-415c-a7a0-e3652cb3d681_Enabled">
    <vt:lpwstr>true</vt:lpwstr>
  </property>
  <property fmtid="{D5CDD505-2E9C-101B-9397-08002B2CF9AE}" pid="3" name="MSIP_Label_f1418ee5-23e2-415c-a7a0-e3652cb3d681_SetDate">
    <vt:lpwstr>2023-07-14T06:00:46Z</vt:lpwstr>
  </property>
  <property fmtid="{D5CDD505-2E9C-101B-9397-08002B2CF9AE}" pid="4" name="MSIP_Label_f1418ee5-23e2-415c-a7a0-e3652cb3d681_Method">
    <vt:lpwstr>Standard</vt:lpwstr>
  </property>
  <property fmtid="{D5CDD505-2E9C-101B-9397-08002B2CF9AE}" pid="5" name="MSIP_Label_f1418ee5-23e2-415c-a7a0-e3652cb3d681_Name">
    <vt:lpwstr>Restricted</vt:lpwstr>
  </property>
  <property fmtid="{D5CDD505-2E9C-101B-9397-08002B2CF9AE}" pid="6" name="MSIP_Label_f1418ee5-23e2-415c-a7a0-e3652cb3d681_SiteId">
    <vt:lpwstr>7e586855-d882-4339-9a56-032d0aa10991</vt:lpwstr>
  </property>
  <property fmtid="{D5CDD505-2E9C-101B-9397-08002B2CF9AE}" pid="7" name="MSIP_Label_f1418ee5-23e2-415c-a7a0-e3652cb3d681_ActionId">
    <vt:lpwstr>71215b84-41fd-4f47-b957-190f14bb21f6</vt:lpwstr>
  </property>
  <property fmtid="{D5CDD505-2E9C-101B-9397-08002B2CF9AE}" pid="8" name="MSIP_Label_f1418ee5-23e2-415c-a7a0-e3652cb3d681_ContentBits">
    <vt:lpwstr>2</vt:lpwstr>
  </property>
  <property fmtid="{D5CDD505-2E9C-101B-9397-08002B2CF9AE}" pid="9" name="ContentTypeId">
    <vt:lpwstr>0x010100CB184918CF603546B0A03DF583872178</vt:lpwstr>
  </property>
</Properties>
</file>