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Shashank\Desktop\DS+DA+GenAi\"/>
    </mc:Choice>
  </mc:AlternateContent>
  <xr:revisionPtr revIDLastSave="0" documentId="13_ncr:1_{6D95D8AB-A1F5-47D0-B280-F1FF1B6D803A}" xr6:coauthVersionLast="47" xr6:coauthVersionMax="47" xr10:uidLastSave="{00000000-0000-0000-0000-000000000000}"/>
  <bookViews>
    <workbookView xWindow="-120" yWindow="-120" windowWidth="20730" windowHeight="11160" activeTab="2" xr2:uid="{00000000-000D-0000-FFFF-FFFF00000000}"/>
  </bookViews>
  <sheets>
    <sheet name="sumif,count if,average if" sheetId="1" r:id="rId1"/>
    <sheet name="and if or" sheetId="2" r:id="rId2"/>
    <sheet name="Sheet4" sheetId="4" r:id="rId3"/>
    <sheet name="Sheet3" sheetId="3" r:id="rId4"/>
    <sheet name="Sheet5" sheetId="5" r:id="rId5"/>
  </sheets>
  <definedNames>
    <definedName name="Slicer_Month">#N/A</definedName>
  </definedNames>
  <calcPr calcId="181029"/>
  <pivotCaches>
    <pivotCache cacheId="16"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2" l="1"/>
  <c r="L4" i="2"/>
  <c r="L5" i="2"/>
  <c r="L6" i="2"/>
  <c r="L7" i="2"/>
  <c r="L8" i="2"/>
  <c r="L9" i="2"/>
  <c r="L10" i="2"/>
  <c r="L11" i="2"/>
  <c r="L12" i="2"/>
  <c r="L2" i="2"/>
  <c r="K3" i="2"/>
  <c r="K4" i="2"/>
  <c r="K5" i="2"/>
  <c r="K6" i="2"/>
  <c r="K7" i="2"/>
  <c r="K8" i="2"/>
  <c r="K9" i="2"/>
  <c r="K10" i="2"/>
  <c r="K11" i="2"/>
  <c r="K12" i="2"/>
  <c r="K2" i="2"/>
  <c r="J3" i="2"/>
  <c r="J4" i="2"/>
  <c r="J5" i="2"/>
  <c r="J6" i="2"/>
  <c r="J7" i="2"/>
  <c r="J8" i="2"/>
  <c r="J9" i="2"/>
  <c r="J10" i="2"/>
  <c r="J11" i="2"/>
  <c r="J12" i="2"/>
  <c r="J2" i="2"/>
  <c r="I3" i="2"/>
  <c r="I4" i="2"/>
  <c r="I5" i="2"/>
  <c r="I6" i="2"/>
  <c r="I7" i="2"/>
  <c r="I8" i="2"/>
  <c r="I9" i="2"/>
  <c r="I10" i="2"/>
  <c r="I11" i="2"/>
  <c r="I12" i="2"/>
  <c r="I2" i="2"/>
  <c r="H3" i="2"/>
  <c r="H4" i="2"/>
  <c r="H5" i="2"/>
  <c r="H6" i="2"/>
  <c r="H7" i="2"/>
  <c r="H8" i="2"/>
  <c r="H9" i="2"/>
  <c r="H10" i="2"/>
  <c r="H11" i="2"/>
  <c r="H12" i="2"/>
  <c r="H2" i="2"/>
  <c r="G3" i="2"/>
  <c r="G4" i="2"/>
  <c r="G5" i="2"/>
  <c r="G6" i="2"/>
  <c r="G7" i="2"/>
  <c r="G8" i="2"/>
  <c r="G9" i="2"/>
  <c r="G10" i="2"/>
  <c r="G11" i="2"/>
  <c r="G12" i="2"/>
  <c r="G2" i="2"/>
  <c r="F3" i="2"/>
  <c r="F4" i="2"/>
  <c r="F5" i="2"/>
  <c r="F6" i="2"/>
  <c r="F7" i="2"/>
  <c r="F8" i="2"/>
  <c r="F9" i="2"/>
  <c r="F10" i="2"/>
  <c r="F11" i="2"/>
  <c r="F12" i="2"/>
  <c r="F2" i="2"/>
  <c r="K20" i="1"/>
  <c r="L20" i="1"/>
  <c r="M20" i="1"/>
  <c r="K21" i="1"/>
  <c r="L21" i="1"/>
  <c r="M21" i="1"/>
  <c r="K22" i="1"/>
  <c r="L22" i="1"/>
  <c r="M22" i="1"/>
  <c r="L19" i="1"/>
  <c r="M19" i="1"/>
  <c r="K19" i="1"/>
  <c r="C19" i="1"/>
  <c r="D19" i="1"/>
  <c r="C20" i="1"/>
  <c r="D20" i="1"/>
  <c r="C21" i="1"/>
  <c r="D21" i="1"/>
  <c r="C22" i="1"/>
  <c r="D22" i="1"/>
  <c r="C23" i="1"/>
  <c r="D23" i="1"/>
  <c r="B20" i="1"/>
  <c r="B21" i="1"/>
  <c r="B22" i="1"/>
  <c r="B23" i="1"/>
  <c r="B19" i="1"/>
  <c r="H19" i="1"/>
  <c r="I21" i="1"/>
  <c r="I20" i="1"/>
  <c r="G20" i="1"/>
  <c r="H20" i="1"/>
  <c r="G21" i="1"/>
  <c r="H21" i="1"/>
  <c r="G22" i="1"/>
  <c r="H22" i="1"/>
  <c r="I22" i="1"/>
  <c r="I19" i="1"/>
  <c r="G19" i="1"/>
  <c r="I13" i="1"/>
  <c r="I14" i="1"/>
  <c r="I15" i="1"/>
  <c r="I12" i="1"/>
  <c r="J13" i="1"/>
  <c r="J14" i="1"/>
  <c r="J15" i="1"/>
  <c r="J12" i="1"/>
  <c r="H13" i="1"/>
  <c r="H14" i="1"/>
  <c r="H15" i="1"/>
  <c r="H12" i="1"/>
  <c r="I6" i="1"/>
  <c r="I4" i="1"/>
  <c r="I5" i="1"/>
  <c r="I3" i="1"/>
</calcChain>
</file>

<file path=xl/sharedStrings.xml><?xml version="1.0" encoding="utf-8"?>
<sst xmlns="http://schemas.openxmlformats.org/spreadsheetml/2006/main" count="338" uniqueCount="61">
  <si>
    <t>Sales Person</t>
  </si>
  <si>
    <t>Region</t>
  </si>
  <si>
    <t>Product</t>
  </si>
  <si>
    <t>Month</t>
  </si>
  <si>
    <t>Revenue</t>
  </si>
  <si>
    <t>Rahul</t>
  </si>
  <si>
    <t>Rohan</t>
  </si>
  <si>
    <t>Sheetal</t>
  </si>
  <si>
    <t>Vaibhav</t>
  </si>
  <si>
    <t>Mike</t>
  </si>
  <si>
    <t>Alice</t>
  </si>
  <si>
    <t>Dave</t>
  </si>
  <si>
    <t>Carol</t>
  </si>
  <si>
    <t>Bob</t>
  </si>
  <si>
    <t>East</t>
  </si>
  <si>
    <t>West</t>
  </si>
  <si>
    <t>South</t>
  </si>
  <si>
    <t>North</t>
  </si>
  <si>
    <t>Laptop</t>
  </si>
  <si>
    <t>Phone</t>
  </si>
  <si>
    <t>Tablet</t>
  </si>
  <si>
    <t>Jan</t>
  </si>
  <si>
    <t>Mar</t>
  </si>
  <si>
    <t>Feb</t>
  </si>
  <si>
    <t>Total Revenue</t>
  </si>
  <si>
    <t>no.of region</t>
  </si>
  <si>
    <t>Avg Revenue</t>
  </si>
  <si>
    <t>no.of Sales person</t>
  </si>
  <si>
    <t>Region wise</t>
  </si>
  <si>
    <t>Average Revenue</t>
  </si>
  <si>
    <t>No of Sales Person</t>
  </si>
  <si>
    <t>Count Of Region</t>
  </si>
  <si>
    <t>Revenue&gt;300</t>
  </si>
  <si>
    <t>Revenue &gt;=300 &amp; Product Laptop</t>
  </si>
  <si>
    <t>month</t>
  </si>
  <si>
    <t>jan</t>
  </si>
  <si>
    <t>south</t>
  </si>
  <si>
    <t>Rev</t>
  </si>
  <si>
    <t>&gt;=250</t>
  </si>
  <si>
    <t>Is it a Laptop Sold in Jan or a Phone Sold in Feb ?</t>
  </si>
  <si>
    <t>Laptop and Jan</t>
  </si>
  <si>
    <t>Phoneand feb</t>
  </si>
  <si>
    <t>match</t>
  </si>
  <si>
    <t>not match</t>
  </si>
  <si>
    <t>Revenue &gt;300</t>
  </si>
  <si>
    <t>Month_Jan_Region_South_Rev &gt;=250</t>
  </si>
  <si>
    <t>Low</t>
  </si>
  <si>
    <t>No</t>
  </si>
  <si>
    <t>Match</t>
  </si>
  <si>
    <t>High</t>
  </si>
  <si>
    <t>Not Match</t>
  </si>
  <si>
    <t>Yes</t>
  </si>
  <si>
    <t>Row Labels</t>
  </si>
  <si>
    <t>Grand Total</t>
  </si>
  <si>
    <t>Sum of Revenue</t>
  </si>
  <si>
    <t>Column Labels</t>
  </si>
  <si>
    <t>Total Sum of Revenue</t>
  </si>
  <si>
    <t>Total Count of Sales Person</t>
  </si>
  <si>
    <t>Count of Sales Person</t>
  </si>
  <si>
    <t>Average of Revenue</t>
  </si>
  <si>
    <t>Sheela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</si>
</sst>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4" tint="-0.499984740745262"/>
      <name val="Calibri"/>
      <family val="2"/>
      <scheme val="minor"/>
    </font>
  </fonts>
  <fills count="3">
    <fill>
      <patternFill patternType="none"/>
    </fill>
    <fill>
      <patternFill patternType="gray125"/>
    </fill>
    <fill>
      <patternFill patternType="solid">
        <fgColor theme="2" tint="-9.9978637043366805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2" borderId="0" xfId="0" applyFill="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2" xfId="0" applyFill="1" applyBorder="1"/>
    <xf numFmtId="0" fontId="0" fillId="2" borderId="3" xfId="0" applyFill="1" applyBorder="1"/>
    <xf numFmtId="0" fontId="0" fillId="2" borderId="4" xfId="0" applyFill="1" applyBorder="1"/>
    <xf numFmtId="0" fontId="0" fillId="2" borderId="1" xfId="0" applyFill="1" applyBorder="1"/>
    <xf numFmtId="0" fontId="1" fillId="2" borderId="1" xfId="0" applyFont="1" applyFill="1" applyBorder="1"/>
    <xf numFmtId="0" fontId="0" fillId="2" borderId="10" xfId="0" applyFill="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[Lectur 3 3rd Aug.xlsx]Sheet4!PivotTable4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Sheet4!$B$12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94-4802-ADB9-EEB8660062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94-4802-ADB9-EEB8660062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94-4802-ADB9-EEB8660062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94-4802-ADB9-EEB8660062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Sheet4!$A$13:$A$17</c:f>
              <c:strCache>
                <c:ptCount val="4"/>
                <c:pt idx="0">
                  <c:v>East</c:v>
                </c:pt>
                <c:pt idx="1">
                  <c:v>North</c:v>
                </c:pt>
                <c:pt idx="2">
                  <c:v>South</c:v>
                </c:pt>
                <c:pt idx="3">
                  <c:v>West</c:v>
                </c:pt>
              </c:strCache>
            </c:strRef>
          </c:cat>
          <c:val>
            <c:numRef>
              <c:f>Sheet4!$B$13:$B$17</c:f>
              <c:numCache>
                <c:formatCode>General</c:formatCode>
                <c:ptCount val="4"/>
                <c:pt idx="0">
                  <c:v>292.2</c:v>
                </c:pt>
                <c:pt idx="1">
                  <c:v>224.5</c:v>
                </c:pt>
                <c:pt idx="2">
                  <c:v>306</c:v>
                </c:pt>
                <c:pt idx="3">
                  <c:v>359.33333333333331</c:v>
                </c:pt>
              </c:numCache>
            </c:numRef>
          </c:val>
          <c:extLst>
            <c:ext xmlns:c16="http://schemas.microsoft.com/office/drawing/2014/chart" uri="{C3380CC4-5D6E-409C-BE32-E72D297353CC}">
              <c16:uniqueId val="{00000008-FA94-4802-ADB9-EEB8660062A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[Lectur 3 3rd Aug.xlsx]Sheet4!PivotTable3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80314960629922"/>
          <c:y val="7.1724628171478566E-2"/>
          <c:w val="0.87753018372703417"/>
          <c:h val="0.8416746864975212"/>
        </c:manualLayout>
      </c:layout>
      <c:barChart>
        <c:barDir val="col"/>
        <c:grouping val="clustered"/>
        <c:varyColors val="0"/>
        <c:ser>
          <c:idx val="0"/>
          <c:order val="0"/>
          <c:tx>
            <c:strRef>
              <c:f>Sheet4!$E$3:$E$4</c:f>
              <c:strCache>
                <c:ptCount val="1"/>
                <c:pt idx="0">
                  <c:v>Jan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Sheet4!$D$5:$D$9</c:f>
              <c:strCache>
                <c:ptCount val="4"/>
                <c:pt idx="0">
                  <c:v>East</c:v>
                </c:pt>
                <c:pt idx="1">
                  <c:v>North</c:v>
                </c:pt>
                <c:pt idx="2">
                  <c:v>South</c:v>
                </c:pt>
                <c:pt idx="3">
                  <c:v>West</c:v>
                </c:pt>
              </c:strCache>
            </c:strRef>
          </c:cat>
          <c:val>
            <c:numRef>
              <c:f>Sheet4!$E$5:$E$9</c:f>
              <c:numCache>
                <c:formatCode>General</c:formatCode>
                <c:ptCount val="4"/>
                <c:pt idx="0">
                  <c:v>250</c:v>
                </c:pt>
                <c:pt idx="1">
                  <c:v>449</c:v>
                </c:pt>
                <c:pt idx="2">
                  <c:v>203</c:v>
                </c:pt>
              </c:numCache>
            </c:numRef>
          </c:val>
          <c:extLst>
            <c:ext xmlns:c16="http://schemas.microsoft.com/office/drawing/2014/chart" uri="{C3380CC4-5D6E-409C-BE32-E72D297353CC}">
              <c16:uniqueId val="{00000000-7143-470E-9EE9-CE794C13D917}"/>
            </c:ext>
          </c:extLst>
        </c:ser>
        <c:ser>
          <c:idx val="1"/>
          <c:order val="1"/>
          <c:tx>
            <c:strRef>
              <c:f>Sheet4!$F$3:$F$4</c:f>
              <c:strCache>
                <c:ptCount val="1"/>
                <c:pt idx="0">
                  <c:v>Feb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Sheet4!$D$5:$D$9</c:f>
              <c:strCache>
                <c:ptCount val="4"/>
                <c:pt idx="0">
                  <c:v>East</c:v>
                </c:pt>
                <c:pt idx="1">
                  <c:v>North</c:v>
                </c:pt>
                <c:pt idx="2">
                  <c:v>South</c:v>
                </c:pt>
                <c:pt idx="3">
                  <c:v>West</c:v>
                </c:pt>
              </c:strCache>
            </c:strRef>
          </c:cat>
          <c:val>
            <c:numRef>
              <c:f>Sheet4!$F$5:$F$9</c:f>
              <c:numCache>
                <c:formatCode>General</c:formatCode>
                <c:ptCount val="4"/>
                <c:pt idx="0">
                  <c:v>943</c:v>
                </c:pt>
              </c:numCache>
            </c:numRef>
          </c:val>
          <c:extLst>
            <c:ext xmlns:c16="http://schemas.microsoft.com/office/drawing/2014/chart" uri="{C3380CC4-5D6E-409C-BE32-E72D297353CC}">
              <c16:uniqueId val="{00000008-7143-470E-9EE9-CE794C13D917}"/>
            </c:ext>
          </c:extLst>
        </c:ser>
        <c:ser>
          <c:idx val="2"/>
          <c:order val="2"/>
          <c:tx>
            <c:strRef>
              <c:f>Sheet4!$G$3:$G$4</c:f>
              <c:strCache>
                <c:ptCount val="1"/>
                <c:pt idx="0">
                  <c:v>Mar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Sheet4!$D$5:$D$9</c:f>
              <c:strCache>
                <c:ptCount val="4"/>
                <c:pt idx="0">
                  <c:v>East</c:v>
                </c:pt>
                <c:pt idx="1">
                  <c:v>North</c:v>
                </c:pt>
                <c:pt idx="2">
                  <c:v>South</c:v>
                </c:pt>
                <c:pt idx="3">
                  <c:v>West</c:v>
                </c:pt>
              </c:strCache>
            </c:strRef>
          </c:cat>
          <c:val>
            <c:numRef>
              <c:f>Sheet4!$G$5:$G$9</c:f>
              <c:numCache>
                <c:formatCode>General</c:formatCode>
                <c:ptCount val="4"/>
                <c:pt idx="0">
                  <c:v>268</c:v>
                </c:pt>
                <c:pt idx="2">
                  <c:v>409</c:v>
                </c:pt>
                <c:pt idx="3">
                  <c:v>1078</c:v>
                </c:pt>
              </c:numCache>
            </c:numRef>
          </c:val>
          <c:extLst>
            <c:ext xmlns:c16="http://schemas.microsoft.com/office/drawing/2014/chart" uri="{C3380CC4-5D6E-409C-BE32-E72D297353CC}">
              <c16:uniqueId val="{00000009-7143-470E-9EE9-CE794C13D917}"/>
            </c:ext>
          </c:extLst>
        </c:ser>
        <c:dLbls>
          <c:dLblPos val="outEnd"/>
          <c:showLegendKey val="0"/>
          <c:showVal val="1"/>
          <c:showCatName val="0"/>
          <c:showSerName val="0"/>
          <c:showPercent val="0"/>
          <c:showBubbleSize val="0"/>
        </c:dLbls>
        <c:gapWidth val="219"/>
        <c:overlap val="-27"/>
        <c:axId val="525823048"/>
        <c:axId val="525820888"/>
      </c:barChart>
      <c:catAx>
        <c:axId val="525823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820888"/>
        <c:crosses val="autoZero"/>
        <c:auto val="1"/>
        <c:lblAlgn val="ctr"/>
        <c:lblOffset val="100"/>
        <c:noMultiLvlLbl val="0"/>
      </c:catAx>
      <c:valAx>
        <c:axId val="5258208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8230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[Lectur 3 3rd Aug.xlsx]Sheet3!PivotTable6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Sheet3!$B$27:$B$28</c:f>
              <c:strCache>
                <c:ptCount val="1"/>
                <c:pt idx="0">
                  <c:v>East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Sheet3!$A$29:$A$32</c:f>
              <c:strCache>
                <c:ptCount val="3"/>
                <c:pt idx="0">
                  <c:v>Laptop</c:v>
                </c:pt>
                <c:pt idx="1">
                  <c:v>Phone</c:v>
                </c:pt>
                <c:pt idx="2">
                  <c:v>Tablet</c:v>
                </c:pt>
              </c:strCache>
            </c:strRef>
          </c:cat>
          <c:val>
            <c:numRef>
              <c:f>Sheet3!$B$29:$B$32</c:f>
              <c:numCache>
                <c:formatCode>General</c:formatCode>
                <c:ptCount val="3"/>
                <c:pt idx="0">
                  <c:v>1184</c:v>
                </c:pt>
                <c:pt idx="1">
                  <c:v>277</c:v>
                </c:pt>
              </c:numCache>
            </c:numRef>
          </c:val>
          <c:extLst>
            <c:ext xmlns:c16="http://schemas.microsoft.com/office/drawing/2014/chart" uri="{C3380CC4-5D6E-409C-BE32-E72D297353CC}">
              <c16:uniqueId val="{00000000-A93A-4E1F-9905-224082487BC1}"/>
            </c:ext>
          </c:extLst>
        </c:ser>
        <c:ser>
          <c:idx val="1"/>
          <c:order val="1"/>
          <c:tx>
            <c:strRef>
              <c:f>Sheet3!$C$27:$C$28</c:f>
              <c:strCache>
                <c:ptCount val="1"/>
                <c:pt idx="0">
                  <c:v>North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Sheet3!$A$29:$A$32</c:f>
              <c:strCache>
                <c:ptCount val="3"/>
                <c:pt idx="0">
                  <c:v>Laptop</c:v>
                </c:pt>
                <c:pt idx="1">
                  <c:v>Phone</c:v>
                </c:pt>
                <c:pt idx="2">
                  <c:v>Tablet</c:v>
                </c:pt>
              </c:strCache>
            </c:strRef>
          </c:cat>
          <c:val>
            <c:numRef>
              <c:f>Sheet3!$C$29:$C$32</c:f>
              <c:numCache>
                <c:formatCode>General</c:formatCode>
                <c:ptCount val="3"/>
                <c:pt idx="0">
                  <c:v>230</c:v>
                </c:pt>
                <c:pt idx="1">
                  <c:v>219</c:v>
                </c:pt>
              </c:numCache>
            </c:numRef>
          </c:val>
          <c:extLst>
            <c:ext xmlns:c16="http://schemas.microsoft.com/office/drawing/2014/chart" uri="{C3380CC4-5D6E-409C-BE32-E72D297353CC}">
              <c16:uniqueId val="{00000007-A93A-4E1F-9905-224082487BC1}"/>
            </c:ext>
          </c:extLst>
        </c:ser>
        <c:ser>
          <c:idx val="2"/>
          <c:order val="2"/>
          <c:tx>
            <c:strRef>
              <c:f>Sheet3!$D$27:$D$28</c:f>
              <c:strCache>
                <c:ptCount val="1"/>
                <c:pt idx="0">
                  <c:v>South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Sheet3!$A$29:$A$32</c:f>
              <c:strCache>
                <c:ptCount val="3"/>
                <c:pt idx="0">
                  <c:v>Laptop</c:v>
                </c:pt>
                <c:pt idx="1">
                  <c:v>Phone</c:v>
                </c:pt>
                <c:pt idx="2">
                  <c:v>Tablet</c:v>
                </c:pt>
              </c:strCache>
            </c:strRef>
          </c:cat>
          <c:val>
            <c:numRef>
              <c:f>Sheet3!$D$29:$D$32</c:f>
              <c:numCache>
                <c:formatCode>General</c:formatCode>
                <c:ptCount val="3"/>
                <c:pt idx="0">
                  <c:v>409</c:v>
                </c:pt>
                <c:pt idx="2">
                  <c:v>203</c:v>
                </c:pt>
              </c:numCache>
            </c:numRef>
          </c:val>
          <c:extLst>
            <c:ext xmlns:c16="http://schemas.microsoft.com/office/drawing/2014/chart" uri="{C3380CC4-5D6E-409C-BE32-E72D297353CC}">
              <c16:uniqueId val="{00000008-A93A-4E1F-9905-224082487BC1}"/>
            </c:ext>
          </c:extLst>
        </c:ser>
        <c:ser>
          <c:idx val="3"/>
          <c:order val="3"/>
          <c:tx>
            <c:strRef>
              <c:f>Sheet3!$E$27:$E$28</c:f>
              <c:strCache>
                <c:ptCount val="1"/>
                <c:pt idx="0">
                  <c:v>West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Sheet3!$A$29:$A$32</c:f>
              <c:strCache>
                <c:ptCount val="3"/>
                <c:pt idx="0">
                  <c:v>Laptop</c:v>
                </c:pt>
                <c:pt idx="1">
                  <c:v>Phone</c:v>
                </c:pt>
                <c:pt idx="2">
                  <c:v>Tablet</c:v>
                </c:pt>
              </c:strCache>
            </c:strRef>
          </c:cat>
          <c:val>
            <c:numRef>
              <c:f>Sheet3!$E$29:$E$32</c:f>
              <c:numCache>
                <c:formatCode>General</c:formatCode>
                <c:ptCount val="3"/>
                <c:pt idx="1">
                  <c:v>328</c:v>
                </c:pt>
                <c:pt idx="2">
                  <c:v>750</c:v>
                </c:pt>
              </c:numCache>
            </c:numRef>
          </c:val>
          <c:extLst>
            <c:ext xmlns:c16="http://schemas.microsoft.com/office/drawing/2014/chart" uri="{C3380CC4-5D6E-409C-BE32-E72D297353CC}">
              <c16:uniqueId val="{00000009-A93A-4E1F-9905-224082487BC1}"/>
            </c:ext>
          </c:extLst>
        </c:ser>
        <c:dLbls>
          <c:dLblPos val="outEnd"/>
          <c:showLegendKey val="0"/>
          <c:showVal val="1"/>
          <c:showCatName val="0"/>
          <c:showSerName val="0"/>
          <c:showPercent val="0"/>
          <c:showBubbleSize val="0"/>
        </c:dLbls>
        <c:gapWidth val="182"/>
        <c:axId val="533946160"/>
        <c:axId val="533940040"/>
      </c:barChart>
      <c:catAx>
        <c:axId val="533946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940040"/>
        <c:crosses val="autoZero"/>
        <c:auto val="1"/>
        <c:lblAlgn val="ctr"/>
        <c:lblOffset val="100"/>
        <c:noMultiLvlLbl val="0"/>
      </c:catAx>
      <c:valAx>
        <c:axId val="533940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94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109537</xdr:rowOff>
    </xdr:from>
    <xdr:to>
      <xdr:col>7</xdr:col>
      <xdr:colOff>352425</xdr:colOff>
      <xdr:row>13</xdr:row>
      <xdr:rowOff>123824</xdr:rowOff>
    </xdr:to>
    <xdr:graphicFrame macro="">
      <xdr:nvGraphicFramePr>
        <xdr:cNvPr id="2" name="Chart 1">
          <a:extLst>
            <a:ext uri="{FF2B5EF4-FFF2-40B4-BE49-F238E27FC236}">
              <a16:creationId xmlns:a16="http://schemas.microsoft.com/office/drawing/2014/main" id="{883F425C-37E8-4045-BCF3-8BDCFDEAE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485775</xdr:colOff>
      <xdr:row>1</xdr:row>
      <xdr:rowOff>161925</xdr:rowOff>
    </xdr:from>
    <xdr:to>
      <xdr:col>15</xdr:col>
      <xdr:colOff>180975</xdr:colOff>
      <xdr:row>16</xdr:row>
      <xdr:rowOff>47625</xdr:rowOff>
    </xdr:to>
    <xdr:graphicFrame macro="">
      <xdr:nvGraphicFramePr>
        <xdr:cNvPr id="3" name="Chart 2">
          <a:extLst>
            <a:ext uri="{FF2B5EF4-FFF2-40B4-BE49-F238E27FC236}">
              <a16:creationId xmlns:a16="http://schemas.microsoft.com/office/drawing/2014/main" id="{09CCD194-458D-4285-A32E-300216E40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18</xdr:row>
      <xdr:rowOff>0</xdr:rowOff>
    </xdr:from>
    <xdr:to>
      <xdr:col>9</xdr:col>
      <xdr:colOff>304800</xdr:colOff>
      <xdr:row>32</xdr:row>
      <xdr:rowOff>76200</xdr:rowOff>
    </xdr:to>
    <xdr:graphicFrame macro="">
      <xdr:nvGraphicFramePr>
        <xdr:cNvPr id="4" name="Chart 3">
          <a:extLst>
            <a:ext uri="{FF2B5EF4-FFF2-40B4-BE49-F238E27FC236}">
              <a16:creationId xmlns:a16="http://schemas.microsoft.com/office/drawing/2014/main" id="{4EC29DEF-65A5-4830-9EEE-D02D2CB27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323850</xdr:colOff>
      <xdr:row>1</xdr:row>
      <xdr:rowOff>180975</xdr:rowOff>
    </xdr:from>
    <xdr:to>
      <xdr:col>18</xdr:col>
      <xdr:colOff>323850</xdr:colOff>
      <xdr:row>15</xdr:row>
      <xdr:rowOff>38100</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62450D90-6AAA-8439-099C-26DCE3E91EE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467850" y="371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ank" refreshedDate="45875.951128819448" createdVersion="8" refreshedVersion="8" minRefreshableVersion="3" recordCount="12" xr:uid="{BCF6D061-E4B6-4691-88A0-C3E75E78FC95}">
  <cacheSource type="worksheet">
    <worksheetSource name="Table1"/>
  </cacheSource>
  <cacheFields count="9">
    <cacheField name="Sales Person" numFmtId="0">
      <sharedItems count="10">
        <s v="Rahul"/>
        <s v="Rohan"/>
        <s v="Sheetal"/>
        <s v="Vaibhav"/>
        <s v="Mike"/>
        <s v="Alice"/>
        <s v="Dave"/>
        <s v="Carol"/>
        <s v="Bob"/>
        <s v="Sheela"/>
      </sharedItems>
    </cacheField>
    <cacheField name="Region" numFmtId="0">
      <sharedItems count="4">
        <s v="East"/>
        <s v="West"/>
        <s v="South"/>
        <s v="North"/>
      </sharedItems>
    </cacheField>
    <cacheField name="Product" numFmtId="0">
      <sharedItems count="3">
        <s v="Laptop"/>
        <s v="Phone"/>
        <s v="Tablet"/>
      </sharedItems>
    </cacheField>
    <cacheField name="Month" numFmtId="0">
      <sharedItems count="3">
        <s v="Jan"/>
        <s v="Mar"/>
        <s v="Feb"/>
      </sharedItems>
    </cacheField>
    <cacheField name="Revenue" numFmtId="0">
      <sharedItems containsSemiMixedTypes="0" containsString="0" containsNumber="1" containsInteger="1" minValue="203" maxValue="443"/>
    </cacheField>
    <cacheField name="Revenue &gt;300" numFmtId="0">
      <sharedItems/>
    </cacheField>
    <cacheField name="Revenue &gt;=300 &amp; Product Laptop" numFmtId="0">
      <sharedItems/>
    </cacheField>
    <cacheField name="Month_Jan_Region_South_Rev &gt;=250" numFmtId="0">
      <sharedItems/>
    </cacheField>
    <cacheField name="Is it a Laptop Sold in Jan or a Phone Sold in Feb ?" numFmtId="0">
      <sharedItems/>
    </cacheField>
  </cacheFields>
  <extLst>
    <ext xmlns:x14="http://schemas.microsoft.com/office/spreadsheetml/2009/9/main" uri="{725AE2AE-9491-48be-B2B4-4EB974FC3084}">
      <x14:pivotCacheDefinition pivotCacheId="1512044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x v="0"/>
    <n v="250"/>
    <s v="Low"/>
    <s v="No"/>
    <s v="No"/>
    <s v="Match"/>
  </r>
  <r>
    <x v="1"/>
    <x v="1"/>
    <x v="1"/>
    <x v="1"/>
    <n v="328"/>
    <s v="High"/>
    <s v="No"/>
    <s v="No"/>
    <s v="Not Match"/>
  </r>
  <r>
    <x v="2"/>
    <x v="0"/>
    <x v="0"/>
    <x v="1"/>
    <n v="268"/>
    <s v="Low"/>
    <s v="No"/>
    <s v="No"/>
    <s v="Not Match"/>
  </r>
  <r>
    <x v="3"/>
    <x v="2"/>
    <x v="2"/>
    <x v="0"/>
    <n v="203"/>
    <s v="Low"/>
    <s v="No"/>
    <s v="No"/>
    <s v="Not Match"/>
  </r>
  <r>
    <x v="4"/>
    <x v="1"/>
    <x v="2"/>
    <x v="1"/>
    <n v="443"/>
    <s v="High"/>
    <s v="No"/>
    <s v="No"/>
    <s v="Not Match"/>
  </r>
  <r>
    <x v="5"/>
    <x v="0"/>
    <x v="0"/>
    <x v="2"/>
    <n v="366"/>
    <s v="High"/>
    <s v="Yes"/>
    <s v="No"/>
    <s v="Not Match"/>
  </r>
  <r>
    <x v="6"/>
    <x v="3"/>
    <x v="1"/>
    <x v="0"/>
    <n v="219"/>
    <s v="Low"/>
    <s v="No"/>
    <s v="No"/>
    <s v="Not Match"/>
  </r>
  <r>
    <x v="7"/>
    <x v="2"/>
    <x v="0"/>
    <x v="1"/>
    <n v="409"/>
    <s v="High"/>
    <s v="Yes"/>
    <s v="No"/>
    <s v="Not Match"/>
  </r>
  <r>
    <x v="8"/>
    <x v="1"/>
    <x v="2"/>
    <x v="1"/>
    <n v="307"/>
    <s v="High"/>
    <s v="No"/>
    <s v="No"/>
    <s v="Not Match"/>
  </r>
  <r>
    <x v="5"/>
    <x v="0"/>
    <x v="1"/>
    <x v="2"/>
    <n v="277"/>
    <s v="Low"/>
    <s v="No"/>
    <s v="No"/>
    <s v="Match"/>
  </r>
  <r>
    <x v="8"/>
    <x v="3"/>
    <x v="0"/>
    <x v="0"/>
    <n v="230"/>
    <s v="Low"/>
    <s v="No"/>
    <s v="No"/>
    <s v="Match"/>
  </r>
  <r>
    <x v="9"/>
    <x v="0"/>
    <x v="0"/>
    <x v="2"/>
    <n v="300"/>
    <s v="Low"/>
    <s v="No"/>
    <s v="No"/>
    <s v="Matc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D50386-BC7B-46FC-9511-9DDB92988933}"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2:E23" firstHeaderRow="1" firstDataRow="1" firstDataCol="1"/>
  <pivotFields count="9">
    <pivotField axis="axisRow" showAll="0">
      <items count="11">
        <item x="5"/>
        <item x="8"/>
        <item x="7"/>
        <item x="6"/>
        <item x="4"/>
        <item x="0"/>
        <item x="1"/>
        <item x="2"/>
        <item x="3"/>
        <item x="9"/>
        <item t="default"/>
      </items>
    </pivotField>
    <pivotField showAll="0"/>
    <pivotField showAll="0"/>
    <pivotField showAll="0">
      <items count="4">
        <item x="0"/>
        <item x="2"/>
        <item x="1"/>
        <item t="default"/>
      </items>
    </pivotField>
    <pivotField dataField="1"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E48014-F6DC-437C-A15A-F09E4DE759F0}"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B17" firstHeaderRow="1" firstDataRow="1" firstDataCol="1"/>
  <pivotFields count="9">
    <pivotField showAll="0"/>
    <pivotField axis="axisRow" showAll="0">
      <items count="5">
        <item x="0"/>
        <item x="3"/>
        <item x="2"/>
        <item x="1"/>
        <item t="default"/>
      </items>
    </pivotField>
    <pivotField showAll="0"/>
    <pivotField showAll="0">
      <items count="4">
        <item x="0"/>
        <item x="2"/>
        <item x="1"/>
        <item t="default"/>
      </items>
    </pivotField>
    <pivotField dataField="1" showAll="0"/>
    <pivotField showAll="0"/>
    <pivotField showAll="0"/>
    <pivotField showAll="0"/>
    <pivotField showAll="0"/>
  </pivotFields>
  <rowFields count="1">
    <field x="1"/>
  </rowFields>
  <rowItems count="5">
    <i>
      <x/>
    </i>
    <i>
      <x v="1"/>
    </i>
    <i>
      <x v="2"/>
    </i>
    <i>
      <x v="3"/>
    </i>
    <i t="grand">
      <x/>
    </i>
  </rowItems>
  <colItems count="1">
    <i/>
  </colItems>
  <dataFields count="1">
    <dataField name="Average of Revenue" fld="4" subtotal="average" baseField="1" baseItem="0"/>
  </dataField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BC5532-786F-4B2A-B4EE-2156287D3E8E}"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H9" firstHeaderRow="1" firstDataRow="2" firstDataCol="1"/>
  <pivotFields count="9">
    <pivotField showAll="0"/>
    <pivotField axis="axisRow" showAll="0">
      <items count="5">
        <item x="0"/>
        <item x="3"/>
        <item x="2"/>
        <item x="1"/>
        <item t="default"/>
      </items>
    </pivotField>
    <pivotField showAll="0"/>
    <pivotField axis="axisCol" showAll="0">
      <items count="4">
        <item x="0"/>
        <item x="2"/>
        <item x="1"/>
        <item t="default"/>
      </items>
    </pivotField>
    <pivotField dataField="1" showAll="0"/>
    <pivotField showAll="0"/>
    <pivotField showAll="0"/>
    <pivotField showAll="0"/>
    <pivotField showAll="0"/>
  </pivotFields>
  <rowFields count="1">
    <field x="1"/>
  </rowFields>
  <rowItems count="5">
    <i>
      <x/>
    </i>
    <i>
      <x v="1"/>
    </i>
    <i>
      <x v="2"/>
    </i>
    <i>
      <x v="3"/>
    </i>
    <i t="grand">
      <x/>
    </i>
  </rowItems>
  <colFields count="1">
    <field x="3"/>
  </colFields>
  <colItems count="4">
    <i>
      <x/>
    </i>
    <i>
      <x v="1"/>
    </i>
    <i>
      <x v="2"/>
    </i>
    <i t="grand">
      <x/>
    </i>
  </colItems>
  <dataFields count="1">
    <dataField name="Sum of Revenue" fld="4"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34A599-0A65-4019-ABAA-2C204AB01915}"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9">
    <pivotField showAll="0"/>
    <pivotField axis="axisRow" showAll="0">
      <items count="5">
        <item x="0"/>
        <item x="3"/>
        <item x="2"/>
        <item x="1"/>
        <item t="default"/>
      </items>
    </pivotField>
    <pivotField showAll="0"/>
    <pivotField showAll="0">
      <items count="4">
        <item x="0"/>
        <item x="2"/>
        <item x="1"/>
        <item t="default"/>
      </items>
    </pivotField>
    <pivotField dataField="1" showAll="0"/>
    <pivotField showAll="0"/>
    <pivotField showAll="0"/>
    <pivotField showAll="0"/>
    <pivotField showAll="0"/>
  </pivotFields>
  <rowFields count="1">
    <field x="1"/>
  </rowFields>
  <rowItems count="5">
    <i>
      <x/>
    </i>
    <i>
      <x v="1"/>
    </i>
    <i>
      <x v="2"/>
    </i>
    <i>
      <x v="3"/>
    </i>
    <i t="grand">
      <x/>
    </i>
  </rowItems>
  <colItems count="1">
    <i/>
  </colItems>
  <dataFields count="1">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45A464-F44A-4511-A472-B71E01CC50F6}" name="PivotTable6" cacheId="16"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location ref="A27:E32" firstHeaderRow="1" firstDataRow="2" firstDataCol="1"/>
  <pivotFields count="9">
    <pivotField showAll="0"/>
    <pivotField axis="axisCol" showAll="0">
      <items count="5">
        <item x="0"/>
        <item x="3"/>
        <item x="2"/>
        <item x="1"/>
        <item t="default"/>
      </items>
    </pivotField>
    <pivotField axis="axisRow" showAll="0">
      <items count="4">
        <item x="0"/>
        <item x="1"/>
        <item x="2"/>
        <item t="default"/>
      </items>
    </pivotField>
    <pivotField showAll="0">
      <items count="4">
        <item x="0"/>
        <item x="2"/>
        <item x="1"/>
        <item t="default"/>
      </items>
    </pivotField>
    <pivotField dataField="1" showAll="0"/>
    <pivotField showAll="0"/>
    <pivotField showAll="0"/>
    <pivotField showAll="0"/>
    <pivotField showAll="0"/>
  </pivotFields>
  <rowFields count="1">
    <field x="2"/>
  </rowFields>
  <rowItems count="4">
    <i>
      <x/>
    </i>
    <i>
      <x v="1"/>
    </i>
    <i>
      <x v="2"/>
    </i>
    <i t="grand">
      <x/>
    </i>
  </rowItems>
  <colFields count="1">
    <field x="1"/>
  </colFields>
  <colItems count="4">
    <i>
      <x/>
    </i>
    <i>
      <x v="1"/>
    </i>
    <i>
      <x v="2"/>
    </i>
    <i>
      <x v="3"/>
    </i>
  </colItems>
  <dataFields count="1">
    <dataField name="Sum of Revenue" fld="4"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 chart="3"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33994F-9F05-4338-AA7A-CC9F77B47BED}"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7:L23" firstHeaderRow="1" firstDataRow="3" firstDataCol="1"/>
  <pivotFields count="9">
    <pivotField dataField="1" showAll="0"/>
    <pivotField axis="axisCol" showAll="0">
      <items count="5">
        <item x="0"/>
        <item x="3"/>
        <item x="2"/>
        <item x="1"/>
        <item t="default"/>
      </items>
    </pivotField>
    <pivotField axis="axisRow" showAll="0">
      <items count="4">
        <item x="0"/>
        <item x="1"/>
        <item x="2"/>
        <item t="default"/>
      </items>
    </pivotField>
    <pivotField showAll="0">
      <items count="4">
        <item x="0"/>
        <item x="2"/>
        <item x="1"/>
        <item t="default"/>
      </items>
    </pivotField>
    <pivotField dataField="1" showAll="0"/>
    <pivotField showAll="0"/>
    <pivotField showAll="0"/>
    <pivotField showAll="0"/>
    <pivotField showAll="0"/>
  </pivotFields>
  <rowFields count="1">
    <field x="2"/>
  </rowFields>
  <rowItems count="4">
    <i>
      <x/>
    </i>
    <i>
      <x v="1"/>
    </i>
    <i>
      <x v="2"/>
    </i>
    <i t="grand">
      <x/>
    </i>
  </rowItems>
  <colFields count="2">
    <field x="1"/>
    <field x="-2"/>
  </colFields>
  <colItems count="10">
    <i>
      <x/>
      <x/>
    </i>
    <i r="1" i="1">
      <x v="1"/>
    </i>
    <i>
      <x v="1"/>
      <x/>
    </i>
    <i r="1" i="1">
      <x v="1"/>
    </i>
    <i>
      <x v="2"/>
      <x/>
    </i>
    <i r="1" i="1">
      <x v="1"/>
    </i>
    <i>
      <x v="3"/>
      <x/>
    </i>
    <i r="1" i="1">
      <x v="1"/>
    </i>
    <i t="grand">
      <x/>
    </i>
    <i t="grand" i="1">
      <x/>
    </i>
  </colItems>
  <dataFields count="2">
    <dataField name="Sum of Revenue" fld="4" baseField="0" baseItem="0"/>
    <dataField name="Count of Sales Pers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AD59F4F-0253-407D-9B9B-610591E73D1C}" sourceName="Month">
  <pivotTables>
    <pivotTable tabId="4" name="PivotTable3"/>
    <pivotTable tabId="3" name="PivotTable1"/>
    <pivotTable tabId="3" name="PivotTable6"/>
    <pivotTable tabId="4" name="PivotTable2"/>
    <pivotTable tabId="4" name="PivotTable4"/>
    <pivotTable tabId="4" name="PivotTable5"/>
  </pivotTables>
  <data>
    <tabular pivotCacheId="15120441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D07564D-FB6A-484E-B599-1C9A64102D46}"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DBFBE4-76EE-4F49-AEE9-CBBAEF275311}" name="Table1" displayName="Table1" ref="A1:I13" totalsRowShown="0">
  <autoFilter ref="A1:I13" xr:uid="{E7DBFBE4-76EE-4F49-AEE9-CBBAEF275311}"/>
  <tableColumns count="9">
    <tableColumn id="1" xr3:uid="{D2BEE648-0A7A-4B32-8D4C-26365ED3B93A}" name="Sales Person"/>
    <tableColumn id="2" xr3:uid="{9550981E-8014-4FAE-900F-A7DEB5EAC76B}" name="Region"/>
    <tableColumn id="3" xr3:uid="{E114606E-3173-4512-B8B2-35385D41F363}" name="Product"/>
    <tableColumn id="4" xr3:uid="{5F8F8B10-9AEB-463B-B75E-E677D6AD9714}" name="Month"/>
    <tableColumn id="5" xr3:uid="{2390DD95-CCC5-45AE-8C03-EFE806017AF1}" name="Revenue"/>
    <tableColumn id="6" xr3:uid="{C6832703-6483-4F44-8995-12A269C1A7DE}" name="Revenue &gt;300"/>
    <tableColumn id="7" xr3:uid="{DB627996-01C4-4673-AEB5-2AE90B420009}" name="Revenue &gt;=300 &amp; Product Laptop"/>
    <tableColumn id="8" xr3:uid="{14CD3371-1F95-421D-A57B-5C72F6B13EFE}" name="Month_Jan_Region_South_Rev &gt;=250"/>
    <tableColumn id="9" xr3:uid="{8D52A558-3383-44BE-B94D-8E0320D83979}" name="Is it a Laptop Sold in Jan or a Phone Sold in Feb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
  <sheetViews>
    <sheetView topLeftCell="F1" workbookViewId="0">
      <selection activeCell="J29" sqref="J29"/>
    </sheetView>
  </sheetViews>
  <sheetFormatPr defaultRowHeight="15" x14ac:dyDescent="0.25"/>
  <cols>
    <col min="1" max="1" width="16.7109375" bestFit="1" customWidth="1"/>
    <col min="6" max="6" width="13.85546875" bestFit="1" customWidth="1"/>
    <col min="8" max="8" width="17.5703125" bestFit="1" customWidth="1"/>
    <col min="10" max="10" width="17.7109375" bestFit="1" customWidth="1"/>
  </cols>
  <sheetData>
    <row r="1" spans="1:11" s="1" customFormat="1" x14ac:dyDescent="0.25">
      <c r="A1" s="1" t="s">
        <v>0</v>
      </c>
      <c r="B1" s="1" t="s">
        <v>1</v>
      </c>
      <c r="C1" s="1" t="s">
        <v>2</v>
      </c>
      <c r="D1" s="1" t="s">
        <v>3</v>
      </c>
      <c r="E1" s="1" t="s">
        <v>4</v>
      </c>
    </row>
    <row r="2" spans="1:11" x14ac:dyDescent="0.25">
      <c r="A2" t="s">
        <v>5</v>
      </c>
      <c r="B2" t="s">
        <v>14</v>
      </c>
      <c r="C2" t="s">
        <v>18</v>
      </c>
      <c r="D2" t="s">
        <v>21</v>
      </c>
      <c r="E2">
        <v>250</v>
      </c>
      <c r="K2" t="s">
        <v>5</v>
      </c>
    </row>
    <row r="3" spans="1:11" x14ac:dyDescent="0.25">
      <c r="A3" t="s">
        <v>6</v>
      </c>
      <c r="B3" t="s">
        <v>15</v>
      </c>
      <c r="C3" t="s">
        <v>19</v>
      </c>
      <c r="D3" t="s">
        <v>22</v>
      </c>
      <c r="E3">
        <v>328</v>
      </c>
      <c r="H3" s="2" t="s">
        <v>24</v>
      </c>
      <c r="I3" s="2">
        <f>SUM(E2:E12)</f>
        <v>3300</v>
      </c>
      <c r="J3" t="s">
        <v>14</v>
      </c>
      <c r="K3" t="s">
        <v>6</v>
      </c>
    </row>
    <row r="4" spans="1:11" x14ac:dyDescent="0.25">
      <c r="A4" t="s">
        <v>7</v>
      </c>
      <c r="B4" t="s">
        <v>14</v>
      </c>
      <c r="C4" t="s">
        <v>18</v>
      </c>
      <c r="D4" t="s">
        <v>23</v>
      </c>
      <c r="E4">
        <v>268</v>
      </c>
      <c r="H4" s="2" t="s">
        <v>25</v>
      </c>
      <c r="I4" s="2">
        <f>COUNTA(J3:J6)</f>
        <v>4</v>
      </c>
      <c r="J4" t="s">
        <v>15</v>
      </c>
      <c r="K4" t="s">
        <v>7</v>
      </c>
    </row>
    <row r="5" spans="1:11" x14ac:dyDescent="0.25">
      <c r="A5" t="s">
        <v>8</v>
      </c>
      <c r="B5" t="s">
        <v>16</v>
      </c>
      <c r="C5" t="s">
        <v>20</v>
      </c>
      <c r="D5" t="s">
        <v>21</v>
      </c>
      <c r="E5">
        <v>203</v>
      </c>
      <c r="H5" s="2" t="s">
        <v>26</v>
      </c>
      <c r="I5" s="2">
        <f>AVERAGE(E2:E12)</f>
        <v>300</v>
      </c>
      <c r="J5" t="s">
        <v>16</v>
      </c>
      <c r="K5" t="s">
        <v>8</v>
      </c>
    </row>
    <row r="6" spans="1:11" x14ac:dyDescent="0.25">
      <c r="A6" t="s">
        <v>9</v>
      </c>
      <c r="B6" t="s">
        <v>15</v>
      </c>
      <c r="C6" t="s">
        <v>20</v>
      </c>
      <c r="D6" t="s">
        <v>22</v>
      </c>
      <c r="E6">
        <v>443</v>
      </c>
      <c r="H6" s="2" t="s">
        <v>27</v>
      </c>
      <c r="I6" s="2">
        <f>COUNTA(K2:K10)</f>
        <v>9</v>
      </c>
      <c r="J6" t="s">
        <v>17</v>
      </c>
      <c r="K6" t="s">
        <v>9</v>
      </c>
    </row>
    <row r="7" spans="1:11" x14ac:dyDescent="0.25">
      <c r="A7" t="s">
        <v>10</v>
      </c>
      <c r="B7" t="s">
        <v>14</v>
      </c>
      <c r="C7" t="s">
        <v>18</v>
      </c>
      <c r="D7" t="s">
        <v>23</v>
      </c>
      <c r="E7">
        <v>366</v>
      </c>
      <c r="K7" t="s">
        <v>10</v>
      </c>
    </row>
    <row r="8" spans="1:11" x14ac:dyDescent="0.25">
      <c r="A8" t="s">
        <v>11</v>
      </c>
      <c r="B8" t="s">
        <v>17</v>
      </c>
      <c r="C8" t="s">
        <v>19</v>
      </c>
      <c r="D8" t="s">
        <v>21</v>
      </c>
      <c r="E8">
        <v>219</v>
      </c>
      <c r="K8" t="s">
        <v>11</v>
      </c>
    </row>
    <row r="9" spans="1:11" x14ac:dyDescent="0.25">
      <c r="A9" t="s">
        <v>12</v>
      </c>
      <c r="B9" t="s">
        <v>16</v>
      </c>
      <c r="C9" t="s">
        <v>18</v>
      </c>
      <c r="D9" t="s">
        <v>22</v>
      </c>
      <c r="E9">
        <v>409</v>
      </c>
      <c r="K9" t="s">
        <v>12</v>
      </c>
    </row>
    <row r="10" spans="1:11" ht="15.75" thickBot="1" x14ac:dyDescent="0.3">
      <c r="A10" t="s">
        <v>13</v>
      </c>
      <c r="B10" t="s">
        <v>15</v>
      </c>
      <c r="C10" t="s">
        <v>20</v>
      </c>
      <c r="D10" t="s">
        <v>22</v>
      </c>
      <c r="E10">
        <v>307</v>
      </c>
      <c r="K10" t="s">
        <v>13</v>
      </c>
    </row>
    <row r="11" spans="1:11" x14ac:dyDescent="0.25">
      <c r="A11" t="s">
        <v>10</v>
      </c>
      <c r="B11" t="s">
        <v>14</v>
      </c>
      <c r="C11" t="s">
        <v>19</v>
      </c>
      <c r="D11" t="s">
        <v>23</v>
      </c>
      <c r="E11">
        <v>277</v>
      </c>
      <c r="G11" s="8" t="s">
        <v>28</v>
      </c>
      <c r="H11" s="9" t="s">
        <v>24</v>
      </c>
      <c r="I11" s="9" t="s">
        <v>29</v>
      </c>
      <c r="J11" s="9" t="s">
        <v>30</v>
      </c>
      <c r="K11" s="10"/>
    </row>
    <row r="12" spans="1:11" x14ac:dyDescent="0.25">
      <c r="A12" t="s">
        <v>13</v>
      </c>
      <c r="B12" t="s">
        <v>17</v>
      </c>
      <c r="C12" t="s">
        <v>18</v>
      </c>
      <c r="D12" t="s">
        <v>21</v>
      </c>
      <c r="E12">
        <v>230</v>
      </c>
      <c r="G12" s="3" t="s">
        <v>14</v>
      </c>
      <c r="H12" s="2">
        <f>SUMIF($B$2:$B$12,G12,$E$2:$E$12)</f>
        <v>1161</v>
      </c>
      <c r="I12" s="2">
        <f>AVERAGEIF($B$2:$B$12,G12,$E$2:$E$12)</f>
        <v>290.25</v>
      </c>
      <c r="J12" s="2">
        <f>COUNTIF(B2:B12,G12)</f>
        <v>4</v>
      </c>
      <c r="K12" s="4"/>
    </row>
    <row r="13" spans="1:11" x14ac:dyDescent="0.25">
      <c r="G13" s="3" t="s">
        <v>15</v>
      </c>
      <c r="H13" s="2">
        <f t="shared" ref="H13:H15" si="0">SUMIF($B$2:$B$12,G13,$E$2:$E$12)</f>
        <v>1078</v>
      </c>
      <c r="I13" s="2">
        <f t="shared" ref="I13:I15" si="1">AVERAGEIF($B$2:$B$12,G13,$E$2:$E$12)</f>
        <v>359.33333333333331</v>
      </c>
      <c r="J13" s="2">
        <f t="shared" ref="J13:J15" si="2">COUNTIF(B3:B13,G13)</f>
        <v>3</v>
      </c>
      <c r="K13" s="4"/>
    </row>
    <row r="14" spans="1:11" x14ac:dyDescent="0.25">
      <c r="G14" s="3" t="s">
        <v>16</v>
      </c>
      <c r="H14" s="2">
        <f t="shared" si="0"/>
        <v>612</v>
      </c>
      <c r="I14" s="2">
        <f t="shared" si="1"/>
        <v>306</v>
      </c>
      <c r="J14" s="2">
        <f t="shared" si="2"/>
        <v>2</v>
      </c>
      <c r="K14" s="4"/>
    </row>
    <row r="15" spans="1:11" ht="15.75" thickBot="1" x14ac:dyDescent="0.3">
      <c r="G15" s="5" t="s">
        <v>17</v>
      </c>
      <c r="H15" s="6">
        <f t="shared" si="0"/>
        <v>449</v>
      </c>
      <c r="I15" s="6">
        <f t="shared" si="1"/>
        <v>224.5</v>
      </c>
      <c r="J15" s="6">
        <f t="shared" si="2"/>
        <v>2</v>
      </c>
      <c r="K15" s="7"/>
    </row>
    <row r="17" spans="1:13" x14ac:dyDescent="0.25">
      <c r="A17" s="2" t="s">
        <v>29</v>
      </c>
      <c r="B17" s="11" t="s">
        <v>21</v>
      </c>
      <c r="C17" s="11" t="s">
        <v>23</v>
      </c>
      <c r="D17" s="11" t="s">
        <v>22</v>
      </c>
      <c r="F17" s="12" t="s">
        <v>24</v>
      </c>
      <c r="G17" s="11" t="s">
        <v>21</v>
      </c>
      <c r="H17" s="11" t="s">
        <v>23</v>
      </c>
      <c r="I17" s="11" t="s">
        <v>22</v>
      </c>
      <c r="J17" s="11" t="s">
        <v>31</v>
      </c>
      <c r="K17" s="11" t="s">
        <v>21</v>
      </c>
      <c r="L17" s="11" t="s">
        <v>23</v>
      </c>
      <c r="M17" s="11" t="s">
        <v>22</v>
      </c>
    </row>
    <row r="18" spans="1:13" x14ac:dyDescent="0.25">
      <c r="A18" s="11" t="s">
        <v>28</v>
      </c>
      <c r="B18" s="2"/>
      <c r="C18" s="2"/>
      <c r="D18" s="2"/>
      <c r="F18" s="11" t="s">
        <v>28</v>
      </c>
      <c r="G18" s="11"/>
      <c r="H18" s="11"/>
      <c r="I18" s="11"/>
      <c r="J18" s="11" t="s">
        <v>28</v>
      </c>
      <c r="K18" s="2"/>
      <c r="L18" s="2"/>
      <c r="M18" s="2"/>
    </row>
    <row r="19" spans="1:13" x14ac:dyDescent="0.25">
      <c r="A19" s="11" t="s">
        <v>14</v>
      </c>
      <c r="B19" s="2">
        <f>IFERROR(AVERAGEIFS($E$2:$E$12,$B$2:$B$12,$A19,$D$2:$D$12,B$17),0)</f>
        <v>250</v>
      </c>
      <c r="C19" s="2">
        <f t="shared" ref="C19:D19" si="3">IFERROR(AVERAGEIFS($E$2:$E$12,$B$2:$B$12,$A19,$D$2:$D$12,C$17),0)</f>
        <v>303.66666666666669</v>
      </c>
      <c r="D19" s="2">
        <f t="shared" si="3"/>
        <v>0</v>
      </c>
      <c r="F19" s="11" t="s">
        <v>14</v>
      </c>
      <c r="G19" s="11">
        <f>SUMIFS($E$2:$E$12,$B$2:$B$12,$F19,$D$2:$D$12,G$17)</f>
        <v>250</v>
      </c>
      <c r="H19" s="11">
        <f>SUMIFS($E$2:$E$12,$B$2:$B$12,$F19,$D$2:$D$12,H$17)</f>
        <v>911</v>
      </c>
      <c r="I19" s="11">
        <f t="shared" ref="H19:I22" si="4">SUMIFS($E$2:$E$12,$B$2:$B$12,$F19,$D$2:$D$12,I$17)</f>
        <v>0</v>
      </c>
      <c r="J19" s="11" t="s">
        <v>14</v>
      </c>
      <c r="K19" s="2">
        <f>COUNTIFS($B$2:$B$12,$J19,$D$2:$D$12,K$17)</f>
        <v>1</v>
      </c>
      <c r="L19" s="2">
        <f t="shared" ref="L19:M22" si="5">COUNTIFS($B$2:$B$12,$J19,$D$2:$D$12,L$17)</f>
        <v>3</v>
      </c>
      <c r="M19" s="2">
        <f t="shared" si="5"/>
        <v>0</v>
      </c>
    </row>
    <row r="20" spans="1:13" x14ac:dyDescent="0.25">
      <c r="A20" s="11" t="s">
        <v>15</v>
      </c>
      <c r="B20" s="2">
        <f t="shared" ref="B20:D23" si="6">IFERROR(AVERAGEIFS($E$2:$E$12,$B$2:$B$12,$A20,$D$2:$D$12,B$17),0)</f>
        <v>0</v>
      </c>
      <c r="C20" s="2">
        <f t="shared" si="6"/>
        <v>0</v>
      </c>
      <c r="D20" s="2">
        <f t="shared" si="6"/>
        <v>359.33333333333331</v>
      </c>
      <c r="F20" s="11" t="s">
        <v>15</v>
      </c>
      <c r="G20" s="11">
        <f t="shared" ref="G20:G22" si="7">SUMIFS($E$2:$E$12,$B$2:$B$12,$F20,$D$2:$D$12,G$17)</f>
        <v>0</v>
      </c>
      <c r="H20" s="11">
        <f t="shared" si="4"/>
        <v>0</v>
      </c>
      <c r="I20" s="11">
        <f>SUMIFS($E$2:$E$12,$B$2:$B$12,$F20,$D$2:$D$12,I$17)</f>
        <v>1078</v>
      </c>
      <c r="J20" s="11" t="s">
        <v>15</v>
      </c>
      <c r="K20" s="2">
        <f t="shared" ref="K20:K22" si="8">COUNTIFS($B$2:$B$12,$J20,$D$2:$D$12,K$17)</f>
        <v>0</v>
      </c>
      <c r="L20" s="2">
        <f t="shared" si="5"/>
        <v>0</v>
      </c>
      <c r="M20" s="2">
        <f t="shared" si="5"/>
        <v>3</v>
      </c>
    </row>
    <row r="21" spans="1:13" x14ac:dyDescent="0.25">
      <c r="A21" s="11" t="s">
        <v>16</v>
      </c>
      <c r="B21" s="2">
        <f t="shared" si="6"/>
        <v>203</v>
      </c>
      <c r="C21" s="2">
        <f t="shared" si="6"/>
        <v>0</v>
      </c>
      <c r="D21" s="2">
        <f t="shared" si="6"/>
        <v>409</v>
      </c>
      <c r="F21" s="11" t="s">
        <v>16</v>
      </c>
      <c r="G21" s="11">
        <f t="shared" si="7"/>
        <v>203</v>
      </c>
      <c r="H21" s="11">
        <f t="shared" si="4"/>
        <v>0</v>
      </c>
      <c r="I21" s="11">
        <f>SUMIFS($E$2:$E$12,$B$2:$B$12,$F21,$D$2:$D$12,I$17)</f>
        <v>409</v>
      </c>
      <c r="J21" s="11" t="s">
        <v>16</v>
      </c>
      <c r="K21" s="2">
        <f t="shared" si="8"/>
        <v>1</v>
      </c>
      <c r="L21" s="2">
        <f t="shared" si="5"/>
        <v>0</v>
      </c>
      <c r="M21" s="2">
        <f t="shared" si="5"/>
        <v>1</v>
      </c>
    </row>
    <row r="22" spans="1:13" x14ac:dyDescent="0.25">
      <c r="A22" s="11" t="s">
        <v>17</v>
      </c>
      <c r="B22" s="2">
        <f t="shared" si="6"/>
        <v>224.5</v>
      </c>
      <c r="C22" s="2">
        <f t="shared" si="6"/>
        <v>0</v>
      </c>
      <c r="D22" s="2">
        <f t="shared" si="6"/>
        <v>0</v>
      </c>
      <c r="F22" s="11" t="s">
        <v>17</v>
      </c>
      <c r="G22" s="11">
        <f t="shared" si="7"/>
        <v>449</v>
      </c>
      <c r="H22" s="11">
        <f t="shared" si="4"/>
        <v>0</v>
      </c>
      <c r="I22" s="11">
        <f t="shared" si="4"/>
        <v>0</v>
      </c>
      <c r="J22" s="11" t="s">
        <v>17</v>
      </c>
      <c r="K22" s="2">
        <f t="shared" si="8"/>
        <v>2</v>
      </c>
      <c r="L22" s="2">
        <f t="shared" si="5"/>
        <v>0</v>
      </c>
      <c r="M22" s="2">
        <f t="shared" si="5"/>
        <v>0</v>
      </c>
    </row>
    <row r="23" spans="1:13" x14ac:dyDescent="0.25">
      <c r="A23" s="2"/>
      <c r="B23" s="2">
        <f t="shared" si="6"/>
        <v>0</v>
      </c>
      <c r="C23" s="2">
        <f t="shared" si="6"/>
        <v>0</v>
      </c>
      <c r="D23" s="2">
        <f t="shared" si="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CD251-D8BD-4E0C-A5F9-404F41886EC6}">
  <dimension ref="A1:O12"/>
  <sheetViews>
    <sheetView zoomScale="115" zoomScaleNormal="115" workbookViewId="0">
      <selection activeCell="F14" sqref="F14"/>
    </sheetView>
  </sheetViews>
  <sheetFormatPr defaultRowHeight="15" x14ac:dyDescent="0.25"/>
  <cols>
    <col min="12" max="12" width="44.28515625" bestFit="1" customWidth="1"/>
  </cols>
  <sheetData>
    <row r="1" spans="1:15" x14ac:dyDescent="0.25">
      <c r="A1" s="11" t="s">
        <v>0</v>
      </c>
      <c r="B1" s="11" t="s">
        <v>1</v>
      </c>
      <c r="C1" s="11" t="s">
        <v>2</v>
      </c>
      <c r="D1" s="11" t="s">
        <v>3</v>
      </c>
      <c r="E1" s="11" t="s">
        <v>4</v>
      </c>
      <c r="F1" s="13" t="s">
        <v>32</v>
      </c>
      <c r="G1" s="11" t="s">
        <v>33</v>
      </c>
      <c r="L1" s="11" t="s">
        <v>39</v>
      </c>
    </row>
    <row r="2" spans="1:15" x14ac:dyDescent="0.25">
      <c r="A2" s="2" t="s">
        <v>5</v>
      </c>
      <c r="B2" s="2" t="s">
        <v>14</v>
      </c>
      <c r="C2" s="2" t="s">
        <v>18</v>
      </c>
      <c r="D2" s="2" t="s">
        <v>21</v>
      </c>
      <c r="E2" s="2">
        <v>250</v>
      </c>
      <c r="F2" t="str">
        <f>IF(E2&gt;300,"High","Low")</f>
        <v>Low</v>
      </c>
      <c r="G2" t="b">
        <f>AND(E2&gt;=300,C2="Laptop")</f>
        <v>0</v>
      </c>
      <c r="H2" t="str">
        <f>IF(AND(E2&gt;=300,C2="Laptop"),"Yes","No")</f>
        <v>No</v>
      </c>
      <c r="I2" t="b">
        <f>AND(E2&gt;=300,C2="Laptop")</f>
        <v>0</v>
      </c>
      <c r="J2" t="str">
        <f>IF(AND(E2&gt;=300,C2="Laptop"),"yes","no")</f>
        <v>no</v>
      </c>
      <c r="K2" t="str">
        <f>IF(AND(D2="Jan",B2="South",E2&gt;=250),"yes","no")</f>
        <v>no</v>
      </c>
      <c r="L2" t="str">
        <f>IF(OR(AND(C2="Laptop",D2="Jan"),AND(C2="Phone",D2="Feb")),"match","not match")</f>
        <v>match</v>
      </c>
      <c r="N2" t="s">
        <v>34</v>
      </c>
      <c r="O2" t="s">
        <v>35</v>
      </c>
    </row>
    <row r="3" spans="1:15" x14ac:dyDescent="0.25">
      <c r="A3" s="2" t="s">
        <v>6</v>
      </c>
      <c r="B3" s="2" t="s">
        <v>15</v>
      </c>
      <c r="C3" s="2" t="s">
        <v>19</v>
      </c>
      <c r="D3" s="2" t="s">
        <v>22</v>
      </c>
      <c r="E3" s="2">
        <v>328</v>
      </c>
      <c r="F3" t="str">
        <f t="shared" ref="F3:F12" si="0">IF(E3&gt;300,"High","Low")</f>
        <v>High</v>
      </c>
      <c r="G3" t="b">
        <f t="shared" ref="G3:G12" si="1">AND(E3&gt;=300,C3="Laptop")</f>
        <v>0</v>
      </c>
      <c r="H3" t="str">
        <f t="shared" ref="H3:H12" si="2">IF(AND(E3&gt;=300,C3="Laptop"),"Yes","No")</f>
        <v>No</v>
      </c>
      <c r="I3" t="b">
        <f t="shared" ref="I3:I12" si="3">AND(E3&gt;=300,C3="Laptop")</f>
        <v>0</v>
      </c>
      <c r="J3" t="str">
        <f t="shared" ref="J3:J12" si="4">IF(AND(E3&gt;=300,C3="Laptop"),"yes","no")</f>
        <v>no</v>
      </c>
      <c r="K3" t="str">
        <f t="shared" ref="K3:K12" si="5">IF(AND(D3="Jan",B3="South",E3&gt;=250),"yes","no")</f>
        <v>no</v>
      </c>
      <c r="L3" t="str">
        <f t="shared" ref="L3:L12" si="6">IF(OR(AND(C3="Laptop",D3="Jan"),AND(C3="Phone",D3="Feb")),"match","not match")</f>
        <v>not match</v>
      </c>
      <c r="N3" t="s">
        <v>1</v>
      </c>
      <c r="O3" t="s">
        <v>36</v>
      </c>
    </row>
    <row r="4" spans="1:15" x14ac:dyDescent="0.25">
      <c r="A4" s="2" t="s">
        <v>7</v>
      </c>
      <c r="B4" s="2" t="s">
        <v>14</v>
      </c>
      <c r="C4" s="2" t="s">
        <v>18</v>
      </c>
      <c r="D4" s="2" t="s">
        <v>22</v>
      </c>
      <c r="E4" s="2">
        <v>268</v>
      </c>
      <c r="F4" t="str">
        <f t="shared" si="0"/>
        <v>Low</v>
      </c>
      <c r="G4" t="b">
        <f t="shared" si="1"/>
        <v>0</v>
      </c>
      <c r="H4" t="str">
        <f t="shared" si="2"/>
        <v>No</v>
      </c>
      <c r="I4" t="b">
        <f t="shared" si="3"/>
        <v>0</v>
      </c>
      <c r="J4" t="str">
        <f t="shared" si="4"/>
        <v>no</v>
      </c>
      <c r="K4" t="str">
        <f t="shared" si="5"/>
        <v>no</v>
      </c>
      <c r="L4" t="str">
        <f t="shared" si="6"/>
        <v>not match</v>
      </c>
      <c r="N4" t="s">
        <v>37</v>
      </c>
      <c r="O4" t="s">
        <v>38</v>
      </c>
    </row>
    <row r="5" spans="1:15" x14ac:dyDescent="0.25">
      <c r="A5" s="2" t="s">
        <v>8</v>
      </c>
      <c r="B5" s="2" t="s">
        <v>16</v>
      </c>
      <c r="C5" s="2" t="s">
        <v>20</v>
      </c>
      <c r="D5" s="2" t="s">
        <v>21</v>
      </c>
      <c r="E5" s="2">
        <v>203</v>
      </c>
      <c r="F5" t="str">
        <f t="shared" si="0"/>
        <v>Low</v>
      </c>
      <c r="G5" t="b">
        <f t="shared" si="1"/>
        <v>0</v>
      </c>
      <c r="H5" t="str">
        <f t="shared" si="2"/>
        <v>No</v>
      </c>
      <c r="I5" t="b">
        <f t="shared" si="3"/>
        <v>0</v>
      </c>
      <c r="J5" t="str">
        <f t="shared" si="4"/>
        <v>no</v>
      </c>
      <c r="K5" t="str">
        <f t="shared" si="5"/>
        <v>no</v>
      </c>
      <c r="L5" t="str">
        <f t="shared" si="6"/>
        <v>not match</v>
      </c>
      <c r="M5" t="s">
        <v>40</v>
      </c>
      <c r="O5" t="s">
        <v>42</v>
      </c>
    </row>
    <row r="6" spans="1:15" x14ac:dyDescent="0.25">
      <c r="A6" s="2" t="s">
        <v>9</v>
      </c>
      <c r="B6" s="2" t="s">
        <v>15</v>
      </c>
      <c r="C6" s="2" t="s">
        <v>20</v>
      </c>
      <c r="D6" s="2" t="s">
        <v>22</v>
      </c>
      <c r="E6" s="2">
        <v>443</v>
      </c>
      <c r="F6" t="str">
        <f t="shared" si="0"/>
        <v>High</v>
      </c>
      <c r="G6" t="b">
        <f t="shared" si="1"/>
        <v>0</v>
      </c>
      <c r="H6" t="str">
        <f t="shared" si="2"/>
        <v>No</v>
      </c>
      <c r="I6" t="b">
        <f t="shared" si="3"/>
        <v>0</v>
      </c>
      <c r="J6" t="str">
        <f t="shared" si="4"/>
        <v>no</v>
      </c>
      <c r="K6" t="str">
        <f t="shared" si="5"/>
        <v>no</v>
      </c>
      <c r="L6" t="str">
        <f t="shared" si="6"/>
        <v>not match</v>
      </c>
      <c r="M6" t="s">
        <v>41</v>
      </c>
      <c r="O6" t="s">
        <v>43</v>
      </c>
    </row>
    <row r="7" spans="1:15" x14ac:dyDescent="0.25">
      <c r="A7" s="2" t="s">
        <v>10</v>
      </c>
      <c r="B7" s="2" t="s">
        <v>14</v>
      </c>
      <c r="C7" s="2" t="s">
        <v>18</v>
      </c>
      <c r="D7" s="2" t="s">
        <v>23</v>
      </c>
      <c r="E7" s="2">
        <v>366</v>
      </c>
      <c r="F7" t="str">
        <f t="shared" si="0"/>
        <v>High</v>
      </c>
      <c r="G7" t="b">
        <f t="shared" si="1"/>
        <v>1</v>
      </c>
      <c r="H7" t="str">
        <f t="shared" si="2"/>
        <v>Yes</v>
      </c>
      <c r="I7" t="b">
        <f t="shared" si="3"/>
        <v>1</v>
      </c>
      <c r="J7" t="str">
        <f t="shared" si="4"/>
        <v>yes</v>
      </c>
      <c r="K7" t="str">
        <f t="shared" si="5"/>
        <v>no</v>
      </c>
      <c r="L7" t="str">
        <f t="shared" si="6"/>
        <v>not match</v>
      </c>
    </row>
    <row r="8" spans="1:15" x14ac:dyDescent="0.25">
      <c r="A8" s="2" t="s">
        <v>11</v>
      </c>
      <c r="B8" s="2" t="s">
        <v>17</v>
      </c>
      <c r="C8" s="2" t="s">
        <v>19</v>
      </c>
      <c r="D8" s="2" t="s">
        <v>21</v>
      </c>
      <c r="E8" s="2">
        <v>219</v>
      </c>
      <c r="F8" t="str">
        <f t="shared" si="0"/>
        <v>Low</v>
      </c>
      <c r="G8" t="b">
        <f t="shared" si="1"/>
        <v>0</v>
      </c>
      <c r="H8" t="str">
        <f t="shared" si="2"/>
        <v>No</v>
      </c>
      <c r="I8" t="b">
        <f t="shared" si="3"/>
        <v>0</v>
      </c>
      <c r="J8" t="str">
        <f t="shared" si="4"/>
        <v>no</v>
      </c>
      <c r="K8" t="str">
        <f t="shared" si="5"/>
        <v>no</v>
      </c>
      <c r="L8" t="str">
        <f t="shared" si="6"/>
        <v>not match</v>
      </c>
    </row>
    <row r="9" spans="1:15" x14ac:dyDescent="0.25">
      <c r="A9" s="2" t="s">
        <v>12</v>
      </c>
      <c r="B9" s="2" t="s">
        <v>16</v>
      </c>
      <c r="C9" s="2" t="s">
        <v>18</v>
      </c>
      <c r="D9" s="2" t="s">
        <v>22</v>
      </c>
      <c r="E9" s="2">
        <v>409</v>
      </c>
      <c r="F9" t="str">
        <f t="shared" si="0"/>
        <v>High</v>
      </c>
      <c r="G9" t="b">
        <f t="shared" si="1"/>
        <v>1</v>
      </c>
      <c r="H9" t="str">
        <f t="shared" si="2"/>
        <v>Yes</v>
      </c>
      <c r="I9" t="b">
        <f t="shared" si="3"/>
        <v>1</v>
      </c>
      <c r="J9" t="str">
        <f t="shared" si="4"/>
        <v>yes</v>
      </c>
      <c r="K9" t="str">
        <f t="shared" si="5"/>
        <v>no</v>
      </c>
      <c r="L9" t="str">
        <f t="shared" si="6"/>
        <v>not match</v>
      </c>
    </row>
    <row r="10" spans="1:15" x14ac:dyDescent="0.25">
      <c r="A10" s="2" t="s">
        <v>13</v>
      </c>
      <c r="B10" s="2" t="s">
        <v>15</v>
      </c>
      <c r="C10" s="2" t="s">
        <v>20</v>
      </c>
      <c r="D10" s="2" t="s">
        <v>22</v>
      </c>
      <c r="E10" s="2">
        <v>307</v>
      </c>
      <c r="F10" t="str">
        <f t="shared" si="0"/>
        <v>High</v>
      </c>
      <c r="G10" t="b">
        <f t="shared" si="1"/>
        <v>0</v>
      </c>
      <c r="H10" t="str">
        <f t="shared" si="2"/>
        <v>No</v>
      </c>
      <c r="I10" t="b">
        <f t="shared" si="3"/>
        <v>0</v>
      </c>
      <c r="J10" t="str">
        <f t="shared" si="4"/>
        <v>no</v>
      </c>
      <c r="K10" t="str">
        <f t="shared" si="5"/>
        <v>no</v>
      </c>
      <c r="L10" t="str">
        <f t="shared" si="6"/>
        <v>not match</v>
      </c>
    </row>
    <row r="11" spans="1:15" x14ac:dyDescent="0.25">
      <c r="A11" s="2" t="s">
        <v>10</v>
      </c>
      <c r="B11" s="2" t="s">
        <v>14</v>
      </c>
      <c r="C11" s="2" t="s">
        <v>19</v>
      </c>
      <c r="D11" s="2" t="s">
        <v>23</v>
      </c>
      <c r="E11" s="2">
        <v>277</v>
      </c>
      <c r="F11" t="str">
        <f t="shared" si="0"/>
        <v>Low</v>
      </c>
      <c r="G11" t="b">
        <f t="shared" si="1"/>
        <v>0</v>
      </c>
      <c r="H11" t="str">
        <f t="shared" si="2"/>
        <v>No</v>
      </c>
      <c r="I11" t="b">
        <f t="shared" si="3"/>
        <v>0</v>
      </c>
      <c r="J11" t="str">
        <f t="shared" si="4"/>
        <v>no</v>
      </c>
      <c r="K11" t="str">
        <f t="shared" si="5"/>
        <v>no</v>
      </c>
      <c r="L11" t="str">
        <f t="shared" si="6"/>
        <v>match</v>
      </c>
    </row>
    <row r="12" spans="1:15" x14ac:dyDescent="0.25">
      <c r="A12" s="2" t="s">
        <v>13</v>
      </c>
      <c r="B12" s="2" t="s">
        <v>17</v>
      </c>
      <c r="C12" s="2" t="s">
        <v>18</v>
      </c>
      <c r="D12" s="2" t="s">
        <v>21</v>
      </c>
      <c r="E12" s="2">
        <v>230</v>
      </c>
      <c r="F12" t="str">
        <f t="shared" si="0"/>
        <v>Low</v>
      </c>
      <c r="G12" t="b">
        <f t="shared" si="1"/>
        <v>0</v>
      </c>
      <c r="H12" t="str">
        <f t="shared" si="2"/>
        <v>No</v>
      </c>
      <c r="I12" t="b">
        <f t="shared" si="3"/>
        <v>0</v>
      </c>
      <c r="J12" t="str">
        <f t="shared" si="4"/>
        <v>no</v>
      </c>
      <c r="K12" t="str">
        <f t="shared" si="5"/>
        <v>no</v>
      </c>
      <c r="L12" t="str">
        <f t="shared" si="6"/>
        <v>match</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4913E-0D81-495A-A3A5-34408F9CE1D9}">
  <dimension ref="A3:H23"/>
  <sheetViews>
    <sheetView tabSelected="1" topLeftCell="A4" workbookViewId="0">
      <selection activeCell="E19" sqref="E19"/>
    </sheetView>
  </sheetViews>
  <sheetFormatPr defaultRowHeight="15" x14ac:dyDescent="0.25"/>
  <cols>
    <col min="1" max="1" width="13.140625" bestFit="1" customWidth="1"/>
    <col min="2" max="2" width="15.5703125" bestFit="1" customWidth="1"/>
    <col min="4" max="4" width="15.5703125" bestFit="1" customWidth="1"/>
    <col min="5" max="5" width="16.28515625" bestFit="1" customWidth="1"/>
    <col min="6" max="6" width="4.28515625" bestFit="1" customWidth="1"/>
    <col min="7" max="7" width="5" bestFit="1" customWidth="1"/>
    <col min="8" max="8" width="11.28515625" bestFit="1" customWidth="1"/>
  </cols>
  <sheetData>
    <row r="3" spans="1:8" x14ac:dyDescent="0.25">
      <c r="A3" s="14" t="s">
        <v>52</v>
      </c>
      <c r="B3" t="s">
        <v>54</v>
      </c>
      <c r="D3" s="14" t="s">
        <v>54</v>
      </c>
      <c r="E3" s="14" t="s">
        <v>55</v>
      </c>
    </row>
    <row r="4" spans="1:8" x14ac:dyDescent="0.25">
      <c r="A4" s="15" t="s">
        <v>14</v>
      </c>
      <c r="B4" s="16">
        <v>1461</v>
      </c>
      <c r="D4" s="14" t="s">
        <v>52</v>
      </c>
      <c r="E4" t="s">
        <v>21</v>
      </c>
      <c r="F4" t="s">
        <v>23</v>
      </c>
      <c r="G4" t="s">
        <v>22</v>
      </c>
      <c r="H4" t="s">
        <v>53</v>
      </c>
    </row>
    <row r="5" spans="1:8" x14ac:dyDescent="0.25">
      <c r="A5" s="15" t="s">
        <v>17</v>
      </c>
      <c r="B5" s="16">
        <v>449</v>
      </c>
      <c r="D5" s="15" t="s">
        <v>14</v>
      </c>
      <c r="E5" s="16">
        <v>250</v>
      </c>
      <c r="F5" s="16">
        <v>943</v>
      </c>
      <c r="G5" s="16">
        <v>268</v>
      </c>
      <c r="H5" s="16">
        <v>1461</v>
      </c>
    </row>
    <row r="6" spans="1:8" x14ac:dyDescent="0.25">
      <c r="A6" s="15" t="s">
        <v>16</v>
      </c>
      <c r="B6" s="16">
        <v>612</v>
      </c>
      <c r="D6" s="15" t="s">
        <v>17</v>
      </c>
      <c r="E6" s="16">
        <v>449</v>
      </c>
      <c r="F6" s="16"/>
      <c r="G6" s="16"/>
      <c r="H6" s="16">
        <v>449</v>
      </c>
    </row>
    <row r="7" spans="1:8" x14ac:dyDescent="0.25">
      <c r="A7" s="15" t="s">
        <v>15</v>
      </c>
      <c r="B7" s="16">
        <v>1078</v>
      </c>
      <c r="D7" s="15" t="s">
        <v>16</v>
      </c>
      <c r="E7" s="16">
        <v>203</v>
      </c>
      <c r="F7" s="16"/>
      <c r="G7" s="16">
        <v>409</v>
      </c>
      <c r="H7" s="16">
        <v>612</v>
      </c>
    </row>
    <row r="8" spans="1:8" x14ac:dyDescent="0.25">
      <c r="A8" s="15" t="s">
        <v>53</v>
      </c>
      <c r="B8" s="16">
        <v>3600</v>
      </c>
      <c r="D8" s="15" t="s">
        <v>15</v>
      </c>
      <c r="E8" s="16"/>
      <c r="F8" s="16"/>
      <c r="G8" s="16">
        <v>1078</v>
      </c>
      <c r="H8" s="16">
        <v>1078</v>
      </c>
    </row>
    <row r="9" spans="1:8" x14ac:dyDescent="0.25">
      <c r="D9" s="15" t="s">
        <v>53</v>
      </c>
      <c r="E9" s="16">
        <v>902</v>
      </c>
      <c r="F9" s="16">
        <v>943</v>
      </c>
      <c r="G9" s="16">
        <v>1755</v>
      </c>
      <c r="H9" s="16">
        <v>3600</v>
      </c>
    </row>
    <row r="12" spans="1:8" x14ac:dyDescent="0.25">
      <c r="A12" s="14" t="s">
        <v>52</v>
      </c>
      <c r="B12" t="s">
        <v>59</v>
      </c>
      <c r="D12" s="14" t="s">
        <v>52</v>
      </c>
      <c r="E12" t="s">
        <v>54</v>
      </c>
    </row>
    <row r="13" spans="1:8" x14ac:dyDescent="0.25">
      <c r="A13" s="15" t="s">
        <v>14</v>
      </c>
      <c r="B13" s="16">
        <v>292.2</v>
      </c>
      <c r="D13" s="15" t="s">
        <v>10</v>
      </c>
      <c r="E13" s="16">
        <v>643</v>
      </c>
    </row>
    <row r="14" spans="1:8" x14ac:dyDescent="0.25">
      <c r="A14" s="15" t="s">
        <v>17</v>
      </c>
      <c r="B14" s="16">
        <v>224.5</v>
      </c>
      <c r="D14" s="15" t="s">
        <v>13</v>
      </c>
      <c r="E14" s="16">
        <v>537</v>
      </c>
    </row>
    <row r="15" spans="1:8" x14ac:dyDescent="0.25">
      <c r="A15" s="15" t="s">
        <v>16</v>
      </c>
      <c r="B15" s="16">
        <v>306</v>
      </c>
      <c r="D15" s="15" t="s">
        <v>12</v>
      </c>
      <c r="E15" s="16">
        <v>409</v>
      </c>
    </row>
    <row r="16" spans="1:8" x14ac:dyDescent="0.25">
      <c r="A16" s="15" t="s">
        <v>15</v>
      </c>
      <c r="B16" s="16">
        <v>359.33333333333331</v>
      </c>
      <c r="D16" s="15" t="s">
        <v>11</v>
      </c>
      <c r="E16" s="16">
        <v>219</v>
      </c>
    </row>
    <row r="17" spans="1:5" x14ac:dyDescent="0.25">
      <c r="A17" s="15" t="s">
        <v>53</v>
      </c>
      <c r="B17" s="16">
        <v>300</v>
      </c>
      <c r="D17" s="15" t="s">
        <v>9</v>
      </c>
      <c r="E17" s="16">
        <v>443</v>
      </c>
    </row>
    <row r="18" spans="1:5" x14ac:dyDescent="0.25">
      <c r="D18" s="15" t="s">
        <v>5</v>
      </c>
      <c r="E18" s="16">
        <v>250</v>
      </c>
    </row>
    <row r="19" spans="1:5" x14ac:dyDescent="0.25">
      <c r="D19" s="15" t="s">
        <v>6</v>
      </c>
      <c r="E19" s="16">
        <v>328</v>
      </c>
    </row>
    <row r="20" spans="1:5" x14ac:dyDescent="0.25">
      <c r="D20" s="15" t="s">
        <v>7</v>
      </c>
      <c r="E20" s="16">
        <v>268</v>
      </c>
    </row>
    <row r="21" spans="1:5" x14ac:dyDescent="0.25">
      <c r="D21" s="15" t="s">
        <v>8</v>
      </c>
      <c r="E21" s="16">
        <v>203</v>
      </c>
    </row>
    <row r="22" spans="1:5" x14ac:dyDescent="0.25">
      <c r="D22" s="15" t="s">
        <v>60</v>
      </c>
      <c r="E22" s="16">
        <v>300</v>
      </c>
    </row>
    <row r="23" spans="1:5" x14ac:dyDescent="0.25">
      <c r="D23" s="15" t="s">
        <v>53</v>
      </c>
      <c r="E23" s="16">
        <v>3600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7E83B-B576-493A-BE4F-3E64337BE562}">
  <dimension ref="A1:L32"/>
  <sheetViews>
    <sheetView workbookViewId="0">
      <selection activeCell="D21" sqref="D21"/>
    </sheetView>
  </sheetViews>
  <sheetFormatPr defaultRowHeight="15" x14ac:dyDescent="0.25"/>
  <cols>
    <col min="1" max="1" width="15.5703125" bestFit="1" customWidth="1"/>
    <col min="2" max="2" width="13.140625" bestFit="1" customWidth="1"/>
    <col min="3" max="3" width="16.28515625" bestFit="1" customWidth="1"/>
    <col min="4" max="4" width="20.42578125" bestFit="1" customWidth="1"/>
    <col min="5" max="5" width="15.5703125" bestFit="1" customWidth="1"/>
    <col min="6" max="6" width="20.42578125" bestFit="1" customWidth="1"/>
    <col min="7" max="7" width="15.5703125" bestFit="1" customWidth="1"/>
    <col min="8" max="8" width="20.42578125" bestFit="1" customWidth="1"/>
    <col min="9" max="9" width="15.5703125" bestFit="1" customWidth="1"/>
    <col min="10" max="10" width="20.42578125" bestFit="1" customWidth="1"/>
    <col min="11" max="11" width="20.5703125" bestFit="1" customWidth="1"/>
    <col min="12" max="12" width="25.5703125" bestFit="1" customWidth="1"/>
  </cols>
  <sheetData>
    <row r="1" spans="1:9" x14ac:dyDescent="0.25">
      <c r="A1" t="s">
        <v>0</v>
      </c>
      <c r="B1" t="s">
        <v>1</v>
      </c>
      <c r="C1" t="s">
        <v>2</v>
      </c>
      <c r="D1" t="s">
        <v>3</v>
      </c>
      <c r="E1" t="s">
        <v>4</v>
      </c>
      <c r="F1" t="s">
        <v>44</v>
      </c>
      <c r="G1" t="s">
        <v>33</v>
      </c>
      <c r="H1" t="s">
        <v>45</v>
      </c>
      <c r="I1" t="s">
        <v>39</v>
      </c>
    </row>
    <row r="2" spans="1:9" x14ac:dyDescent="0.25">
      <c r="A2" t="s">
        <v>5</v>
      </c>
      <c r="B2" t="s">
        <v>14</v>
      </c>
      <c r="C2" t="s">
        <v>18</v>
      </c>
      <c r="D2" t="s">
        <v>21</v>
      </c>
      <c r="E2">
        <v>250</v>
      </c>
      <c r="F2" t="s">
        <v>46</v>
      </c>
      <c r="G2" t="s">
        <v>47</v>
      </c>
      <c r="H2" t="s">
        <v>47</v>
      </c>
      <c r="I2" t="s">
        <v>48</v>
      </c>
    </row>
    <row r="3" spans="1:9" x14ac:dyDescent="0.25">
      <c r="A3" t="s">
        <v>6</v>
      </c>
      <c r="B3" t="s">
        <v>15</v>
      </c>
      <c r="C3" t="s">
        <v>19</v>
      </c>
      <c r="D3" t="s">
        <v>22</v>
      </c>
      <c r="E3">
        <v>328</v>
      </c>
      <c r="F3" t="s">
        <v>49</v>
      </c>
      <c r="G3" t="s">
        <v>47</v>
      </c>
      <c r="H3" t="s">
        <v>47</v>
      </c>
      <c r="I3" t="s">
        <v>50</v>
      </c>
    </row>
    <row r="4" spans="1:9" x14ac:dyDescent="0.25">
      <c r="A4" t="s">
        <v>7</v>
      </c>
      <c r="B4" t="s">
        <v>14</v>
      </c>
      <c r="C4" t="s">
        <v>18</v>
      </c>
      <c r="D4" t="s">
        <v>22</v>
      </c>
      <c r="E4">
        <v>268</v>
      </c>
      <c r="F4" t="s">
        <v>46</v>
      </c>
      <c r="G4" t="s">
        <v>47</v>
      </c>
      <c r="H4" t="s">
        <v>47</v>
      </c>
      <c r="I4" t="s">
        <v>50</v>
      </c>
    </row>
    <row r="5" spans="1:9" x14ac:dyDescent="0.25">
      <c r="A5" t="s">
        <v>8</v>
      </c>
      <c r="B5" t="s">
        <v>16</v>
      </c>
      <c r="C5" t="s">
        <v>20</v>
      </c>
      <c r="D5" t="s">
        <v>21</v>
      </c>
      <c r="E5">
        <v>203</v>
      </c>
      <c r="F5" t="s">
        <v>46</v>
      </c>
      <c r="G5" t="s">
        <v>47</v>
      </c>
      <c r="H5" t="s">
        <v>47</v>
      </c>
      <c r="I5" t="s">
        <v>50</v>
      </c>
    </row>
    <row r="6" spans="1:9" x14ac:dyDescent="0.25">
      <c r="A6" t="s">
        <v>9</v>
      </c>
      <c r="B6" t="s">
        <v>15</v>
      </c>
      <c r="C6" t="s">
        <v>20</v>
      </c>
      <c r="D6" t="s">
        <v>22</v>
      </c>
      <c r="E6">
        <v>443</v>
      </c>
      <c r="F6" t="s">
        <v>49</v>
      </c>
      <c r="G6" t="s">
        <v>47</v>
      </c>
      <c r="H6" t="s">
        <v>47</v>
      </c>
      <c r="I6" t="s">
        <v>50</v>
      </c>
    </row>
    <row r="7" spans="1:9" x14ac:dyDescent="0.25">
      <c r="A7" t="s">
        <v>10</v>
      </c>
      <c r="B7" t="s">
        <v>14</v>
      </c>
      <c r="C7" t="s">
        <v>18</v>
      </c>
      <c r="D7" t="s">
        <v>23</v>
      </c>
      <c r="E7">
        <v>366</v>
      </c>
      <c r="F7" t="s">
        <v>49</v>
      </c>
      <c r="G7" t="s">
        <v>51</v>
      </c>
      <c r="H7" t="s">
        <v>47</v>
      </c>
      <c r="I7" t="s">
        <v>50</v>
      </c>
    </row>
    <row r="8" spans="1:9" x14ac:dyDescent="0.25">
      <c r="A8" t="s">
        <v>11</v>
      </c>
      <c r="B8" t="s">
        <v>17</v>
      </c>
      <c r="C8" t="s">
        <v>19</v>
      </c>
      <c r="D8" t="s">
        <v>21</v>
      </c>
      <c r="E8">
        <v>219</v>
      </c>
      <c r="F8" t="s">
        <v>46</v>
      </c>
      <c r="G8" t="s">
        <v>47</v>
      </c>
      <c r="H8" t="s">
        <v>47</v>
      </c>
      <c r="I8" t="s">
        <v>50</v>
      </c>
    </row>
    <row r="9" spans="1:9" x14ac:dyDescent="0.25">
      <c r="A9" t="s">
        <v>12</v>
      </c>
      <c r="B9" t="s">
        <v>16</v>
      </c>
      <c r="C9" t="s">
        <v>18</v>
      </c>
      <c r="D9" t="s">
        <v>22</v>
      </c>
      <c r="E9">
        <v>409</v>
      </c>
      <c r="F9" t="s">
        <v>49</v>
      </c>
      <c r="G9" t="s">
        <v>51</v>
      </c>
      <c r="H9" t="s">
        <v>47</v>
      </c>
      <c r="I9" t="s">
        <v>50</v>
      </c>
    </row>
    <row r="10" spans="1:9" x14ac:dyDescent="0.25">
      <c r="A10" t="s">
        <v>13</v>
      </c>
      <c r="B10" t="s">
        <v>15</v>
      </c>
      <c r="C10" t="s">
        <v>20</v>
      </c>
      <c r="D10" t="s">
        <v>22</v>
      </c>
      <c r="E10">
        <v>307</v>
      </c>
      <c r="F10" t="s">
        <v>49</v>
      </c>
      <c r="G10" t="s">
        <v>47</v>
      </c>
      <c r="H10" t="s">
        <v>47</v>
      </c>
      <c r="I10" t="s">
        <v>50</v>
      </c>
    </row>
    <row r="11" spans="1:9" x14ac:dyDescent="0.25">
      <c r="A11" t="s">
        <v>10</v>
      </c>
      <c r="B11" t="s">
        <v>14</v>
      </c>
      <c r="C11" t="s">
        <v>19</v>
      </c>
      <c r="D11" t="s">
        <v>23</v>
      </c>
      <c r="E11">
        <v>277</v>
      </c>
      <c r="F11" t="s">
        <v>46</v>
      </c>
      <c r="G11" t="s">
        <v>47</v>
      </c>
      <c r="H11" t="s">
        <v>47</v>
      </c>
      <c r="I11" t="s">
        <v>48</v>
      </c>
    </row>
    <row r="12" spans="1:9" x14ac:dyDescent="0.25">
      <c r="A12" t="s">
        <v>13</v>
      </c>
      <c r="B12" t="s">
        <v>17</v>
      </c>
      <c r="C12" t="s">
        <v>18</v>
      </c>
      <c r="D12" t="s">
        <v>21</v>
      </c>
      <c r="E12">
        <v>230</v>
      </c>
      <c r="F12" t="s">
        <v>46</v>
      </c>
      <c r="G12" t="s">
        <v>47</v>
      </c>
      <c r="H12" t="s">
        <v>47</v>
      </c>
      <c r="I12" t="s">
        <v>48</v>
      </c>
    </row>
    <row r="13" spans="1:9" x14ac:dyDescent="0.25">
      <c r="A13" t="s">
        <v>60</v>
      </c>
      <c r="B13" t="s">
        <v>14</v>
      </c>
      <c r="C13" t="s">
        <v>18</v>
      </c>
      <c r="D13" t="s">
        <v>23</v>
      </c>
      <c r="E13">
        <v>300</v>
      </c>
      <c r="F13" t="s">
        <v>46</v>
      </c>
      <c r="G13" t="s">
        <v>47</v>
      </c>
      <c r="H13" t="s">
        <v>47</v>
      </c>
      <c r="I13" t="s">
        <v>48</v>
      </c>
    </row>
    <row r="17" spans="1:12" x14ac:dyDescent="0.25">
      <c r="C17" s="14" t="s">
        <v>55</v>
      </c>
    </row>
    <row r="18" spans="1:12" x14ac:dyDescent="0.25">
      <c r="C18" t="s">
        <v>14</v>
      </c>
      <c r="E18" t="s">
        <v>17</v>
      </c>
      <c r="G18" t="s">
        <v>16</v>
      </c>
      <c r="I18" t="s">
        <v>15</v>
      </c>
      <c r="K18" t="s">
        <v>56</v>
      </c>
      <c r="L18" t="s">
        <v>57</v>
      </c>
    </row>
    <row r="19" spans="1:12" x14ac:dyDescent="0.25">
      <c r="B19" s="14" t="s">
        <v>52</v>
      </c>
      <c r="C19" t="s">
        <v>54</v>
      </c>
      <c r="D19" t="s">
        <v>58</v>
      </c>
      <c r="E19" t="s">
        <v>54</v>
      </c>
      <c r="F19" t="s">
        <v>58</v>
      </c>
      <c r="G19" t="s">
        <v>54</v>
      </c>
      <c r="H19" t="s">
        <v>58</v>
      </c>
      <c r="I19" t="s">
        <v>54</v>
      </c>
      <c r="J19" t="s">
        <v>58</v>
      </c>
    </row>
    <row r="20" spans="1:12" x14ac:dyDescent="0.25">
      <c r="B20" s="15" t="s">
        <v>18</v>
      </c>
      <c r="C20" s="16">
        <v>1184</v>
      </c>
      <c r="D20" s="16">
        <v>4</v>
      </c>
      <c r="E20" s="16">
        <v>230</v>
      </c>
      <c r="F20" s="16">
        <v>1</v>
      </c>
      <c r="G20" s="16">
        <v>409</v>
      </c>
      <c r="H20" s="16">
        <v>1</v>
      </c>
      <c r="I20" s="16"/>
      <c r="J20" s="16"/>
      <c r="K20" s="16">
        <v>1823</v>
      </c>
      <c r="L20" s="16">
        <v>6</v>
      </c>
    </row>
    <row r="21" spans="1:12" x14ac:dyDescent="0.25">
      <c r="B21" s="15" t="s">
        <v>19</v>
      </c>
      <c r="C21" s="16">
        <v>277</v>
      </c>
      <c r="D21" s="16">
        <v>1</v>
      </c>
      <c r="E21" s="16">
        <v>219</v>
      </c>
      <c r="F21" s="16">
        <v>1</v>
      </c>
      <c r="G21" s="16"/>
      <c r="H21" s="16"/>
      <c r="I21" s="16">
        <v>328</v>
      </c>
      <c r="J21" s="16">
        <v>1</v>
      </c>
      <c r="K21" s="16">
        <v>824</v>
      </c>
      <c r="L21" s="16">
        <v>3</v>
      </c>
    </row>
    <row r="22" spans="1:12" x14ac:dyDescent="0.25">
      <c r="B22" s="15" t="s">
        <v>20</v>
      </c>
      <c r="C22" s="16"/>
      <c r="D22" s="16"/>
      <c r="E22" s="16"/>
      <c r="F22" s="16"/>
      <c r="G22" s="16">
        <v>203</v>
      </c>
      <c r="H22" s="16">
        <v>1</v>
      </c>
      <c r="I22" s="16">
        <v>750</v>
      </c>
      <c r="J22" s="16">
        <v>2</v>
      </c>
      <c r="K22" s="16">
        <v>953</v>
      </c>
      <c r="L22" s="16">
        <v>3</v>
      </c>
    </row>
    <row r="23" spans="1:12" x14ac:dyDescent="0.25">
      <c r="B23" s="15" t="s">
        <v>53</v>
      </c>
      <c r="C23" s="16">
        <v>1461</v>
      </c>
      <c r="D23" s="16">
        <v>5</v>
      </c>
      <c r="E23" s="16">
        <v>449</v>
      </c>
      <c r="F23" s="16">
        <v>2</v>
      </c>
      <c r="G23" s="16">
        <v>612</v>
      </c>
      <c r="H23" s="16">
        <v>2</v>
      </c>
      <c r="I23" s="16">
        <v>1078</v>
      </c>
      <c r="J23" s="16">
        <v>3</v>
      </c>
      <c r="K23" s="16">
        <v>3600</v>
      </c>
      <c r="L23" s="16">
        <v>12</v>
      </c>
    </row>
    <row r="27" spans="1:12" x14ac:dyDescent="0.25">
      <c r="A27" s="14" t="s">
        <v>54</v>
      </c>
      <c r="B27" s="14" t="s">
        <v>55</v>
      </c>
    </row>
    <row r="28" spans="1:12" x14ac:dyDescent="0.25">
      <c r="A28" s="14" t="s">
        <v>52</v>
      </c>
      <c r="B28" t="s">
        <v>14</v>
      </c>
      <c r="C28" t="s">
        <v>17</v>
      </c>
      <c r="D28" t="s">
        <v>16</v>
      </c>
      <c r="E28" t="s">
        <v>15</v>
      </c>
    </row>
    <row r="29" spans="1:12" x14ac:dyDescent="0.25">
      <c r="A29" s="15" t="s">
        <v>18</v>
      </c>
      <c r="B29" s="16">
        <v>1184</v>
      </c>
      <c r="C29" s="16">
        <v>230</v>
      </c>
      <c r="D29" s="16">
        <v>409</v>
      </c>
      <c r="E29" s="16"/>
    </row>
    <row r="30" spans="1:12" x14ac:dyDescent="0.25">
      <c r="A30" s="15" t="s">
        <v>19</v>
      </c>
      <c r="B30" s="16">
        <v>277</v>
      </c>
      <c r="C30" s="16">
        <v>219</v>
      </c>
      <c r="D30" s="16"/>
      <c r="E30" s="16">
        <v>328</v>
      </c>
    </row>
    <row r="31" spans="1:12" x14ac:dyDescent="0.25">
      <c r="A31" s="15" t="s">
        <v>20</v>
      </c>
      <c r="B31" s="16"/>
      <c r="C31" s="16"/>
      <c r="D31" s="16">
        <v>203</v>
      </c>
      <c r="E31" s="16">
        <v>750</v>
      </c>
    </row>
    <row r="32" spans="1:12" x14ac:dyDescent="0.25">
      <c r="A32" s="15" t="s">
        <v>53</v>
      </c>
      <c r="B32" s="16">
        <v>1461</v>
      </c>
      <c r="C32" s="16">
        <v>449</v>
      </c>
      <c r="D32" s="16">
        <v>612</v>
      </c>
      <c r="E32" s="16">
        <v>1078</v>
      </c>
    </row>
  </sheetData>
  <pageMargins left="0.7" right="0.7" top="0.75" bottom="0.75" header="0.3" footer="0.3"/>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7A37C-E75C-4F4E-842F-B31E3C704A75}">
  <dimension ref="A1"/>
  <sheetViews>
    <sheetView showGridLines="0" workbookViewId="0">
      <selection activeCell="O19" sqref="O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sumif,count if,average if</vt:lpstr>
      <vt:lpstr>and if or</vt:lpstr>
      <vt:lpstr>Sheet4</vt:lpstr>
      <vt:lpstr>Sheet3</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Shashank</dc:creator>
  <cp:lastModifiedBy>Shashank Acharya</cp:lastModifiedBy>
  <dcterms:created xsi:type="dcterms:W3CDTF">2015-06-05T18:17:20Z</dcterms:created>
  <dcterms:modified xsi:type="dcterms:W3CDTF">2025-08-06T17:54:28Z</dcterms:modified>
</cp:coreProperties>
</file>