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675" yWindow="-60" windowWidth="18315" windowHeight="9780" firstSheet="1" activeTab="7"/>
  </bookViews>
  <sheets>
    <sheet name="Valeurs" sheetId="7" r:id="rId1"/>
    <sheet name="STATS" sheetId="2" r:id="rId2"/>
    <sheet name="G" sheetId="9" r:id="rId3"/>
    <sheet name="D" sheetId="3" r:id="rId4"/>
    <sheet name="C" sheetId="4" r:id="rId5"/>
    <sheet name="R" sheetId="5" r:id="rId6"/>
    <sheet name="L" sheetId="6" r:id="rId7"/>
    <sheet name="Impression" sheetId="8" r:id="rId8"/>
    <sheet name="Graphs" sheetId="10" r:id="rId9"/>
  </sheets>
  <definedNames>
    <definedName name="_xlnm._FilterDatabase" localSheetId="4" hidden="1">'C'!$B$2:$AC$65</definedName>
    <definedName name="_xlnm._FilterDatabase" localSheetId="3" hidden="1">D!$B$2:$AC$89</definedName>
    <definedName name="_xlnm._FilterDatabase" localSheetId="2" hidden="1">G!$B$2:$M$2</definedName>
    <definedName name="_xlnm._FilterDatabase" localSheetId="6" hidden="1">L!$B$2:$AC$73</definedName>
    <definedName name="_xlnm._FilterDatabase" localSheetId="5" hidden="1">'R'!$B$2:$AC$74</definedName>
    <definedName name="_xlnm._FilterDatabase" localSheetId="1" hidden="1">STATS!$A$1:$T$926</definedName>
    <definedName name="BkS_D">Valeurs!$B$3</definedName>
    <definedName name="BkS_F">Valeurs!$D$3</definedName>
    <definedName name="DEF_C">Valeurs!$H$3</definedName>
    <definedName name="DEF_D">Valeurs!$H$2</definedName>
    <definedName name="DEF_L">Valeurs!$H$5</definedName>
    <definedName name="DEF_R">Valeurs!$H$4</definedName>
    <definedName name="HIT_D">Valeurs!$B$2</definedName>
    <definedName name="HIT_F">Valeurs!$D$2</definedName>
    <definedName name="OFF_C">Valeurs!$I$3</definedName>
    <definedName name="OFF_D">Valeurs!$I$2</definedName>
    <definedName name="OFF_L">Valeurs!$I$5</definedName>
    <definedName name="OFF_R">Valeurs!$I$4</definedName>
    <definedName name="_xlnm.Print_Area" localSheetId="8">Graphs!$A$1:$P$74</definedName>
    <definedName name="_xlnm.Print_Area" localSheetId="7">Impression!$A$1:$K$50</definedName>
    <definedName name="PUN_C">Valeurs!$J$3</definedName>
    <definedName name="PUN_D">Valeurs!$J$2</definedName>
    <definedName name="PUN_L">Valeurs!$J$5</definedName>
    <definedName name="PUN_R">Valeurs!$J$4</definedName>
    <definedName name="SH_D">Valeurs!$B$5</definedName>
    <definedName name="SH_F">Valeurs!$D$5</definedName>
    <definedName name="TkA_D">Valeurs!$B$4</definedName>
    <definedName name="TkA_F">Valeurs!$D$4</definedName>
    <definedName name="ZONE_DB">STATS!$A:$I</definedName>
  </definedNames>
  <calcPr calcId="152511"/>
</workbook>
</file>

<file path=xl/calcChain.xml><?xml version="1.0" encoding="utf-8"?>
<calcChain xmlns="http://schemas.openxmlformats.org/spreadsheetml/2006/main">
  <c r="N78" i="6" l="1"/>
  <c r="O78" i="6"/>
  <c r="P78" i="6"/>
  <c r="Q78" i="6"/>
  <c r="R78" i="6"/>
  <c r="S78" i="6"/>
  <c r="N74" i="5"/>
  <c r="O74" i="5"/>
  <c r="P74" i="5"/>
  <c r="Q74" i="5"/>
  <c r="R74" i="5"/>
  <c r="S74" i="5"/>
  <c r="N68" i="5"/>
  <c r="O68" i="5"/>
  <c r="P68" i="5"/>
  <c r="Q68" i="5"/>
  <c r="R68" i="5"/>
  <c r="S68" i="5"/>
  <c r="N84" i="3"/>
  <c r="O84" i="3"/>
  <c r="P84" i="3"/>
  <c r="Q84" i="3"/>
  <c r="R84" i="3"/>
  <c r="S84" i="3"/>
  <c r="N78" i="3"/>
  <c r="O78" i="3"/>
  <c r="P78" i="3"/>
  <c r="Q78" i="3"/>
  <c r="R78" i="3"/>
  <c r="S78" i="3"/>
  <c r="D86" i="8" l="1"/>
  <c r="D87" i="8"/>
  <c r="D88" i="8"/>
  <c r="D89" i="8"/>
  <c r="D90" i="8"/>
  <c r="D91" i="8"/>
  <c r="D92" i="8"/>
  <c r="D93" i="8"/>
  <c r="D94" i="8"/>
  <c r="D95" i="8"/>
  <c r="E95" i="8"/>
  <c r="D96" i="8"/>
  <c r="E96" i="8"/>
  <c r="D97" i="8"/>
  <c r="E97" i="8"/>
  <c r="D98" i="8"/>
  <c r="E98" i="8"/>
  <c r="D99" i="8"/>
  <c r="E99" i="8"/>
  <c r="D100" i="8"/>
  <c r="E100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J76" i="8"/>
  <c r="J77" i="8"/>
  <c r="J78" i="8"/>
  <c r="K78" i="8"/>
  <c r="J79" i="8"/>
  <c r="K79" i="8"/>
  <c r="J80" i="8"/>
  <c r="K80" i="8"/>
  <c r="J81" i="8"/>
  <c r="K81" i="8"/>
  <c r="J82" i="8"/>
  <c r="K82" i="8"/>
  <c r="J83" i="8"/>
  <c r="K83" i="8"/>
  <c r="J84" i="8"/>
  <c r="K84" i="8"/>
  <c r="J85" i="8"/>
  <c r="K85" i="8"/>
  <c r="N73" i="6"/>
  <c r="O73" i="6"/>
  <c r="P73" i="6"/>
  <c r="Q73" i="6"/>
  <c r="R73" i="6"/>
  <c r="S73" i="6"/>
  <c r="N74" i="6"/>
  <c r="O74" i="6"/>
  <c r="P74" i="6"/>
  <c r="Q74" i="6"/>
  <c r="R74" i="6"/>
  <c r="S74" i="6"/>
  <c r="N75" i="6"/>
  <c r="O75" i="6"/>
  <c r="P75" i="6"/>
  <c r="Q75" i="6"/>
  <c r="R75" i="6"/>
  <c r="S75" i="6"/>
  <c r="N67" i="6"/>
  <c r="O67" i="6"/>
  <c r="P67" i="6"/>
  <c r="Q67" i="6"/>
  <c r="R67" i="6"/>
  <c r="S67" i="6"/>
  <c r="N77" i="6"/>
  <c r="O77" i="6"/>
  <c r="P77" i="6"/>
  <c r="Q77" i="6"/>
  <c r="R77" i="6"/>
  <c r="S77" i="6"/>
  <c r="N55" i="4"/>
  <c r="O55" i="4"/>
  <c r="P55" i="4"/>
  <c r="Q55" i="4"/>
  <c r="R55" i="4"/>
  <c r="S55" i="4"/>
  <c r="N52" i="4"/>
  <c r="O52" i="4"/>
  <c r="P52" i="4"/>
  <c r="Q52" i="4"/>
  <c r="R52" i="4"/>
  <c r="S52" i="4"/>
  <c r="N57" i="4"/>
  <c r="O57" i="4"/>
  <c r="P57" i="4"/>
  <c r="Q57" i="4"/>
  <c r="R57" i="4"/>
  <c r="S57" i="4"/>
  <c r="U70" i="10"/>
  <c r="U69" i="10"/>
  <c r="U68" i="10"/>
  <c r="U67" i="10"/>
  <c r="U66" i="10"/>
  <c r="U55" i="10"/>
  <c r="U54" i="10"/>
  <c r="U53" i="10"/>
  <c r="U52" i="10"/>
  <c r="U51" i="10"/>
  <c r="U40" i="10"/>
  <c r="U39" i="10"/>
  <c r="U38" i="10"/>
  <c r="U37" i="10"/>
  <c r="U36" i="10"/>
  <c r="T70" i="10"/>
  <c r="T69" i="10"/>
  <c r="T68" i="10"/>
  <c r="T67" i="10"/>
  <c r="T66" i="10"/>
  <c r="T55" i="10"/>
  <c r="T54" i="10"/>
  <c r="T53" i="10"/>
  <c r="T52" i="10"/>
  <c r="T51" i="10"/>
  <c r="T40" i="10"/>
  <c r="T39" i="10"/>
  <c r="T38" i="10"/>
  <c r="T37" i="10"/>
  <c r="T36" i="10"/>
  <c r="S70" i="10"/>
  <c r="S69" i="10"/>
  <c r="S68" i="10"/>
  <c r="S67" i="10"/>
  <c r="S66" i="10"/>
  <c r="S55" i="10"/>
  <c r="S54" i="10"/>
  <c r="S53" i="10"/>
  <c r="S52" i="10"/>
  <c r="S51" i="10"/>
  <c r="S40" i="10"/>
  <c r="S39" i="10"/>
  <c r="S38" i="10"/>
  <c r="S37" i="10"/>
  <c r="S36" i="10"/>
  <c r="R70" i="10"/>
  <c r="R69" i="10"/>
  <c r="R68" i="10"/>
  <c r="R67" i="10"/>
  <c r="R66" i="10"/>
  <c r="R55" i="10"/>
  <c r="R54" i="10"/>
  <c r="R53" i="10"/>
  <c r="R52" i="10"/>
  <c r="R51" i="10"/>
  <c r="R40" i="10"/>
  <c r="R39" i="10"/>
  <c r="R38" i="10"/>
  <c r="R37" i="10"/>
  <c r="R36" i="10"/>
  <c r="T11" i="10"/>
  <c r="T10" i="10"/>
  <c r="T9" i="10"/>
  <c r="T8" i="10"/>
  <c r="T7" i="10"/>
  <c r="S11" i="10"/>
  <c r="S10" i="10"/>
  <c r="S9" i="10"/>
  <c r="S8" i="10"/>
  <c r="S7" i="10"/>
  <c r="R11" i="10"/>
  <c r="R10" i="10"/>
  <c r="R9" i="10"/>
  <c r="R8" i="10"/>
  <c r="R7" i="10"/>
  <c r="V52" i="10" l="1"/>
  <c r="V55" i="10"/>
  <c r="V54" i="10"/>
  <c r="V66" i="10"/>
  <c r="V69" i="10"/>
  <c r="V67" i="10"/>
  <c r="V68" i="10"/>
  <c r="V70" i="10"/>
  <c r="U71" i="10"/>
  <c r="U56" i="10"/>
  <c r="V51" i="10"/>
  <c r="V53" i="10"/>
  <c r="V38" i="10"/>
  <c r="U41" i="10"/>
  <c r="V39" i="10"/>
  <c r="V40" i="10"/>
  <c r="V37" i="10"/>
  <c r="V36" i="10"/>
  <c r="D1" i="8"/>
  <c r="J71" i="8"/>
  <c r="J72" i="8"/>
  <c r="J73" i="8"/>
  <c r="J74" i="8"/>
  <c r="J75" i="8"/>
  <c r="B61" i="8"/>
  <c r="C61" i="8"/>
  <c r="B62" i="8"/>
  <c r="C62" i="8"/>
  <c r="B63" i="8"/>
  <c r="C63" i="8"/>
  <c r="B64" i="8"/>
  <c r="C64" i="8"/>
  <c r="B65" i="8"/>
  <c r="C65" i="8"/>
  <c r="H71" i="8"/>
  <c r="H72" i="8"/>
  <c r="H73" i="8"/>
  <c r="H74" i="8"/>
  <c r="I74" i="8"/>
  <c r="H75" i="8"/>
  <c r="I75" i="8"/>
  <c r="N71" i="5"/>
  <c r="O71" i="5"/>
  <c r="P71" i="5"/>
  <c r="Q71" i="5"/>
  <c r="R71" i="5"/>
  <c r="S71" i="5"/>
  <c r="N57" i="5"/>
  <c r="O57" i="5"/>
  <c r="P57" i="5"/>
  <c r="Q57" i="5"/>
  <c r="R57" i="5"/>
  <c r="S57" i="5"/>
  <c r="N67" i="5"/>
  <c r="O67" i="5"/>
  <c r="P67" i="5"/>
  <c r="Q67" i="5"/>
  <c r="R67" i="5"/>
  <c r="S67" i="5"/>
  <c r="N62" i="4"/>
  <c r="O62" i="4"/>
  <c r="P62" i="4"/>
  <c r="Q62" i="4"/>
  <c r="R62" i="4"/>
  <c r="S62" i="4"/>
  <c r="J66" i="8" l="1"/>
  <c r="J67" i="8"/>
  <c r="J68" i="8"/>
  <c r="J69" i="8"/>
  <c r="J70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N60" i="5"/>
  <c r="O60" i="5"/>
  <c r="P60" i="5"/>
  <c r="Q60" i="5"/>
  <c r="R60" i="5"/>
  <c r="S60" i="5"/>
  <c r="N62" i="5"/>
  <c r="O62" i="5"/>
  <c r="P62" i="5"/>
  <c r="Q62" i="5"/>
  <c r="R62" i="5"/>
  <c r="S62" i="5"/>
  <c r="N37" i="5"/>
  <c r="O37" i="5"/>
  <c r="P37" i="5"/>
  <c r="Q37" i="5"/>
  <c r="R37" i="5"/>
  <c r="S37" i="5"/>
  <c r="N72" i="5"/>
  <c r="O72" i="5"/>
  <c r="P72" i="5"/>
  <c r="Q72" i="5"/>
  <c r="R72" i="5"/>
  <c r="S72" i="5"/>
  <c r="N69" i="5"/>
  <c r="O69" i="5"/>
  <c r="P69" i="5"/>
  <c r="Q69" i="5"/>
  <c r="R69" i="5"/>
  <c r="S69" i="5"/>
  <c r="N63" i="5"/>
  <c r="O63" i="5"/>
  <c r="P63" i="5"/>
  <c r="Q63" i="5"/>
  <c r="R63" i="5"/>
  <c r="S63" i="5"/>
  <c r="N53" i="5"/>
  <c r="O53" i="5"/>
  <c r="P53" i="5"/>
  <c r="Q53" i="5"/>
  <c r="R53" i="5"/>
  <c r="S53" i="5"/>
  <c r="N52" i="5"/>
  <c r="O52" i="5"/>
  <c r="P52" i="5"/>
  <c r="Q52" i="5"/>
  <c r="R52" i="5"/>
  <c r="S52" i="5"/>
  <c r="N87" i="3"/>
  <c r="O87" i="3"/>
  <c r="P87" i="3"/>
  <c r="Q87" i="3"/>
  <c r="R87" i="3"/>
  <c r="S87" i="3"/>
  <c r="N68" i="3"/>
  <c r="O68" i="3"/>
  <c r="P68" i="3"/>
  <c r="Q68" i="3"/>
  <c r="R68" i="3"/>
  <c r="S68" i="3"/>
  <c r="N86" i="3"/>
  <c r="O86" i="3"/>
  <c r="P86" i="3"/>
  <c r="Q86" i="3"/>
  <c r="R86" i="3"/>
  <c r="S86" i="3"/>
  <c r="T26" i="10" l="1"/>
  <c r="T25" i="10"/>
  <c r="T24" i="10"/>
  <c r="T23" i="10"/>
  <c r="T22" i="10"/>
  <c r="S26" i="10"/>
  <c r="S25" i="10"/>
  <c r="S24" i="10"/>
  <c r="S23" i="10"/>
  <c r="S22" i="10"/>
  <c r="R26" i="10"/>
  <c r="R25" i="10"/>
  <c r="R24" i="10"/>
  <c r="R23" i="10"/>
  <c r="R22" i="10"/>
  <c r="U23" i="10" l="1"/>
  <c r="U22" i="10"/>
  <c r="U26" i="10"/>
  <c r="U25" i="10"/>
  <c r="U24" i="10"/>
  <c r="T12" i="10"/>
  <c r="U8" i="10"/>
  <c r="T71" i="10"/>
  <c r="S71" i="10"/>
  <c r="R71" i="10"/>
  <c r="T56" i="10"/>
  <c r="S56" i="10"/>
  <c r="R56" i="10"/>
  <c r="S41" i="10"/>
  <c r="T41" i="10"/>
  <c r="R41" i="10"/>
  <c r="T27" i="10"/>
  <c r="S27" i="10"/>
  <c r="R27" i="10"/>
  <c r="S12" i="10"/>
  <c r="U11" i="10"/>
  <c r="U10" i="10"/>
  <c r="U9" i="10"/>
  <c r="U27" i="10" l="1"/>
  <c r="V71" i="10"/>
  <c r="V56" i="10"/>
  <c r="V41" i="10"/>
  <c r="U7" i="10"/>
  <c r="U12" i="10" s="1"/>
  <c r="R12" i="10"/>
  <c r="N14" i="6"/>
  <c r="O14" i="6"/>
  <c r="P14" i="6"/>
  <c r="Q14" i="6"/>
  <c r="R14" i="6"/>
  <c r="S14" i="6"/>
  <c r="N6" i="5"/>
  <c r="O6" i="5"/>
  <c r="P6" i="5"/>
  <c r="Q6" i="5"/>
  <c r="R6" i="5"/>
  <c r="S6" i="5"/>
  <c r="B46" i="8" l="1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76" i="8"/>
  <c r="C77" i="8"/>
  <c r="C78" i="8"/>
  <c r="C79" i="8"/>
  <c r="C80" i="8"/>
  <c r="C81" i="8"/>
  <c r="C82" i="8"/>
  <c r="C83" i="8"/>
  <c r="C84" i="8"/>
  <c r="C85" i="8"/>
  <c r="C6" i="8"/>
  <c r="C7" i="8"/>
  <c r="C8" i="8"/>
  <c r="C9" i="8"/>
  <c r="C10" i="8"/>
  <c r="C2" i="8"/>
  <c r="C3" i="8"/>
  <c r="C4" i="8"/>
  <c r="C5" i="8"/>
  <c r="C1" i="8"/>
  <c r="N41" i="6"/>
  <c r="O41" i="6"/>
  <c r="P41" i="6"/>
  <c r="Q41" i="6"/>
  <c r="R41" i="6"/>
  <c r="S41" i="6"/>
  <c r="N61" i="6"/>
  <c r="O61" i="6"/>
  <c r="P61" i="6"/>
  <c r="Q61" i="6"/>
  <c r="R61" i="6"/>
  <c r="S61" i="6"/>
  <c r="N42" i="6"/>
  <c r="O42" i="6"/>
  <c r="P42" i="6"/>
  <c r="Q42" i="6"/>
  <c r="R42" i="6"/>
  <c r="S42" i="6"/>
  <c r="N55" i="6"/>
  <c r="O55" i="6"/>
  <c r="P55" i="6"/>
  <c r="Q55" i="6"/>
  <c r="R55" i="6"/>
  <c r="S55" i="6"/>
  <c r="N53" i="6"/>
  <c r="O53" i="6"/>
  <c r="P53" i="6"/>
  <c r="Q53" i="6"/>
  <c r="R53" i="6"/>
  <c r="S53" i="6"/>
  <c r="N76" i="6"/>
  <c r="O76" i="6"/>
  <c r="P76" i="6"/>
  <c r="Q76" i="6"/>
  <c r="R76" i="6"/>
  <c r="S76" i="6"/>
  <c r="N18" i="6"/>
  <c r="O18" i="6"/>
  <c r="P18" i="6"/>
  <c r="Q18" i="6"/>
  <c r="R18" i="6"/>
  <c r="S18" i="6"/>
  <c r="N6" i="3"/>
  <c r="O6" i="3"/>
  <c r="P6" i="3"/>
  <c r="Q6" i="3"/>
  <c r="R6" i="3"/>
  <c r="S6" i="3"/>
  <c r="N33" i="3"/>
  <c r="N81" i="3"/>
  <c r="N59" i="3"/>
  <c r="N54" i="3"/>
  <c r="N72" i="3"/>
  <c r="N35" i="3"/>
  <c r="N29" i="3"/>
  <c r="N85" i="3"/>
  <c r="N22" i="3"/>
  <c r="N51" i="3"/>
  <c r="N77" i="3"/>
  <c r="N69" i="3"/>
  <c r="N82" i="3"/>
  <c r="N79" i="3"/>
  <c r="N23" i="3"/>
  <c r="N56" i="3"/>
  <c r="N15" i="3"/>
  <c r="N13" i="3"/>
  <c r="N60" i="3"/>
  <c r="N24" i="3"/>
  <c r="N19" i="3"/>
  <c r="N58" i="3"/>
  <c r="N88" i="3"/>
  <c r="N32" i="3"/>
  <c r="N89" i="3"/>
  <c r="N16" i="3"/>
  <c r="N80" i="3"/>
  <c r="N61" i="3"/>
  <c r="N45" i="3"/>
  <c r="N11" i="3"/>
  <c r="N74" i="3"/>
  <c r="N17" i="3"/>
  <c r="N49" i="3"/>
  <c r="N83" i="3"/>
  <c r="N47" i="3"/>
  <c r="N55" i="3"/>
  <c r="N38" i="3"/>
  <c r="N28" i="3"/>
  <c r="N30" i="3"/>
  <c r="N40" i="3"/>
  <c r="N52" i="3"/>
  <c r="N66" i="3"/>
  <c r="N36" i="3"/>
  <c r="N18" i="3"/>
  <c r="N14" i="3"/>
  <c r="N73" i="3"/>
  <c r="N31" i="3"/>
  <c r="N64" i="3"/>
  <c r="N44" i="3"/>
  <c r="N10" i="3"/>
  <c r="N62" i="3"/>
  <c r="N8" i="3"/>
  <c r="N5" i="3"/>
  <c r="N65" i="3"/>
  <c r="N57" i="3"/>
  <c r="N37" i="3"/>
  <c r="N76" i="3"/>
  <c r="N46" i="3"/>
  <c r="N26" i="3"/>
  <c r="N63" i="3"/>
  <c r="N12" i="3"/>
  <c r="N25" i="3"/>
  <c r="N42" i="3"/>
  <c r="N20" i="3"/>
  <c r="N70" i="3"/>
  <c r="N67" i="3"/>
  <c r="N39" i="3"/>
  <c r="N53" i="3"/>
  <c r="N71" i="3"/>
  <c r="N41" i="3"/>
  <c r="N75" i="3"/>
  <c r="N27" i="3"/>
  <c r="N3" i="3"/>
  <c r="N48" i="3"/>
  <c r="N21" i="3"/>
  <c r="N34" i="3"/>
  <c r="N43" i="3"/>
  <c r="N4" i="3"/>
  <c r="N50" i="3"/>
  <c r="N9" i="3"/>
  <c r="N7" i="3"/>
  <c r="O33" i="3"/>
  <c r="O81" i="3"/>
  <c r="O59" i="3"/>
  <c r="O54" i="3"/>
  <c r="O72" i="3"/>
  <c r="O35" i="3"/>
  <c r="O29" i="3"/>
  <c r="O85" i="3"/>
  <c r="O22" i="3"/>
  <c r="O51" i="3"/>
  <c r="O77" i="3"/>
  <c r="O69" i="3"/>
  <c r="O82" i="3"/>
  <c r="O79" i="3"/>
  <c r="O23" i="3"/>
  <c r="O56" i="3"/>
  <c r="O15" i="3"/>
  <c r="O13" i="3"/>
  <c r="O60" i="3"/>
  <c r="O24" i="3"/>
  <c r="O19" i="3"/>
  <c r="O58" i="3"/>
  <c r="O88" i="3"/>
  <c r="O32" i="3"/>
  <c r="O89" i="3"/>
  <c r="O16" i="3"/>
  <c r="O80" i="3"/>
  <c r="O61" i="3"/>
  <c r="O45" i="3"/>
  <c r="O11" i="3"/>
  <c r="O74" i="3"/>
  <c r="O17" i="3"/>
  <c r="O49" i="3"/>
  <c r="O83" i="3"/>
  <c r="O47" i="3"/>
  <c r="O55" i="3"/>
  <c r="O38" i="3"/>
  <c r="O28" i="3"/>
  <c r="O30" i="3"/>
  <c r="O40" i="3"/>
  <c r="O52" i="3"/>
  <c r="O66" i="3"/>
  <c r="O36" i="3"/>
  <c r="O18" i="3"/>
  <c r="O14" i="3"/>
  <c r="O73" i="3"/>
  <c r="O31" i="3"/>
  <c r="O64" i="3"/>
  <c r="O44" i="3"/>
  <c r="O10" i="3"/>
  <c r="O62" i="3"/>
  <c r="O8" i="3"/>
  <c r="O5" i="3"/>
  <c r="O65" i="3"/>
  <c r="O57" i="3"/>
  <c r="O37" i="3"/>
  <c r="O76" i="3"/>
  <c r="O46" i="3"/>
  <c r="O26" i="3"/>
  <c r="O63" i="3"/>
  <c r="O12" i="3"/>
  <c r="O25" i="3"/>
  <c r="O42" i="3"/>
  <c r="O20" i="3"/>
  <c r="O70" i="3"/>
  <c r="O67" i="3"/>
  <c r="O39" i="3"/>
  <c r="O53" i="3"/>
  <c r="O71" i="3"/>
  <c r="O41" i="3"/>
  <c r="O75" i="3"/>
  <c r="O27" i="3"/>
  <c r="O3" i="3"/>
  <c r="O48" i="3"/>
  <c r="O21" i="3"/>
  <c r="O34" i="3"/>
  <c r="O43" i="3"/>
  <c r="O4" i="3"/>
  <c r="O50" i="3"/>
  <c r="O9" i="3"/>
  <c r="O7" i="3"/>
  <c r="P33" i="3"/>
  <c r="P81" i="3"/>
  <c r="P59" i="3"/>
  <c r="P54" i="3"/>
  <c r="P72" i="3"/>
  <c r="P35" i="3"/>
  <c r="P29" i="3"/>
  <c r="P85" i="3"/>
  <c r="P22" i="3"/>
  <c r="P51" i="3"/>
  <c r="P77" i="3"/>
  <c r="P69" i="3"/>
  <c r="P82" i="3"/>
  <c r="P79" i="3"/>
  <c r="P23" i="3"/>
  <c r="P56" i="3"/>
  <c r="P15" i="3"/>
  <c r="P13" i="3"/>
  <c r="P60" i="3"/>
  <c r="P24" i="3"/>
  <c r="P19" i="3"/>
  <c r="P58" i="3"/>
  <c r="P88" i="3"/>
  <c r="P32" i="3"/>
  <c r="P89" i="3"/>
  <c r="P16" i="3"/>
  <c r="P80" i="3"/>
  <c r="P61" i="3"/>
  <c r="P45" i="3"/>
  <c r="P11" i="3"/>
  <c r="P74" i="3"/>
  <c r="P17" i="3"/>
  <c r="P49" i="3"/>
  <c r="P83" i="3"/>
  <c r="P47" i="3"/>
  <c r="P55" i="3"/>
  <c r="P38" i="3"/>
  <c r="P28" i="3"/>
  <c r="P30" i="3"/>
  <c r="P40" i="3"/>
  <c r="P52" i="3"/>
  <c r="P66" i="3"/>
  <c r="P36" i="3"/>
  <c r="P18" i="3"/>
  <c r="P14" i="3"/>
  <c r="P73" i="3"/>
  <c r="P31" i="3"/>
  <c r="P64" i="3"/>
  <c r="P44" i="3"/>
  <c r="P10" i="3"/>
  <c r="P62" i="3"/>
  <c r="P8" i="3"/>
  <c r="P5" i="3"/>
  <c r="P65" i="3"/>
  <c r="P57" i="3"/>
  <c r="P37" i="3"/>
  <c r="P76" i="3"/>
  <c r="P46" i="3"/>
  <c r="P26" i="3"/>
  <c r="P63" i="3"/>
  <c r="P12" i="3"/>
  <c r="P25" i="3"/>
  <c r="P42" i="3"/>
  <c r="P20" i="3"/>
  <c r="P70" i="3"/>
  <c r="P67" i="3"/>
  <c r="P39" i="3"/>
  <c r="P53" i="3"/>
  <c r="P71" i="3"/>
  <c r="P41" i="3"/>
  <c r="P75" i="3"/>
  <c r="P27" i="3"/>
  <c r="P3" i="3"/>
  <c r="P48" i="3"/>
  <c r="P21" i="3"/>
  <c r="P34" i="3"/>
  <c r="P43" i="3"/>
  <c r="P4" i="3"/>
  <c r="P50" i="3"/>
  <c r="P9" i="3"/>
  <c r="P7" i="3"/>
  <c r="Q33" i="3"/>
  <c r="Q81" i="3"/>
  <c r="Q59" i="3"/>
  <c r="Q54" i="3"/>
  <c r="Q72" i="3"/>
  <c r="Q35" i="3"/>
  <c r="Q29" i="3"/>
  <c r="Q85" i="3"/>
  <c r="Q22" i="3"/>
  <c r="Q51" i="3"/>
  <c r="Q77" i="3"/>
  <c r="Q69" i="3"/>
  <c r="Q82" i="3"/>
  <c r="Q79" i="3"/>
  <c r="Q23" i="3"/>
  <c r="Q56" i="3"/>
  <c r="Q15" i="3"/>
  <c r="Q13" i="3"/>
  <c r="Q60" i="3"/>
  <c r="Q24" i="3"/>
  <c r="Q19" i="3"/>
  <c r="Q58" i="3"/>
  <c r="Q88" i="3"/>
  <c r="Q32" i="3"/>
  <c r="Q89" i="3"/>
  <c r="Q16" i="3"/>
  <c r="Q80" i="3"/>
  <c r="Q61" i="3"/>
  <c r="Q45" i="3"/>
  <c r="Q11" i="3"/>
  <c r="Q74" i="3"/>
  <c r="Q17" i="3"/>
  <c r="Q49" i="3"/>
  <c r="Q83" i="3"/>
  <c r="Q47" i="3"/>
  <c r="Q55" i="3"/>
  <c r="Q38" i="3"/>
  <c r="Q28" i="3"/>
  <c r="Q30" i="3"/>
  <c r="Q40" i="3"/>
  <c r="Q52" i="3"/>
  <c r="Q66" i="3"/>
  <c r="Q36" i="3"/>
  <c r="Q18" i="3"/>
  <c r="Q14" i="3"/>
  <c r="Q73" i="3"/>
  <c r="Q31" i="3"/>
  <c r="Q64" i="3"/>
  <c r="Q44" i="3"/>
  <c r="Q10" i="3"/>
  <c r="Q62" i="3"/>
  <c r="Q8" i="3"/>
  <c r="Q5" i="3"/>
  <c r="Q65" i="3"/>
  <c r="Q57" i="3"/>
  <c r="Q37" i="3"/>
  <c r="Q76" i="3"/>
  <c r="Q46" i="3"/>
  <c r="Q26" i="3"/>
  <c r="Q63" i="3"/>
  <c r="Q12" i="3"/>
  <c r="Q25" i="3"/>
  <c r="Q42" i="3"/>
  <c r="Q20" i="3"/>
  <c r="Q70" i="3"/>
  <c r="Q67" i="3"/>
  <c r="Q39" i="3"/>
  <c r="Q53" i="3"/>
  <c r="Q71" i="3"/>
  <c r="Q41" i="3"/>
  <c r="Q75" i="3"/>
  <c r="Q27" i="3"/>
  <c r="Q3" i="3"/>
  <c r="Q48" i="3"/>
  <c r="Q21" i="3"/>
  <c r="Q34" i="3"/>
  <c r="Q43" i="3"/>
  <c r="Q4" i="3"/>
  <c r="Q50" i="3"/>
  <c r="Q9" i="3"/>
  <c r="Q7" i="3"/>
  <c r="R33" i="3"/>
  <c r="R81" i="3"/>
  <c r="R59" i="3"/>
  <c r="R54" i="3"/>
  <c r="R72" i="3"/>
  <c r="R35" i="3"/>
  <c r="R29" i="3"/>
  <c r="R85" i="3"/>
  <c r="R22" i="3"/>
  <c r="R51" i="3"/>
  <c r="R77" i="3"/>
  <c r="R69" i="3"/>
  <c r="R82" i="3"/>
  <c r="R79" i="3"/>
  <c r="R23" i="3"/>
  <c r="R56" i="3"/>
  <c r="R15" i="3"/>
  <c r="R13" i="3"/>
  <c r="R60" i="3"/>
  <c r="R24" i="3"/>
  <c r="R19" i="3"/>
  <c r="R58" i="3"/>
  <c r="R88" i="3"/>
  <c r="R32" i="3"/>
  <c r="R89" i="3"/>
  <c r="R16" i="3"/>
  <c r="R80" i="3"/>
  <c r="R61" i="3"/>
  <c r="R45" i="3"/>
  <c r="R11" i="3"/>
  <c r="R74" i="3"/>
  <c r="R17" i="3"/>
  <c r="R49" i="3"/>
  <c r="R83" i="3"/>
  <c r="R47" i="3"/>
  <c r="R55" i="3"/>
  <c r="R38" i="3"/>
  <c r="R28" i="3"/>
  <c r="R30" i="3"/>
  <c r="R40" i="3"/>
  <c r="R52" i="3"/>
  <c r="R66" i="3"/>
  <c r="R36" i="3"/>
  <c r="R18" i="3"/>
  <c r="R14" i="3"/>
  <c r="R73" i="3"/>
  <c r="R31" i="3"/>
  <c r="R64" i="3"/>
  <c r="R44" i="3"/>
  <c r="R10" i="3"/>
  <c r="R62" i="3"/>
  <c r="R8" i="3"/>
  <c r="R5" i="3"/>
  <c r="R65" i="3"/>
  <c r="R57" i="3"/>
  <c r="R37" i="3"/>
  <c r="R76" i="3"/>
  <c r="R46" i="3"/>
  <c r="R26" i="3"/>
  <c r="R63" i="3"/>
  <c r="R12" i="3"/>
  <c r="R25" i="3"/>
  <c r="R42" i="3"/>
  <c r="R20" i="3"/>
  <c r="R70" i="3"/>
  <c r="R67" i="3"/>
  <c r="R39" i="3"/>
  <c r="R53" i="3"/>
  <c r="R71" i="3"/>
  <c r="R41" i="3"/>
  <c r="R75" i="3"/>
  <c r="R27" i="3"/>
  <c r="R3" i="3"/>
  <c r="R48" i="3"/>
  <c r="R21" i="3"/>
  <c r="R34" i="3"/>
  <c r="R43" i="3"/>
  <c r="R4" i="3"/>
  <c r="R50" i="3"/>
  <c r="R9" i="3"/>
  <c r="R7" i="3"/>
  <c r="S33" i="3"/>
  <c r="S81" i="3"/>
  <c r="S59" i="3"/>
  <c r="S54" i="3"/>
  <c r="S72" i="3"/>
  <c r="S35" i="3"/>
  <c r="S29" i="3"/>
  <c r="S85" i="3"/>
  <c r="S22" i="3"/>
  <c r="S51" i="3"/>
  <c r="S77" i="3"/>
  <c r="S69" i="3"/>
  <c r="S82" i="3"/>
  <c r="S79" i="3"/>
  <c r="S23" i="3"/>
  <c r="S56" i="3"/>
  <c r="S15" i="3"/>
  <c r="S13" i="3"/>
  <c r="S60" i="3"/>
  <c r="S24" i="3"/>
  <c r="S19" i="3"/>
  <c r="S58" i="3"/>
  <c r="S88" i="3"/>
  <c r="S32" i="3"/>
  <c r="S89" i="3"/>
  <c r="S16" i="3"/>
  <c r="S80" i="3"/>
  <c r="S61" i="3"/>
  <c r="S45" i="3"/>
  <c r="S11" i="3"/>
  <c r="S74" i="3"/>
  <c r="S17" i="3"/>
  <c r="S49" i="3"/>
  <c r="S83" i="3"/>
  <c r="S47" i="3"/>
  <c r="S55" i="3"/>
  <c r="S38" i="3"/>
  <c r="S28" i="3"/>
  <c r="S30" i="3"/>
  <c r="S40" i="3"/>
  <c r="S52" i="3"/>
  <c r="S66" i="3"/>
  <c r="S36" i="3"/>
  <c r="S18" i="3"/>
  <c r="S14" i="3"/>
  <c r="S73" i="3"/>
  <c r="S31" i="3"/>
  <c r="S64" i="3"/>
  <c r="S44" i="3"/>
  <c r="S10" i="3"/>
  <c r="S62" i="3"/>
  <c r="S8" i="3"/>
  <c r="S5" i="3"/>
  <c r="S65" i="3"/>
  <c r="S57" i="3"/>
  <c r="S37" i="3"/>
  <c r="S76" i="3"/>
  <c r="S46" i="3"/>
  <c r="S26" i="3"/>
  <c r="S63" i="3"/>
  <c r="S12" i="3"/>
  <c r="S25" i="3"/>
  <c r="S42" i="3"/>
  <c r="S20" i="3"/>
  <c r="S70" i="3"/>
  <c r="S67" i="3"/>
  <c r="S39" i="3"/>
  <c r="S53" i="3"/>
  <c r="S71" i="3"/>
  <c r="S41" i="3"/>
  <c r="S75" i="3"/>
  <c r="S27" i="3"/>
  <c r="S3" i="3"/>
  <c r="S48" i="3"/>
  <c r="S21" i="3"/>
  <c r="S34" i="3"/>
  <c r="S43" i="3"/>
  <c r="S4" i="3"/>
  <c r="S50" i="3"/>
  <c r="S9" i="3"/>
  <c r="S7" i="3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D81" i="8"/>
  <c r="D82" i="8"/>
  <c r="D83" i="8"/>
  <c r="D84" i="8"/>
  <c r="D85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5" i="8"/>
  <c r="B4" i="8"/>
  <c r="B3" i="8"/>
  <c r="B2" i="8"/>
  <c r="B1" i="8"/>
  <c r="N27" i="5"/>
  <c r="O27" i="5"/>
  <c r="P27" i="5"/>
  <c r="Q27" i="5"/>
  <c r="R27" i="5"/>
  <c r="S27" i="5"/>
  <c r="N26" i="5"/>
  <c r="O26" i="5"/>
  <c r="P26" i="5"/>
  <c r="Q26" i="5"/>
  <c r="R26" i="5"/>
  <c r="S26" i="5"/>
  <c r="N22" i="5"/>
  <c r="O22" i="5"/>
  <c r="P22" i="5"/>
  <c r="Q22" i="5"/>
  <c r="R22" i="5"/>
  <c r="S22" i="5"/>
  <c r="N5" i="5"/>
  <c r="O5" i="5"/>
  <c r="P5" i="5"/>
  <c r="Q5" i="5"/>
  <c r="R5" i="5"/>
  <c r="S5" i="5"/>
  <c r="N3" i="6"/>
  <c r="O3" i="6"/>
  <c r="P3" i="6"/>
  <c r="Q3" i="6"/>
  <c r="R3" i="6"/>
  <c r="S3" i="6"/>
  <c r="N56" i="6"/>
  <c r="O56" i="6"/>
  <c r="P56" i="6"/>
  <c r="Q56" i="6"/>
  <c r="R56" i="6"/>
  <c r="S56" i="6"/>
  <c r="N66" i="6"/>
  <c r="O66" i="6"/>
  <c r="P66" i="6"/>
  <c r="Q66" i="6"/>
  <c r="R66" i="6"/>
  <c r="S66" i="6"/>
  <c r="N5" i="6"/>
  <c r="O5" i="6"/>
  <c r="P5" i="6"/>
  <c r="Q5" i="6"/>
  <c r="R5" i="6"/>
  <c r="S5" i="6"/>
  <c r="N26" i="6"/>
  <c r="O26" i="6"/>
  <c r="P26" i="6"/>
  <c r="Q26" i="6"/>
  <c r="R26" i="6"/>
  <c r="S26" i="6"/>
  <c r="N72" i="6"/>
  <c r="O72" i="6"/>
  <c r="P72" i="6"/>
  <c r="Q72" i="6"/>
  <c r="R72" i="6"/>
  <c r="S72" i="6"/>
  <c r="J61" i="8"/>
  <c r="J62" i="8"/>
  <c r="J63" i="8"/>
  <c r="J64" i="8"/>
  <c r="J65" i="8"/>
  <c r="N15" i="6"/>
  <c r="O15" i="6"/>
  <c r="P15" i="6"/>
  <c r="Q15" i="6"/>
  <c r="R15" i="6"/>
  <c r="S15" i="6"/>
  <c r="N28" i="4"/>
  <c r="O28" i="4"/>
  <c r="P28" i="4"/>
  <c r="Q28" i="4"/>
  <c r="R28" i="4"/>
  <c r="S28" i="4"/>
  <c r="N27" i="4"/>
  <c r="O27" i="4"/>
  <c r="P27" i="4"/>
  <c r="Q27" i="4"/>
  <c r="R27" i="4"/>
  <c r="S27" i="4"/>
  <c r="N6" i="4"/>
  <c r="O6" i="4"/>
  <c r="P6" i="4"/>
  <c r="Q6" i="4"/>
  <c r="R6" i="4"/>
  <c r="S6" i="4"/>
  <c r="N18" i="4"/>
  <c r="O18" i="4"/>
  <c r="P18" i="4"/>
  <c r="Q18" i="4"/>
  <c r="R18" i="4"/>
  <c r="S18" i="4"/>
  <c r="N27" i="6"/>
  <c r="O27" i="6"/>
  <c r="P27" i="6"/>
  <c r="Q27" i="6"/>
  <c r="R27" i="6"/>
  <c r="S27" i="6"/>
  <c r="N33" i="4"/>
  <c r="O33" i="4"/>
  <c r="P33" i="4"/>
  <c r="Q33" i="4"/>
  <c r="R33" i="4"/>
  <c r="S33" i="4"/>
  <c r="N31" i="4"/>
  <c r="O31" i="4"/>
  <c r="P31" i="4"/>
  <c r="Q31" i="4"/>
  <c r="R31" i="4"/>
  <c r="S31" i="4"/>
  <c r="D76" i="8"/>
  <c r="D77" i="8"/>
  <c r="D78" i="8"/>
  <c r="D79" i="8"/>
  <c r="D80" i="8"/>
  <c r="D71" i="8"/>
  <c r="D72" i="8"/>
  <c r="D73" i="8"/>
  <c r="D74" i="8"/>
  <c r="D75" i="8"/>
  <c r="D66" i="8"/>
  <c r="D67" i="8"/>
  <c r="D68" i="8"/>
  <c r="D69" i="8"/>
  <c r="D70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4" i="8"/>
  <c r="F5" i="8"/>
  <c r="F3" i="8"/>
  <c r="F2" i="8"/>
  <c r="F1" i="8"/>
  <c r="N60" i="4"/>
  <c r="O60" i="4"/>
  <c r="P60" i="4"/>
  <c r="Q60" i="4"/>
  <c r="R60" i="4"/>
  <c r="S60" i="4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3" i="8"/>
  <c r="J4" i="8"/>
  <c r="J5" i="8"/>
  <c r="J2" i="8"/>
  <c r="J1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3" i="8"/>
  <c r="H4" i="8"/>
  <c r="H5" i="8"/>
  <c r="H2" i="8"/>
  <c r="H1" i="8"/>
  <c r="N45" i="4"/>
  <c r="O45" i="4"/>
  <c r="P45" i="4"/>
  <c r="Q45" i="4"/>
  <c r="R45" i="4"/>
  <c r="S45" i="4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3" i="8"/>
  <c r="D4" i="8"/>
  <c r="D5" i="8"/>
  <c r="D2" i="8"/>
  <c r="N59" i="5"/>
  <c r="O59" i="5"/>
  <c r="P59" i="5"/>
  <c r="Q59" i="5"/>
  <c r="R59" i="5"/>
  <c r="S59" i="5"/>
  <c r="N8" i="5"/>
  <c r="O8" i="5"/>
  <c r="P8" i="5"/>
  <c r="Q8" i="5"/>
  <c r="R8" i="5"/>
  <c r="S8" i="5"/>
  <c r="N4" i="5"/>
  <c r="O4" i="5"/>
  <c r="P4" i="5"/>
  <c r="Q4" i="5"/>
  <c r="R4" i="5"/>
  <c r="S4" i="5"/>
  <c r="N31" i="5"/>
  <c r="O31" i="5"/>
  <c r="P31" i="5"/>
  <c r="Q31" i="5"/>
  <c r="R31" i="5"/>
  <c r="S31" i="5"/>
  <c r="N51" i="4"/>
  <c r="O51" i="4"/>
  <c r="P51" i="4"/>
  <c r="R51" i="4"/>
  <c r="Q51" i="4"/>
  <c r="S51" i="4"/>
  <c r="N10" i="5"/>
  <c r="O10" i="5"/>
  <c r="P10" i="5"/>
  <c r="R10" i="5"/>
  <c r="Q10" i="5"/>
  <c r="S10" i="5"/>
  <c r="N59" i="6"/>
  <c r="O59" i="6"/>
  <c r="P59" i="6"/>
  <c r="R59" i="6"/>
  <c r="Q59" i="6"/>
  <c r="S59" i="6"/>
  <c r="N31" i="6"/>
  <c r="O31" i="6"/>
  <c r="P31" i="6"/>
  <c r="R31" i="6"/>
  <c r="Q31" i="6"/>
  <c r="S31" i="6"/>
  <c r="N8" i="6"/>
  <c r="O8" i="6"/>
  <c r="P8" i="6"/>
  <c r="R8" i="6"/>
  <c r="Q8" i="6"/>
  <c r="S8" i="6"/>
  <c r="N20" i="6"/>
  <c r="O20" i="6"/>
  <c r="P20" i="6"/>
  <c r="R20" i="6"/>
  <c r="Q20" i="6"/>
  <c r="S20" i="6"/>
  <c r="N54" i="5"/>
  <c r="O54" i="5"/>
  <c r="P54" i="5"/>
  <c r="R54" i="5"/>
  <c r="Q54" i="5"/>
  <c r="S54" i="5"/>
  <c r="N49" i="4"/>
  <c r="O49" i="4"/>
  <c r="P49" i="4"/>
  <c r="R49" i="4"/>
  <c r="Q49" i="4"/>
  <c r="S49" i="4"/>
  <c r="N41" i="5"/>
  <c r="N21" i="5"/>
  <c r="N42" i="5"/>
  <c r="N12" i="5"/>
  <c r="N66" i="5"/>
  <c r="N25" i="5"/>
  <c r="N17" i="5"/>
  <c r="N58" i="5"/>
  <c r="N24" i="5"/>
  <c r="N47" i="5"/>
  <c r="N39" i="5"/>
  <c r="N34" i="5"/>
  <c r="N55" i="5"/>
  <c r="N30" i="5"/>
  <c r="N35" i="5"/>
  <c r="N11" i="5"/>
  <c r="N13" i="5"/>
  <c r="N28" i="5"/>
  <c r="N15" i="5"/>
  <c r="N40" i="5"/>
  <c r="N65" i="5"/>
  <c r="N44" i="5"/>
  <c r="N46" i="5"/>
  <c r="N45" i="5"/>
  <c r="N70" i="5"/>
  <c r="N33" i="5"/>
  <c r="N38" i="5"/>
  <c r="N18" i="5"/>
  <c r="N23" i="5"/>
  <c r="N32" i="5"/>
  <c r="N29" i="5"/>
  <c r="N3" i="5"/>
  <c r="N49" i="5"/>
  <c r="N16" i="5"/>
  <c r="N61" i="5"/>
  <c r="N64" i="5"/>
  <c r="N56" i="5"/>
  <c r="N14" i="5"/>
  <c r="N48" i="5"/>
  <c r="N19" i="5"/>
  <c r="N36" i="5"/>
  <c r="N50" i="5"/>
  <c r="N20" i="5"/>
  <c r="N51" i="5"/>
  <c r="N73" i="5"/>
  <c r="N9" i="5"/>
  <c r="N7" i="5"/>
  <c r="N43" i="5"/>
  <c r="O41" i="5"/>
  <c r="O21" i="5"/>
  <c r="O42" i="5"/>
  <c r="O12" i="5"/>
  <c r="O66" i="5"/>
  <c r="O25" i="5"/>
  <c r="O17" i="5"/>
  <c r="O58" i="5"/>
  <c r="O24" i="5"/>
  <c r="O47" i="5"/>
  <c r="O39" i="5"/>
  <c r="O34" i="5"/>
  <c r="O55" i="5"/>
  <c r="O30" i="5"/>
  <c r="O35" i="5"/>
  <c r="O11" i="5"/>
  <c r="O13" i="5"/>
  <c r="O28" i="5"/>
  <c r="O15" i="5"/>
  <c r="O40" i="5"/>
  <c r="O65" i="5"/>
  <c r="O44" i="5"/>
  <c r="O46" i="5"/>
  <c r="O45" i="5"/>
  <c r="O70" i="5"/>
  <c r="O33" i="5"/>
  <c r="O38" i="5"/>
  <c r="O18" i="5"/>
  <c r="O23" i="5"/>
  <c r="O32" i="5"/>
  <c r="O29" i="5"/>
  <c r="O3" i="5"/>
  <c r="O49" i="5"/>
  <c r="O16" i="5"/>
  <c r="O61" i="5"/>
  <c r="O64" i="5"/>
  <c r="O56" i="5"/>
  <c r="O14" i="5"/>
  <c r="O48" i="5"/>
  <c r="O19" i="5"/>
  <c r="O36" i="5"/>
  <c r="O50" i="5"/>
  <c r="O20" i="5"/>
  <c r="O51" i="5"/>
  <c r="O73" i="5"/>
  <c r="O9" i="5"/>
  <c r="O7" i="5"/>
  <c r="O43" i="5"/>
  <c r="P41" i="5"/>
  <c r="P21" i="5"/>
  <c r="P42" i="5"/>
  <c r="P12" i="5"/>
  <c r="P66" i="5"/>
  <c r="P25" i="5"/>
  <c r="P17" i="5"/>
  <c r="P58" i="5"/>
  <c r="P24" i="5"/>
  <c r="P47" i="5"/>
  <c r="P39" i="5"/>
  <c r="P34" i="5"/>
  <c r="P55" i="5"/>
  <c r="P30" i="5"/>
  <c r="P35" i="5"/>
  <c r="P11" i="5"/>
  <c r="P13" i="5"/>
  <c r="P28" i="5"/>
  <c r="P15" i="5"/>
  <c r="P40" i="5"/>
  <c r="P65" i="5"/>
  <c r="P44" i="5"/>
  <c r="P46" i="5"/>
  <c r="P45" i="5"/>
  <c r="P70" i="5"/>
  <c r="P33" i="5"/>
  <c r="P38" i="5"/>
  <c r="P18" i="5"/>
  <c r="P23" i="5"/>
  <c r="P32" i="5"/>
  <c r="P29" i="5"/>
  <c r="P3" i="5"/>
  <c r="P49" i="5"/>
  <c r="P16" i="5"/>
  <c r="P61" i="5"/>
  <c r="P64" i="5"/>
  <c r="P56" i="5"/>
  <c r="P14" i="5"/>
  <c r="P48" i="5"/>
  <c r="P19" i="5"/>
  <c r="P36" i="5"/>
  <c r="P50" i="5"/>
  <c r="P20" i="5"/>
  <c r="P51" i="5"/>
  <c r="P73" i="5"/>
  <c r="P9" i="5"/>
  <c r="P7" i="5"/>
  <c r="P43" i="5"/>
  <c r="R41" i="5"/>
  <c r="R21" i="5"/>
  <c r="R42" i="5"/>
  <c r="R12" i="5"/>
  <c r="R66" i="5"/>
  <c r="R25" i="5"/>
  <c r="R17" i="5"/>
  <c r="R58" i="5"/>
  <c r="R24" i="5"/>
  <c r="R47" i="5"/>
  <c r="R39" i="5"/>
  <c r="R34" i="5"/>
  <c r="R55" i="5"/>
  <c r="R30" i="5"/>
  <c r="R35" i="5"/>
  <c r="R11" i="5"/>
  <c r="R13" i="5"/>
  <c r="R28" i="5"/>
  <c r="R15" i="5"/>
  <c r="R40" i="5"/>
  <c r="R65" i="5"/>
  <c r="R44" i="5"/>
  <c r="R46" i="5"/>
  <c r="R45" i="5"/>
  <c r="R70" i="5"/>
  <c r="R33" i="5"/>
  <c r="R38" i="5"/>
  <c r="R18" i="5"/>
  <c r="R23" i="5"/>
  <c r="R32" i="5"/>
  <c r="R29" i="5"/>
  <c r="R3" i="5"/>
  <c r="R49" i="5"/>
  <c r="R16" i="5"/>
  <c r="R61" i="5"/>
  <c r="R64" i="5"/>
  <c r="R56" i="5"/>
  <c r="R14" i="5"/>
  <c r="R48" i="5"/>
  <c r="R19" i="5"/>
  <c r="R36" i="5"/>
  <c r="R50" i="5"/>
  <c r="R20" i="5"/>
  <c r="R51" i="5"/>
  <c r="R73" i="5"/>
  <c r="R9" i="5"/>
  <c r="R7" i="5"/>
  <c r="R43" i="5"/>
  <c r="Q41" i="5"/>
  <c r="Q21" i="5"/>
  <c r="Q42" i="5"/>
  <c r="Q12" i="5"/>
  <c r="Q66" i="5"/>
  <c r="Q25" i="5"/>
  <c r="Q17" i="5"/>
  <c r="Q58" i="5"/>
  <c r="Q24" i="5"/>
  <c r="Q47" i="5"/>
  <c r="Q39" i="5"/>
  <c r="Q34" i="5"/>
  <c r="Q55" i="5"/>
  <c r="Q30" i="5"/>
  <c r="Q35" i="5"/>
  <c r="Q11" i="5"/>
  <c r="Q13" i="5"/>
  <c r="Q28" i="5"/>
  <c r="Q15" i="5"/>
  <c r="Q40" i="5"/>
  <c r="Q65" i="5"/>
  <c r="Q44" i="5"/>
  <c r="Q46" i="5"/>
  <c r="Q45" i="5"/>
  <c r="Q70" i="5"/>
  <c r="Q33" i="5"/>
  <c r="Q38" i="5"/>
  <c r="Q18" i="5"/>
  <c r="Q23" i="5"/>
  <c r="Q32" i="5"/>
  <c r="Q29" i="5"/>
  <c r="Q3" i="5"/>
  <c r="Q49" i="5"/>
  <c r="Q16" i="5"/>
  <c r="Q61" i="5"/>
  <c r="Q64" i="5"/>
  <c r="Q56" i="5"/>
  <c r="Q14" i="5"/>
  <c r="Q48" i="5"/>
  <c r="Q19" i="5"/>
  <c r="Q36" i="5"/>
  <c r="Q50" i="5"/>
  <c r="Q20" i="5"/>
  <c r="Q51" i="5"/>
  <c r="Q73" i="5"/>
  <c r="Q9" i="5"/>
  <c r="Q7" i="5"/>
  <c r="Q43" i="5"/>
  <c r="S41" i="5"/>
  <c r="S21" i="5"/>
  <c r="S42" i="5"/>
  <c r="S12" i="5"/>
  <c r="S66" i="5"/>
  <c r="S25" i="5"/>
  <c r="S17" i="5"/>
  <c r="S58" i="5"/>
  <c r="S24" i="5"/>
  <c r="S47" i="5"/>
  <c r="S39" i="5"/>
  <c r="S34" i="5"/>
  <c r="S55" i="5"/>
  <c r="S30" i="5"/>
  <c r="S35" i="5"/>
  <c r="S11" i="5"/>
  <c r="S13" i="5"/>
  <c r="S28" i="5"/>
  <c r="S15" i="5"/>
  <c r="S40" i="5"/>
  <c r="S65" i="5"/>
  <c r="S44" i="5"/>
  <c r="S46" i="5"/>
  <c r="S45" i="5"/>
  <c r="S70" i="5"/>
  <c r="S33" i="5"/>
  <c r="S38" i="5"/>
  <c r="S18" i="5"/>
  <c r="S23" i="5"/>
  <c r="S32" i="5"/>
  <c r="S29" i="5"/>
  <c r="S3" i="5"/>
  <c r="S49" i="5"/>
  <c r="S16" i="5"/>
  <c r="S61" i="5"/>
  <c r="S64" i="5"/>
  <c r="S56" i="5"/>
  <c r="S14" i="5"/>
  <c r="S48" i="5"/>
  <c r="S19" i="5"/>
  <c r="S36" i="5"/>
  <c r="S50" i="5"/>
  <c r="S20" i="5"/>
  <c r="S51" i="5"/>
  <c r="S73" i="5"/>
  <c r="S9" i="5"/>
  <c r="S7" i="5"/>
  <c r="S43" i="5"/>
  <c r="N25" i="4"/>
  <c r="O25" i="4"/>
  <c r="P25" i="4"/>
  <c r="R25" i="4"/>
  <c r="Q25" i="4"/>
  <c r="S25" i="4"/>
  <c r="N46" i="4"/>
  <c r="N42" i="4"/>
  <c r="N56" i="4"/>
  <c r="N23" i="4"/>
  <c r="N13" i="4"/>
  <c r="N24" i="4"/>
  <c r="N48" i="4"/>
  <c r="N15" i="4"/>
  <c r="N32" i="4"/>
  <c r="N53" i="4"/>
  <c r="N21" i="4"/>
  <c r="N44" i="4"/>
  <c r="N41" i="4"/>
  <c r="N54" i="4"/>
  <c r="N39" i="4"/>
  <c r="N7" i="4"/>
  <c r="N16" i="4"/>
  <c r="N58" i="4"/>
  <c r="N47" i="4"/>
  <c r="N34" i="4"/>
  <c r="N37" i="4"/>
  <c r="N35" i="4"/>
  <c r="N3" i="4"/>
  <c r="N14" i="4"/>
  <c r="N26" i="4"/>
  <c r="N12" i="4"/>
  <c r="N29" i="4"/>
  <c r="N64" i="4"/>
  <c r="N65" i="4"/>
  <c r="N22" i="4"/>
  <c r="N19" i="4"/>
  <c r="N40" i="4"/>
  <c r="N30" i="4"/>
  <c r="N59" i="4"/>
  <c r="N50" i="4"/>
  <c r="N20" i="4"/>
  <c r="N43" i="4"/>
  <c r="N4" i="4"/>
  <c r="N8" i="4"/>
  <c r="N17" i="4"/>
  <c r="N9" i="4"/>
  <c r="N10" i="4"/>
  <c r="N63" i="4"/>
  <c r="N61" i="4"/>
  <c r="N11" i="4"/>
  <c r="N38" i="4"/>
  <c r="N5" i="4"/>
  <c r="N36" i="4"/>
  <c r="O46" i="4"/>
  <c r="O42" i="4"/>
  <c r="O56" i="4"/>
  <c r="O23" i="4"/>
  <c r="O13" i="4"/>
  <c r="O24" i="4"/>
  <c r="O48" i="4"/>
  <c r="O15" i="4"/>
  <c r="O32" i="4"/>
  <c r="O53" i="4"/>
  <c r="O21" i="4"/>
  <c r="O44" i="4"/>
  <c r="O41" i="4"/>
  <c r="O54" i="4"/>
  <c r="O39" i="4"/>
  <c r="O7" i="4"/>
  <c r="O16" i="4"/>
  <c r="O58" i="4"/>
  <c r="O47" i="4"/>
  <c r="O34" i="4"/>
  <c r="O37" i="4"/>
  <c r="O35" i="4"/>
  <c r="O3" i="4"/>
  <c r="O14" i="4"/>
  <c r="O26" i="4"/>
  <c r="O12" i="4"/>
  <c r="O29" i="4"/>
  <c r="O64" i="4"/>
  <c r="O65" i="4"/>
  <c r="O22" i="4"/>
  <c r="O19" i="4"/>
  <c r="O40" i="4"/>
  <c r="O30" i="4"/>
  <c r="O59" i="4"/>
  <c r="O50" i="4"/>
  <c r="O20" i="4"/>
  <c r="O43" i="4"/>
  <c r="O4" i="4"/>
  <c r="O8" i="4"/>
  <c r="O17" i="4"/>
  <c r="O9" i="4"/>
  <c r="O10" i="4"/>
  <c r="O63" i="4"/>
  <c r="O61" i="4"/>
  <c r="O11" i="4"/>
  <c r="O38" i="4"/>
  <c r="O5" i="4"/>
  <c r="O36" i="4"/>
  <c r="P46" i="4"/>
  <c r="P42" i="4"/>
  <c r="P56" i="4"/>
  <c r="P23" i="4"/>
  <c r="P13" i="4"/>
  <c r="P24" i="4"/>
  <c r="P48" i="4"/>
  <c r="P15" i="4"/>
  <c r="P32" i="4"/>
  <c r="P53" i="4"/>
  <c r="P21" i="4"/>
  <c r="P44" i="4"/>
  <c r="P41" i="4"/>
  <c r="P54" i="4"/>
  <c r="P39" i="4"/>
  <c r="P7" i="4"/>
  <c r="P16" i="4"/>
  <c r="P58" i="4"/>
  <c r="P47" i="4"/>
  <c r="P34" i="4"/>
  <c r="P37" i="4"/>
  <c r="P35" i="4"/>
  <c r="P3" i="4"/>
  <c r="P14" i="4"/>
  <c r="P26" i="4"/>
  <c r="P12" i="4"/>
  <c r="P29" i="4"/>
  <c r="P64" i="4"/>
  <c r="P65" i="4"/>
  <c r="P22" i="4"/>
  <c r="P19" i="4"/>
  <c r="P40" i="4"/>
  <c r="P30" i="4"/>
  <c r="P59" i="4"/>
  <c r="P50" i="4"/>
  <c r="P20" i="4"/>
  <c r="P43" i="4"/>
  <c r="P4" i="4"/>
  <c r="P8" i="4"/>
  <c r="P17" i="4"/>
  <c r="P9" i="4"/>
  <c r="P10" i="4"/>
  <c r="P63" i="4"/>
  <c r="P61" i="4"/>
  <c r="P11" i="4"/>
  <c r="P38" i="4"/>
  <c r="P5" i="4"/>
  <c r="P36" i="4"/>
  <c r="R46" i="4"/>
  <c r="R42" i="4"/>
  <c r="R56" i="4"/>
  <c r="R23" i="4"/>
  <c r="R13" i="4"/>
  <c r="R24" i="4"/>
  <c r="R48" i="4"/>
  <c r="R15" i="4"/>
  <c r="R32" i="4"/>
  <c r="R53" i="4"/>
  <c r="R21" i="4"/>
  <c r="R44" i="4"/>
  <c r="R41" i="4"/>
  <c r="R54" i="4"/>
  <c r="R39" i="4"/>
  <c r="R7" i="4"/>
  <c r="R16" i="4"/>
  <c r="R58" i="4"/>
  <c r="R47" i="4"/>
  <c r="R34" i="4"/>
  <c r="R37" i="4"/>
  <c r="R35" i="4"/>
  <c r="R3" i="4"/>
  <c r="R14" i="4"/>
  <c r="R26" i="4"/>
  <c r="R12" i="4"/>
  <c r="R29" i="4"/>
  <c r="R64" i="4"/>
  <c r="R65" i="4"/>
  <c r="R22" i="4"/>
  <c r="R19" i="4"/>
  <c r="R40" i="4"/>
  <c r="R30" i="4"/>
  <c r="R59" i="4"/>
  <c r="R50" i="4"/>
  <c r="R20" i="4"/>
  <c r="R43" i="4"/>
  <c r="R4" i="4"/>
  <c r="R8" i="4"/>
  <c r="R17" i="4"/>
  <c r="R9" i="4"/>
  <c r="R10" i="4"/>
  <c r="R63" i="4"/>
  <c r="R61" i="4"/>
  <c r="R11" i="4"/>
  <c r="R38" i="4"/>
  <c r="R5" i="4"/>
  <c r="R36" i="4"/>
  <c r="Q46" i="4"/>
  <c r="Q42" i="4"/>
  <c r="Q56" i="4"/>
  <c r="Q23" i="4"/>
  <c r="Q13" i="4"/>
  <c r="Q24" i="4"/>
  <c r="Q48" i="4"/>
  <c r="Q15" i="4"/>
  <c r="Q32" i="4"/>
  <c r="Q53" i="4"/>
  <c r="Q21" i="4"/>
  <c r="Q44" i="4"/>
  <c r="Q41" i="4"/>
  <c r="Q54" i="4"/>
  <c r="Q39" i="4"/>
  <c r="Q7" i="4"/>
  <c r="Q16" i="4"/>
  <c r="Q58" i="4"/>
  <c r="Q47" i="4"/>
  <c r="Q34" i="4"/>
  <c r="Q37" i="4"/>
  <c r="Q35" i="4"/>
  <c r="Q3" i="4"/>
  <c r="Q14" i="4"/>
  <c r="Q26" i="4"/>
  <c r="Q12" i="4"/>
  <c r="Q29" i="4"/>
  <c r="Q64" i="4"/>
  <c r="Q65" i="4"/>
  <c r="Q22" i="4"/>
  <c r="Q19" i="4"/>
  <c r="Q40" i="4"/>
  <c r="Q30" i="4"/>
  <c r="Q59" i="4"/>
  <c r="Q50" i="4"/>
  <c r="Q20" i="4"/>
  <c r="Q43" i="4"/>
  <c r="Q4" i="4"/>
  <c r="Q8" i="4"/>
  <c r="Q17" i="4"/>
  <c r="Q9" i="4"/>
  <c r="Q10" i="4"/>
  <c r="Q63" i="4"/>
  <c r="Q61" i="4"/>
  <c r="Q11" i="4"/>
  <c r="Q38" i="4"/>
  <c r="Q5" i="4"/>
  <c r="Q36" i="4"/>
  <c r="S46" i="4"/>
  <c r="S42" i="4"/>
  <c r="S56" i="4"/>
  <c r="S23" i="4"/>
  <c r="S13" i="4"/>
  <c r="S24" i="4"/>
  <c r="S48" i="4"/>
  <c r="S15" i="4"/>
  <c r="S32" i="4"/>
  <c r="S53" i="4"/>
  <c r="S21" i="4"/>
  <c r="S44" i="4"/>
  <c r="S41" i="4"/>
  <c r="S54" i="4"/>
  <c r="S39" i="4"/>
  <c r="S7" i="4"/>
  <c r="S16" i="4"/>
  <c r="S58" i="4"/>
  <c r="S47" i="4"/>
  <c r="S34" i="4"/>
  <c r="S37" i="4"/>
  <c r="S35" i="4"/>
  <c r="S3" i="4"/>
  <c r="S14" i="4"/>
  <c r="S26" i="4"/>
  <c r="S12" i="4"/>
  <c r="S29" i="4"/>
  <c r="S64" i="4"/>
  <c r="S65" i="4"/>
  <c r="S22" i="4"/>
  <c r="S19" i="4"/>
  <c r="S40" i="4"/>
  <c r="S30" i="4"/>
  <c r="S59" i="4"/>
  <c r="S50" i="4"/>
  <c r="S20" i="4"/>
  <c r="S43" i="4"/>
  <c r="S4" i="4"/>
  <c r="S8" i="4"/>
  <c r="S17" i="4"/>
  <c r="S9" i="4"/>
  <c r="S10" i="4"/>
  <c r="S63" i="4"/>
  <c r="S61" i="4"/>
  <c r="S11" i="4"/>
  <c r="S38" i="4"/>
  <c r="S5" i="4"/>
  <c r="S36" i="4"/>
  <c r="N21" i="6"/>
  <c r="O21" i="6"/>
  <c r="P21" i="6"/>
  <c r="R21" i="6"/>
  <c r="Q21" i="6"/>
  <c r="S21" i="6"/>
  <c r="N28" i="6"/>
  <c r="N19" i="6"/>
  <c r="N64" i="6"/>
  <c r="N69" i="6"/>
  <c r="N10" i="6"/>
  <c r="N68" i="6"/>
  <c r="N43" i="6"/>
  <c r="N24" i="6"/>
  <c r="N30" i="6"/>
  <c r="N51" i="6"/>
  <c r="N52" i="6"/>
  <c r="N46" i="6"/>
  <c r="N48" i="6"/>
  <c r="N33" i="6"/>
  <c r="N23" i="6"/>
  <c r="N63" i="6"/>
  <c r="N12" i="6"/>
  <c r="N32" i="6"/>
  <c r="N60" i="6"/>
  <c r="N36" i="6"/>
  <c r="N62" i="6"/>
  <c r="N4" i="6"/>
  <c r="N71" i="6"/>
  <c r="N45" i="6"/>
  <c r="N57" i="6"/>
  <c r="N47" i="6"/>
  <c r="N54" i="6"/>
  <c r="N40" i="6"/>
  <c r="N35" i="6"/>
  <c r="N17" i="6"/>
  <c r="N25" i="6"/>
  <c r="N34" i="6"/>
  <c r="N38" i="6"/>
  <c r="N6" i="6"/>
  <c r="N49" i="6"/>
  <c r="N37" i="6"/>
  <c r="N7" i="6"/>
  <c r="N65" i="6"/>
  <c r="N70" i="6"/>
  <c r="N13" i="6"/>
  <c r="N44" i="6"/>
  <c r="N11" i="6"/>
  <c r="N9" i="6"/>
  <c r="N22" i="6"/>
  <c r="N39" i="6"/>
  <c r="N16" i="6"/>
  <c r="N50" i="6"/>
  <c r="N29" i="6"/>
  <c r="N58" i="6"/>
  <c r="O28" i="6"/>
  <c r="O19" i="6"/>
  <c r="O64" i="6"/>
  <c r="O69" i="6"/>
  <c r="O10" i="6"/>
  <c r="O68" i="6"/>
  <c r="O43" i="6"/>
  <c r="O24" i="6"/>
  <c r="O30" i="6"/>
  <c r="O51" i="6"/>
  <c r="O52" i="6"/>
  <c r="O46" i="6"/>
  <c r="O48" i="6"/>
  <c r="O33" i="6"/>
  <c r="O23" i="6"/>
  <c r="O63" i="6"/>
  <c r="O12" i="6"/>
  <c r="O32" i="6"/>
  <c r="O60" i="6"/>
  <c r="O36" i="6"/>
  <c r="O62" i="6"/>
  <c r="O4" i="6"/>
  <c r="O71" i="6"/>
  <c r="O45" i="6"/>
  <c r="O57" i="6"/>
  <c r="O47" i="6"/>
  <c r="O54" i="6"/>
  <c r="O40" i="6"/>
  <c r="O35" i="6"/>
  <c r="O17" i="6"/>
  <c r="O25" i="6"/>
  <c r="O34" i="6"/>
  <c r="O38" i="6"/>
  <c r="O6" i="6"/>
  <c r="O49" i="6"/>
  <c r="O37" i="6"/>
  <c r="O7" i="6"/>
  <c r="O65" i="6"/>
  <c r="O70" i="6"/>
  <c r="O13" i="6"/>
  <c r="O44" i="6"/>
  <c r="O11" i="6"/>
  <c r="O9" i="6"/>
  <c r="O22" i="6"/>
  <c r="O39" i="6"/>
  <c r="O16" i="6"/>
  <c r="O50" i="6"/>
  <c r="O29" i="6"/>
  <c r="O58" i="6"/>
  <c r="P28" i="6"/>
  <c r="P19" i="6"/>
  <c r="P64" i="6"/>
  <c r="P69" i="6"/>
  <c r="P10" i="6"/>
  <c r="P68" i="6"/>
  <c r="P43" i="6"/>
  <c r="P24" i="6"/>
  <c r="P30" i="6"/>
  <c r="P51" i="6"/>
  <c r="P52" i="6"/>
  <c r="P46" i="6"/>
  <c r="P48" i="6"/>
  <c r="P33" i="6"/>
  <c r="P23" i="6"/>
  <c r="P63" i="6"/>
  <c r="P12" i="6"/>
  <c r="P32" i="6"/>
  <c r="P60" i="6"/>
  <c r="P36" i="6"/>
  <c r="P62" i="6"/>
  <c r="P4" i="6"/>
  <c r="P71" i="6"/>
  <c r="P45" i="6"/>
  <c r="P57" i="6"/>
  <c r="P47" i="6"/>
  <c r="P54" i="6"/>
  <c r="P40" i="6"/>
  <c r="P35" i="6"/>
  <c r="P17" i="6"/>
  <c r="P25" i="6"/>
  <c r="P34" i="6"/>
  <c r="P38" i="6"/>
  <c r="P6" i="6"/>
  <c r="P49" i="6"/>
  <c r="P37" i="6"/>
  <c r="P7" i="6"/>
  <c r="P65" i="6"/>
  <c r="P70" i="6"/>
  <c r="P13" i="6"/>
  <c r="P44" i="6"/>
  <c r="P11" i="6"/>
  <c r="P9" i="6"/>
  <c r="P22" i="6"/>
  <c r="P39" i="6"/>
  <c r="P16" i="6"/>
  <c r="P50" i="6"/>
  <c r="P29" i="6"/>
  <c r="P58" i="6"/>
  <c r="R28" i="6"/>
  <c r="R19" i="6"/>
  <c r="R64" i="6"/>
  <c r="R69" i="6"/>
  <c r="R10" i="6"/>
  <c r="R68" i="6"/>
  <c r="R43" i="6"/>
  <c r="R24" i="6"/>
  <c r="R30" i="6"/>
  <c r="R51" i="6"/>
  <c r="R52" i="6"/>
  <c r="R46" i="6"/>
  <c r="R48" i="6"/>
  <c r="R33" i="6"/>
  <c r="R23" i="6"/>
  <c r="R63" i="6"/>
  <c r="R12" i="6"/>
  <c r="R32" i="6"/>
  <c r="R60" i="6"/>
  <c r="R36" i="6"/>
  <c r="R62" i="6"/>
  <c r="R4" i="6"/>
  <c r="R71" i="6"/>
  <c r="R45" i="6"/>
  <c r="R57" i="6"/>
  <c r="R47" i="6"/>
  <c r="R54" i="6"/>
  <c r="R40" i="6"/>
  <c r="R35" i="6"/>
  <c r="R17" i="6"/>
  <c r="R25" i="6"/>
  <c r="R34" i="6"/>
  <c r="R38" i="6"/>
  <c r="R6" i="6"/>
  <c r="R49" i="6"/>
  <c r="R37" i="6"/>
  <c r="R7" i="6"/>
  <c r="R65" i="6"/>
  <c r="R70" i="6"/>
  <c r="R13" i="6"/>
  <c r="R44" i="6"/>
  <c r="R11" i="6"/>
  <c r="R9" i="6"/>
  <c r="R22" i="6"/>
  <c r="R39" i="6"/>
  <c r="R16" i="6"/>
  <c r="R50" i="6"/>
  <c r="R29" i="6"/>
  <c r="R58" i="6"/>
  <c r="Q28" i="6"/>
  <c r="Q19" i="6"/>
  <c r="Q64" i="6"/>
  <c r="Q69" i="6"/>
  <c r="Q10" i="6"/>
  <c r="Q68" i="6"/>
  <c r="Q43" i="6"/>
  <c r="Q24" i="6"/>
  <c r="Q30" i="6"/>
  <c r="Q51" i="6"/>
  <c r="Q52" i="6"/>
  <c r="Q46" i="6"/>
  <c r="Q48" i="6"/>
  <c r="Q33" i="6"/>
  <c r="Q23" i="6"/>
  <c r="Q63" i="6"/>
  <c r="Q12" i="6"/>
  <c r="Q32" i="6"/>
  <c r="Q60" i="6"/>
  <c r="Q36" i="6"/>
  <c r="Q62" i="6"/>
  <c r="Q4" i="6"/>
  <c r="Q71" i="6"/>
  <c r="Q45" i="6"/>
  <c r="Q57" i="6"/>
  <c r="Q47" i="6"/>
  <c r="Q54" i="6"/>
  <c r="Q40" i="6"/>
  <c r="Q35" i="6"/>
  <c r="Q17" i="6"/>
  <c r="Q25" i="6"/>
  <c r="Q34" i="6"/>
  <c r="Q38" i="6"/>
  <c r="Q6" i="6"/>
  <c r="Q49" i="6"/>
  <c r="Q37" i="6"/>
  <c r="Q7" i="6"/>
  <c r="Q65" i="6"/>
  <c r="Q70" i="6"/>
  <c r="Q13" i="6"/>
  <c r="Q44" i="6"/>
  <c r="Q11" i="6"/>
  <c r="Q9" i="6"/>
  <c r="Q22" i="6"/>
  <c r="Q39" i="6"/>
  <c r="Q16" i="6"/>
  <c r="Q50" i="6"/>
  <c r="Q29" i="6"/>
  <c r="Q58" i="6"/>
  <c r="S28" i="6"/>
  <c r="S19" i="6"/>
  <c r="S64" i="6"/>
  <c r="S69" i="6"/>
  <c r="S10" i="6"/>
  <c r="S68" i="6"/>
  <c r="S43" i="6"/>
  <c r="S24" i="6"/>
  <c r="S30" i="6"/>
  <c r="S51" i="6"/>
  <c r="S52" i="6"/>
  <c r="S46" i="6"/>
  <c r="S48" i="6"/>
  <c r="S33" i="6"/>
  <c r="S23" i="6"/>
  <c r="S63" i="6"/>
  <c r="S12" i="6"/>
  <c r="S32" i="6"/>
  <c r="S60" i="6"/>
  <c r="S36" i="6"/>
  <c r="S62" i="6"/>
  <c r="S4" i="6"/>
  <c r="S71" i="6"/>
  <c r="S45" i="6"/>
  <c r="S57" i="6"/>
  <c r="S47" i="6"/>
  <c r="S54" i="6"/>
  <c r="S40" i="6"/>
  <c r="S35" i="6"/>
  <c r="S17" i="6"/>
  <c r="S25" i="6"/>
  <c r="S34" i="6"/>
  <c r="S38" i="6"/>
  <c r="S6" i="6"/>
  <c r="S49" i="6"/>
  <c r="S37" i="6"/>
  <c r="S7" i="6"/>
  <c r="S65" i="6"/>
  <c r="S70" i="6"/>
  <c r="S13" i="6"/>
  <c r="S44" i="6"/>
  <c r="S11" i="6"/>
  <c r="S9" i="6"/>
  <c r="S22" i="6"/>
  <c r="S39" i="6"/>
  <c r="S16" i="6"/>
  <c r="S50" i="6"/>
  <c r="S29" i="6"/>
  <c r="S58" i="6"/>
  <c r="Z78" i="6" l="1"/>
  <c r="AC78" i="6"/>
  <c r="W78" i="6"/>
  <c r="AB78" i="6"/>
  <c r="V78" i="6"/>
  <c r="AA78" i="6"/>
  <c r="AB74" i="5"/>
  <c r="AB68" i="5"/>
  <c r="AC68" i="5"/>
  <c r="AC74" i="5"/>
  <c r="Z74" i="5"/>
  <c r="Z68" i="5"/>
  <c r="V74" i="5"/>
  <c r="V68" i="5"/>
  <c r="AA68" i="5"/>
  <c r="AA74" i="5"/>
  <c r="W74" i="5"/>
  <c r="W68" i="5"/>
  <c r="AA62" i="4"/>
  <c r="Z62" i="4"/>
  <c r="W62" i="4"/>
  <c r="AC62" i="4"/>
  <c r="AB62" i="4"/>
  <c r="X62" i="4" s="1"/>
  <c r="Y62" i="4" s="1"/>
  <c r="V62" i="4"/>
  <c r="AC78" i="3"/>
  <c r="AC84" i="3"/>
  <c r="W78" i="3"/>
  <c r="W84" i="3"/>
  <c r="AB84" i="3"/>
  <c r="AB78" i="3"/>
  <c r="V78" i="3"/>
  <c r="V84" i="3"/>
  <c r="Z78" i="3"/>
  <c r="Z84" i="3"/>
  <c r="AA84" i="3"/>
  <c r="AA78" i="3"/>
  <c r="AC67" i="6"/>
  <c r="AC77" i="6"/>
  <c r="AC75" i="6"/>
  <c r="AC74" i="6"/>
  <c r="AC73" i="6"/>
  <c r="AB67" i="6"/>
  <c r="AB75" i="6"/>
  <c r="AB73" i="6"/>
  <c r="AB77" i="6"/>
  <c r="AB74" i="6"/>
  <c r="AA75" i="6"/>
  <c r="AA73" i="6"/>
  <c r="AA77" i="6"/>
  <c r="AA74" i="6"/>
  <c r="AA67" i="6"/>
  <c r="Z67" i="6"/>
  <c r="Z73" i="6"/>
  <c r="Z77" i="6"/>
  <c r="Z75" i="6"/>
  <c r="Z74" i="6"/>
  <c r="W74" i="6"/>
  <c r="W67" i="6"/>
  <c r="W73" i="6"/>
  <c r="W77" i="6"/>
  <c r="W75" i="6"/>
  <c r="V74" i="6"/>
  <c r="V73" i="6"/>
  <c r="V77" i="6"/>
  <c r="V67" i="6"/>
  <c r="V75" i="6"/>
  <c r="AA55" i="4"/>
  <c r="AA57" i="4"/>
  <c r="AA52" i="4"/>
  <c r="V55" i="4"/>
  <c r="V57" i="4"/>
  <c r="V52" i="4"/>
  <c r="AB57" i="4"/>
  <c r="AB52" i="4"/>
  <c r="AB55" i="4"/>
  <c r="Z55" i="4"/>
  <c r="Z57" i="4"/>
  <c r="X57" i="4" s="1"/>
  <c r="Y57" i="4" s="1"/>
  <c r="Z52" i="4"/>
  <c r="AC57" i="4"/>
  <c r="AC55" i="4"/>
  <c r="AC52" i="4"/>
  <c r="W57" i="4"/>
  <c r="W55" i="4"/>
  <c r="W52" i="4"/>
  <c r="AC57" i="5"/>
  <c r="AC67" i="5"/>
  <c r="AC71" i="5"/>
  <c r="AA57" i="5"/>
  <c r="AA67" i="5"/>
  <c r="AA71" i="5"/>
  <c r="AB71" i="5"/>
  <c r="AB67" i="5"/>
  <c r="AB57" i="5"/>
  <c r="Z67" i="5"/>
  <c r="Z71" i="5"/>
  <c r="Z57" i="5"/>
  <c r="X57" i="5" s="1"/>
  <c r="Y57" i="5" s="1"/>
  <c r="W57" i="5"/>
  <c r="W71" i="5"/>
  <c r="W67" i="5"/>
  <c r="V57" i="5"/>
  <c r="V67" i="5"/>
  <c r="V71" i="5"/>
  <c r="AB76" i="3"/>
  <c r="W14" i="3"/>
  <c r="V42" i="3"/>
  <c r="AB72" i="5"/>
  <c r="AB69" i="5"/>
  <c r="AB53" i="5"/>
  <c r="AB62" i="5"/>
  <c r="AB63" i="5"/>
  <c r="AB60" i="5"/>
  <c r="AB52" i="5"/>
  <c r="AB37" i="5"/>
  <c r="Z53" i="5"/>
  <c r="Z69" i="5"/>
  <c r="Z60" i="5"/>
  <c r="Z62" i="5"/>
  <c r="Z72" i="5"/>
  <c r="Z52" i="5"/>
  <c r="Z37" i="5"/>
  <c r="Z63" i="5"/>
  <c r="V62" i="5"/>
  <c r="V63" i="5"/>
  <c r="V52" i="5"/>
  <c r="V72" i="5"/>
  <c r="V37" i="5"/>
  <c r="V60" i="5"/>
  <c r="V69" i="5"/>
  <c r="V53" i="5"/>
  <c r="AC52" i="5"/>
  <c r="AC62" i="5"/>
  <c r="AC63" i="5"/>
  <c r="AC37" i="5"/>
  <c r="AC53" i="5"/>
  <c r="AC60" i="5"/>
  <c r="AC72" i="5"/>
  <c r="AC69" i="5"/>
  <c r="AA52" i="5"/>
  <c r="AA72" i="5"/>
  <c r="AA69" i="5"/>
  <c r="AA60" i="5"/>
  <c r="AA53" i="5"/>
  <c r="AA62" i="5"/>
  <c r="AA63" i="5"/>
  <c r="AA37" i="5"/>
  <c r="W62" i="5"/>
  <c r="W63" i="5"/>
  <c r="W52" i="5"/>
  <c r="W72" i="5"/>
  <c r="W37" i="5"/>
  <c r="W60" i="5"/>
  <c r="W53" i="5"/>
  <c r="W69" i="5"/>
  <c r="AB23" i="5"/>
  <c r="W14" i="6"/>
  <c r="AC14" i="6"/>
  <c r="AA48" i="3"/>
  <c r="Z29" i="3"/>
  <c r="W44" i="3"/>
  <c r="V14" i="3"/>
  <c r="Z79" i="3"/>
  <c r="W85" i="3"/>
  <c r="AC16" i="3"/>
  <c r="AB87" i="3"/>
  <c r="AB86" i="3"/>
  <c r="AB68" i="3"/>
  <c r="Z70" i="3"/>
  <c r="W68" i="3"/>
  <c r="W87" i="3"/>
  <c r="W86" i="3"/>
  <c r="AC68" i="3"/>
  <c r="AC86" i="3"/>
  <c r="AC87" i="3"/>
  <c r="AA15" i="3"/>
  <c r="V45" i="3"/>
  <c r="Z73" i="3"/>
  <c r="AA71" i="3"/>
  <c r="Z10" i="3"/>
  <c r="Z86" i="3"/>
  <c r="Z68" i="3"/>
  <c r="Z87" i="3"/>
  <c r="AB66" i="3"/>
  <c r="AA86" i="3"/>
  <c r="AA68" i="3"/>
  <c r="AA87" i="3"/>
  <c r="V68" i="3"/>
  <c r="V86" i="3"/>
  <c r="V87" i="3"/>
  <c r="V66" i="3"/>
  <c r="Z58" i="3"/>
  <c r="V24" i="3"/>
  <c r="V60" i="3"/>
  <c r="V55" i="3"/>
  <c r="V18" i="3"/>
  <c r="Z28" i="3"/>
  <c r="V62" i="3"/>
  <c r="Z9" i="3"/>
  <c r="V10" i="3"/>
  <c r="V36" i="4"/>
  <c r="V61" i="5"/>
  <c r="V58" i="5"/>
  <c r="Z40" i="5"/>
  <c r="V17" i="5"/>
  <c r="AB36" i="5"/>
  <c r="AB34" i="5"/>
  <c r="AB39" i="5"/>
  <c r="AC9" i="5"/>
  <c r="V41" i="5"/>
  <c r="V21" i="5"/>
  <c r="AC43" i="5"/>
  <c r="AC12" i="5"/>
  <c r="AA51" i="5"/>
  <c r="AA30" i="5"/>
  <c r="Z73" i="5"/>
  <c r="V49" i="5"/>
  <c r="Z15" i="5"/>
  <c r="V48" i="5"/>
  <c r="V30" i="5"/>
  <c r="V39" i="5"/>
  <c r="V28" i="5"/>
  <c r="AA14" i="6"/>
  <c r="AB14" i="6"/>
  <c r="Z14" i="6"/>
  <c r="V14" i="6"/>
  <c r="AC18" i="6"/>
  <c r="W55" i="6"/>
  <c r="AC76" i="6"/>
  <c r="AC61" i="6"/>
  <c r="W61" i="6"/>
  <c r="W16" i="6"/>
  <c r="AC6" i="5"/>
  <c r="AA6" i="5"/>
  <c r="AB6" i="5"/>
  <c r="Z6" i="5"/>
  <c r="W6" i="5"/>
  <c r="AA41" i="5"/>
  <c r="V6" i="5"/>
  <c r="W9" i="5"/>
  <c r="V23" i="5"/>
  <c r="V46" i="5"/>
  <c r="V13" i="5"/>
  <c r="V66" i="5"/>
  <c r="AB20" i="5"/>
  <c r="V12" i="5"/>
  <c r="AA46" i="5"/>
  <c r="AA66" i="5"/>
  <c r="V35" i="5"/>
  <c r="W50" i="5"/>
  <c r="AA12" i="5"/>
  <c r="AA58" i="5"/>
  <c r="AB48" i="5"/>
  <c r="AB35" i="5"/>
  <c r="AB55" i="5"/>
  <c r="W39" i="5"/>
  <c r="V64" i="5"/>
  <c r="V32" i="5"/>
  <c r="AC33" i="5"/>
  <c r="AB73" i="5"/>
  <c r="Z36" i="6"/>
  <c r="V24" i="6"/>
  <c r="Z18" i="6"/>
  <c r="W76" i="6"/>
  <c r="W53" i="6"/>
  <c r="Z55" i="6"/>
  <c r="AC41" i="6"/>
  <c r="W18" i="6"/>
  <c r="V53" i="6"/>
  <c r="AB41" i="6"/>
  <c r="V18" i="6"/>
  <c r="AB53" i="6"/>
  <c r="AC53" i="6"/>
  <c r="W42" i="6"/>
  <c r="AA41" i="6"/>
  <c r="AA53" i="6"/>
  <c r="V42" i="6"/>
  <c r="V41" i="6"/>
  <c r="Z61" i="6"/>
  <c r="V55" i="6"/>
  <c r="Z76" i="6"/>
  <c r="AB42" i="6"/>
  <c r="AC42" i="6"/>
  <c r="W41" i="6"/>
  <c r="AA42" i="6"/>
  <c r="AB18" i="6"/>
  <c r="AB76" i="6"/>
  <c r="V76" i="6"/>
  <c r="AB55" i="6"/>
  <c r="AB61" i="6"/>
  <c r="V61" i="6"/>
  <c r="AC55" i="6"/>
  <c r="Z42" i="6"/>
  <c r="Z41" i="6"/>
  <c r="AA18" i="6"/>
  <c r="AA76" i="6"/>
  <c r="AA55" i="6"/>
  <c r="AA61" i="6"/>
  <c r="Z53" i="6"/>
  <c r="AC70" i="6"/>
  <c r="AB71" i="6"/>
  <c r="Z5" i="6"/>
  <c r="Z15" i="6"/>
  <c r="Z48" i="6"/>
  <c r="W33" i="6"/>
  <c r="V64" i="6"/>
  <c r="V48" i="6"/>
  <c r="W10" i="6"/>
  <c r="AC69" i="6"/>
  <c r="AA22" i="6"/>
  <c r="AA65" i="6"/>
  <c r="AB39" i="6"/>
  <c r="Z31" i="6"/>
  <c r="Z13" i="6"/>
  <c r="W12" i="6"/>
  <c r="W32" i="6"/>
  <c r="V29" i="6"/>
  <c r="V70" i="6"/>
  <c r="V17" i="6"/>
  <c r="V45" i="6"/>
  <c r="Z11" i="3"/>
  <c r="Z53" i="3"/>
  <c r="Z37" i="3"/>
  <c r="Z15" i="3"/>
  <c r="Z72" i="3"/>
  <c r="W20" i="3"/>
  <c r="W6" i="3"/>
  <c r="W55" i="3"/>
  <c r="W82" i="3"/>
  <c r="W81" i="3"/>
  <c r="V67" i="3"/>
  <c r="V63" i="3"/>
  <c r="V65" i="3"/>
  <c r="V44" i="3"/>
  <c r="V28" i="3"/>
  <c r="V80" i="3"/>
  <c r="V19" i="3"/>
  <c r="V23" i="3"/>
  <c r="AC44" i="3"/>
  <c r="AC57" i="3"/>
  <c r="AB21" i="3"/>
  <c r="AB73" i="3"/>
  <c r="AB47" i="3"/>
  <c r="AA76" i="3"/>
  <c r="AA66" i="3"/>
  <c r="AA16" i="3"/>
  <c r="AC19" i="3"/>
  <c r="AB85" i="3"/>
  <c r="V82" i="3"/>
  <c r="V41" i="3"/>
  <c r="V37" i="3"/>
  <c r="W16" i="3"/>
  <c r="W11" i="3"/>
  <c r="W53" i="3"/>
  <c r="Z5" i="3"/>
  <c r="V72" i="3"/>
  <c r="AA82" i="3"/>
  <c r="V20" i="3"/>
  <c r="V85" i="3"/>
  <c r="W13" i="3"/>
  <c r="V52" i="3"/>
  <c r="V39" i="3"/>
  <c r="V34" i="3"/>
  <c r="V17" i="3"/>
  <c r="V70" i="3"/>
  <c r="V12" i="3"/>
  <c r="AB20" i="3"/>
  <c r="AB5" i="3"/>
  <c r="V47" i="3"/>
  <c r="W75" i="3"/>
  <c r="W12" i="3"/>
  <c r="W28" i="3"/>
  <c r="Z57" i="3"/>
  <c r="Z51" i="3"/>
  <c r="AC9" i="3"/>
  <c r="AC55" i="3"/>
  <c r="AB72" i="3"/>
  <c r="V57" i="3"/>
  <c r="V26" i="3"/>
  <c r="Z65" i="3"/>
  <c r="V40" i="3"/>
  <c r="AA58" i="3"/>
  <c r="V89" i="3"/>
  <c r="V64" i="3"/>
  <c r="V54" i="3"/>
  <c r="V35" i="3"/>
  <c r="V59" i="3"/>
  <c r="AB14" i="3"/>
  <c r="AB28" i="3"/>
  <c r="V11" i="3"/>
  <c r="V53" i="3"/>
  <c r="V9" i="3"/>
  <c r="W72" i="3"/>
  <c r="Z8" i="3"/>
  <c r="Z63" i="3"/>
  <c r="AC69" i="3"/>
  <c r="AC79" i="3"/>
  <c r="AB15" i="3"/>
  <c r="V79" i="3"/>
  <c r="V75" i="3"/>
  <c r="V32" i="3"/>
  <c r="Z52" i="3"/>
  <c r="V83" i="3"/>
  <c r="W39" i="3"/>
  <c r="Z50" i="3"/>
  <c r="V77" i="3"/>
  <c r="AA11" i="3"/>
  <c r="V71" i="3"/>
  <c r="W47" i="3"/>
  <c r="W37" i="3"/>
  <c r="Z21" i="3"/>
  <c r="AC41" i="3"/>
  <c r="AC37" i="3"/>
  <c r="V21" i="3"/>
  <c r="V15" i="3"/>
  <c r="V3" i="3"/>
  <c r="V73" i="3"/>
  <c r="V13" i="3"/>
  <c r="W4" i="3"/>
  <c r="V74" i="3"/>
  <c r="AA39" i="3"/>
  <c r="V81" i="3"/>
  <c r="V50" i="3"/>
  <c r="V61" i="3"/>
  <c r="V30" i="3"/>
  <c r="AB43" i="3"/>
  <c r="AB38" i="3"/>
  <c r="AA24" i="3"/>
  <c r="Z38" i="3"/>
  <c r="Z34" i="3"/>
  <c r="W31" i="3"/>
  <c r="V7" i="3"/>
  <c r="V25" i="3"/>
  <c r="V88" i="3"/>
  <c r="AA47" i="3"/>
  <c r="AA14" i="3"/>
  <c r="AB51" i="3"/>
  <c r="V69" i="3"/>
  <c r="V76" i="3"/>
  <c r="W26" i="3"/>
  <c r="AA9" i="3"/>
  <c r="AB3" i="3"/>
  <c r="V16" i="3"/>
  <c r="V48" i="3"/>
  <c r="V8" i="3"/>
  <c r="W48" i="3"/>
  <c r="W71" i="3"/>
  <c r="Z75" i="3"/>
  <c r="Z3" i="3"/>
  <c r="V5" i="3"/>
  <c r="V51" i="3"/>
  <c r="V29" i="3"/>
  <c r="V4" i="3"/>
  <c r="V58" i="3"/>
  <c r="V43" i="3"/>
  <c r="V33" i="3"/>
  <c r="AC40" i="3"/>
  <c r="AC10" i="3"/>
  <c r="W56" i="3"/>
  <c r="AB30" i="4"/>
  <c r="Z58" i="4"/>
  <c r="W24" i="4"/>
  <c r="V25" i="4"/>
  <c r="AC36" i="4"/>
  <c r="AC56" i="4"/>
  <c r="AA38" i="4"/>
  <c r="AA61" i="4"/>
  <c r="AB36" i="4"/>
  <c r="Z38" i="4"/>
  <c r="W36" i="4"/>
  <c r="W46" i="4"/>
  <c r="V60" i="4"/>
  <c r="V24" i="4"/>
  <c r="AC25" i="4"/>
  <c r="AA45" i="4"/>
  <c r="AC48" i="6"/>
  <c r="W60" i="6"/>
  <c r="W45" i="3"/>
  <c r="AA25" i="6"/>
  <c r="W44" i="6"/>
  <c r="AB24" i="4"/>
  <c r="Z21" i="4"/>
  <c r="Z25" i="4"/>
  <c r="AA48" i="4"/>
  <c r="AA23" i="6"/>
  <c r="W21" i="6"/>
  <c r="V33" i="5"/>
  <c r="AA46" i="3"/>
  <c r="Z51" i="6"/>
  <c r="V32" i="6"/>
  <c r="AB44" i="4"/>
  <c r="Z7" i="6"/>
  <c r="V49" i="6"/>
  <c r="W54" i="6"/>
  <c r="V55" i="5"/>
  <c r="AB21" i="5"/>
  <c r="AA70" i="5"/>
  <c r="V69" i="6"/>
  <c r="Z32" i="6"/>
  <c r="V36" i="6"/>
  <c r="W9" i="6"/>
  <c r="Z10" i="6"/>
  <c r="V11" i="5"/>
  <c r="AB43" i="5"/>
  <c r="AB61" i="5"/>
  <c r="AA13" i="5"/>
  <c r="V31" i="4"/>
  <c r="W7" i="6"/>
  <c r="Z50" i="6"/>
  <c r="AC73" i="3"/>
  <c r="AC14" i="5"/>
  <c r="AB79" i="3"/>
  <c r="V49" i="3"/>
  <c r="V36" i="3"/>
  <c r="V22" i="3"/>
  <c r="V46" i="3"/>
  <c r="AC60" i="6"/>
  <c r="AB64" i="6"/>
  <c r="Z40" i="6"/>
  <c r="Z69" i="6"/>
  <c r="W35" i="6"/>
  <c r="V46" i="4"/>
  <c r="AA38" i="6"/>
  <c r="V16" i="5"/>
  <c r="V54" i="4"/>
  <c r="AB52" i="6"/>
  <c r="AA46" i="4"/>
  <c r="AB71" i="3"/>
  <c r="AB42" i="3"/>
  <c r="V31" i="3"/>
  <c r="V56" i="3"/>
  <c r="V27" i="3"/>
  <c r="W42" i="4"/>
  <c r="V38" i="4"/>
  <c r="AC15" i="5"/>
  <c r="AA14" i="5"/>
  <c r="AB38" i="5"/>
  <c r="AB65" i="5"/>
  <c r="AB42" i="5"/>
  <c r="Z16" i="5"/>
  <c r="Z47" i="5"/>
  <c r="AC10" i="5"/>
  <c r="AC51" i="4"/>
  <c r="AC4" i="5"/>
  <c r="AA61" i="3"/>
  <c r="V38" i="3"/>
  <c r="AB62" i="6"/>
  <c r="Z6" i="6"/>
  <c r="W50" i="6"/>
  <c r="W52" i="6"/>
  <c r="AC16" i="4"/>
  <c r="AA58" i="4"/>
  <c r="Z17" i="4"/>
  <c r="W34" i="4"/>
  <c r="AC13" i="6"/>
  <c r="AB34" i="3"/>
  <c r="W38" i="3"/>
  <c r="AC63" i="6"/>
  <c r="AA35" i="6"/>
  <c r="AC68" i="6"/>
  <c r="AB63" i="6"/>
  <c r="AC25" i="6"/>
  <c r="AC43" i="6"/>
  <c r="AA47" i="6"/>
  <c r="AA33" i="6"/>
  <c r="AB70" i="6"/>
  <c r="AB38" i="6"/>
  <c r="AB54" i="6"/>
  <c r="AB6" i="6"/>
  <c r="AC21" i="6"/>
  <c r="AB3" i="6"/>
  <c r="AC62" i="6"/>
  <c r="AC22" i="6"/>
  <c r="AC17" i="6"/>
  <c r="AC15" i="6"/>
  <c r="AC27" i="6"/>
  <c r="AC23" i="6"/>
  <c r="AC40" i="6"/>
  <c r="AC72" i="6"/>
  <c r="AC50" i="6"/>
  <c r="AC30" i="6"/>
  <c r="AC19" i="6"/>
  <c r="AC7" i="6"/>
  <c r="AC38" i="6"/>
  <c r="AC10" i="6"/>
  <c r="AC35" i="6"/>
  <c r="AC16" i="6"/>
  <c r="AC29" i="6"/>
  <c r="AC49" i="6"/>
  <c r="AC6" i="6"/>
  <c r="AC51" i="6"/>
  <c r="AC34" i="6"/>
  <c r="AC52" i="6"/>
  <c r="AC64" i="6"/>
  <c r="AC11" i="6"/>
  <c r="AC4" i="6"/>
  <c r="AC71" i="6"/>
  <c r="AC65" i="6"/>
  <c r="AC45" i="6"/>
  <c r="AC32" i="6"/>
  <c r="AC44" i="6"/>
  <c r="AC33" i="6"/>
  <c r="AC46" i="6"/>
  <c r="AC39" i="6"/>
  <c r="AC37" i="6"/>
  <c r="AC24" i="6"/>
  <c r="AC36" i="6"/>
  <c r="AC12" i="6"/>
  <c r="AC66" i="6"/>
  <c r="AA3" i="6"/>
  <c r="AA15" i="6"/>
  <c r="AA31" i="6"/>
  <c r="AA17" i="6"/>
  <c r="AA21" i="6"/>
  <c r="AA39" i="6"/>
  <c r="AA63" i="6"/>
  <c r="AA7" i="6"/>
  <c r="AA60" i="6"/>
  <c r="AA26" i="6"/>
  <c r="AA59" i="6"/>
  <c r="AA57" i="6"/>
  <c r="AA6" i="6"/>
  <c r="AA45" i="6"/>
  <c r="AA64" i="6"/>
  <c r="AA37" i="6"/>
  <c r="AA29" i="6"/>
  <c r="AA9" i="6"/>
  <c r="AA62" i="6"/>
  <c r="AA43" i="6"/>
  <c r="AA68" i="6"/>
  <c r="AA44" i="6"/>
  <c r="AA71" i="6"/>
  <c r="AA28" i="6"/>
  <c r="AA40" i="6"/>
  <c r="AA32" i="6"/>
  <c r="AA58" i="6"/>
  <c r="AA50" i="6"/>
  <c r="AA12" i="6"/>
  <c r="AA70" i="6"/>
  <c r="AA16" i="6"/>
  <c r="AA69" i="6"/>
  <c r="AA66" i="6"/>
  <c r="AA20" i="6"/>
  <c r="AA13" i="6"/>
  <c r="AA4" i="6"/>
  <c r="AA49" i="6"/>
  <c r="AA11" i="6"/>
  <c r="AA19" i="6"/>
  <c r="AA51" i="6"/>
  <c r="AC9" i="6"/>
  <c r="AA34" i="6"/>
  <c r="AA36" i="6"/>
  <c r="AA24" i="6"/>
  <c r="AA52" i="6"/>
  <c r="AA10" i="6"/>
  <c r="AB47" i="6"/>
  <c r="AC58" i="6"/>
  <c r="AC57" i="6"/>
  <c r="AC28" i="6"/>
  <c r="AA30" i="6"/>
  <c r="AA46" i="6"/>
  <c r="AB12" i="6"/>
  <c r="AC47" i="6"/>
  <c r="AA54" i="6"/>
  <c r="AB37" i="6"/>
  <c r="AA8" i="6"/>
  <c r="AB28" i="6"/>
  <c r="AC54" i="6"/>
  <c r="AB30" i="6"/>
  <c r="AB51" i="6"/>
  <c r="AA48" i="6"/>
  <c r="AC27" i="3"/>
  <c r="AC25" i="3"/>
  <c r="AC24" i="3"/>
  <c r="AC21" i="3"/>
  <c r="AC75" i="3"/>
  <c r="AC53" i="3"/>
  <c r="AC82" i="3"/>
  <c r="AC65" i="3"/>
  <c r="AC71" i="3"/>
  <c r="AC30" i="3"/>
  <c r="AC35" i="3"/>
  <c r="AC64" i="3"/>
  <c r="AC32" i="3"/>
  <c r="AC76" i="3"/>
  <c r="AC20" i="3"/>
  <c r="AC15" i="3"/>
  <c r="AC14" i="3"/>
  <c r="AC66" i="3"/>
  <c r="AC47" i="3"/>
  <c r="AC6" i="3"/>
  <c r="AC88" i="3"/>
  <c r="AC22" i="3"/>
  <c r="AC45" i="3"/>
  <c r="AC31" i="3"/>
  <c r="AC81" i="3"/>
  <c r="AC4" i="3"/>
  <c r="AC29" i="3"/>
  <c r="AC62" i="3"/>
  <c r="AC36" i="3"/>
  <c r="AC23" i="3"/>
  <c r="AC70" i="3"/>
  <c r="AC50" i="3"/>
  <c r="AC89" i="3"/>
  <c r="AC74" i="3"/>
  <c r="AC42" i="3"/>
  <c r="AC26" i="3"/>
  <c r="AC85" i="3"/>
  <c r="AC11" i="3"/>
  <c r="AC48" i="3"/>
  <c r="AC5" i="3"/>
  <c r="AC46" i="3"/>
  <c r="AC49" i="3"/>
  <c r="AC17" i="3"/>
  <c r="AC33" i="3"/>
  <c r="AC43" i="3"/>
  <c r="AC52" i="3"/>
  <c r="AC63" i="3"/>
  <c r="AC80" i="3"/>
  <c r="AC72" i="3"/>
  <c r="AC28" i="3"/>
  <c r="AC8" i="3"/>
  <c r="AB49" i="3"/>
  <c r="AB61" i="3"/>
  <c r="AB17" i="3"/>
  <c r="AB33" i="3"/>
  <c r="AB12" i="3"/>
  <c r="AB44" i="3"/>
  <c r="AB75" i="3"/>
  <c r="AB80" i="3"/>
  <c r="AB8" i="3"/>
  <c r="AB7" i="3"/>
  <c r="AB19" i="3"/>
  <c r="AB59" i="3"/>
  <c r="AB67" i="3"/>
  <c r="AB77" i="3"/>
  <c r="AB64" i="3"/>
  <c r="AB4" i="3"/>
  <c r="AB37" i="3"/>
  <c r="AB9" i="3"/>
  <c r="AB18" i="3"/>
  <c r="AB30" i="3"/>
  <c r="AB35" i="3"/>
  <c r="AB54" i="3"/>
  <c r="AB58" i="3"/>
  <c r="AB11" i="3"/>
  <c r="AB65" i="3"/>
  <c r="AB6" i="3"/>
  <c r="AB88" i="3"/>
  <c r="AB22" i="3"/>
  <c r="AB45" i="3"/>
  <c r="AB56" i="3"/>
  <c r="AB24" i="3"/>
  <c r="AB83" i="3"/>
  <c r="AB32" i="3"/>
  <c r="AB26" i="3"/>
  <c r="AB57" i="3"/>
  <c r="AB69" i="3"/>
  <c r="AB63" i="3"/>
  <c r="AB62" i="3"/>
  <c r="AB36" i="3"/>
  <c r="AB23" i="3"/>
  <c r="AB70" i="3"/>
  <c r="AB50" i="3"/>
  <c r="AB39" i="3"/>
  <c r="AB40" i="3"/>
  <c r="AB13" i="3"/>
  <c r="AB53" i="3"/>
  <c r="AB10" i="3"/>
  <c r="AB16" i="3"/>
  <c r="AB48" i="3"/>
  <c r="AC11" i="4"/>
  <c r="AC14" i="4"/>
  <c r="AC35" i="5"/>
  <c r="Z34" i="6"/>
  <c r="V39" i="4"/>
  <c r="AA72" i="6"/>
  <c r="V72" i="6"/>
  <c r="AC3" i="3"/>
  <c r="AC39" i="3"/>
  <c r="AC12" i="3"/>
  <c r="AC18" i="3"/>
  <c r="AC83" i="3"/>
  <c r="AC61" i="3"/>
  <c r="AC58" i="3"/>
  <c r="AC56" i="3"/>
  <c r="AC51" i="3"/>
  <c r="AC54" i="3"/>
  <c r="AB41" i="3"/>
  <c r="AB46" i="3"/>
  <c r="AB31" i="3"/>
  <c r="AB52" i="3"/>
  <c r="AB55" i="3"/>
  <c r="AB74" i="3"/>
  <c r="AB89" i="3"/>
  <c r="AB60" i="3"/>
  <c r="AB82" i="3"/>
  <c r="AB29" i="3"/>
  <c r="AB81" i="3"/>
  <c r="Z72" i="6"/>
  <c r="Z59" i="6"/>
  <c r="Z8" i="6"/>
  <c r="Z22" i="6"/>
  <c r="Z9" i="6"/>
  <c r="Z70" i="6"/>
  <c r="Z66" i="6"/>
  <c r="Z35" i="6"/>
  <c r="Z65" i="6"/>
  <c r="Z21" i="6"/>
  <c r="Z26" i="6"/>
  <c r="Z20" i="6"/>
  <c r="Z29" i="6"/>
  <c r="Z33" i="6"/>
  <c r="Z71" i="6"/>
  <c r="Z64" i="6"/>
  <c r="Z11" i="6"/>
  <c r="Z27" i="6"/>
  <c r="Z45" i="6"/>
  <c r="Z47" i="6"/>
  <c r="Z44" i="6"/>
  <c r="Z58" i="6"/>
  <c r="Z54" i="6"/>
  <c r="Z38" i="6"/>
  <c r="Z49" i="6"/>
  <c r="Z37" i="6"/>
  <c r="Z16" i="6"/>
  <c r="Z60" i="6"/>
  <c r="Z23" i="6"/>
  <c r="W72" i="6"/>
  <c r="W20" i="6"/>
  <c r="W11" i="6"/>
  <c r="W36" i="6"/>
  <c r="W5" i="6"/>
  <c r="W31" i="6"/>
  <c r="W58" i="6"/>
  <c r="W39" i="6"/>
  <c r="W25" i="6"/>
  <c r="W40" i="6"/>
  <c r="W66" i="6"/>
  <c r="W8" i="6"/>
  <c r="W6" i="6"/>
  <c r="W17" i="6"/>
  <c r="W13" i="6"/>
  <c r="W37" i="6"/>
  <c r="W3" i="6"/>
  <c r="W59" i="6"/>
  <c r="W22" i="6"/>
  <c r="W4" i="6"/>
  <c r="W62" i="6"/>
  <c r="W38" i="6"/>
  <c r="W56" i="6"/>
  <c r="W24" i="6"/>
  <c r="W70" i="6"/>
  <c r="W30" i="6"/>
  <c r="W19" i="6"/>
  <c r="W57" i="6"/>
  <c r="W48" i="6"/>
  <c r="W43" i="6"/>
  <c r="V5" i="6"/>
  <c r="V65" i="6"/>
  <c r="V40" i="6"/>
  <c r="V10" i="6"/>
  <c r="V44" i="6"/>
  <c r="V12" i="6"/>
  <c r="V4" i="6"/>
  <c r="V56" i="6"/>
  <c r="V59" i="6"/>
  <c r="V11" i="6"/>
  <c r="V22" i="6"/>
  <c r="V16" i="6"/>
  <c r="V25" i="6"/>
  <c r="V38" i="6"/>
  <c r="V26" i="6"/>
  <c r="V15" i="6"/>
  <c r="V27" i="6"/>
  <c r="V33" i="6"/>
  <c r="V7" i="6"/>
  <c r="V58" i="6"/>
  <c r="V31" i="6"/>
  <c r="V19" i="6"/>
  <c r="V60" i="6"/>
  <c r="V39" i="6"/>
  <c r="V30" i="6"/>
  <c r="V43" i="6"/>
  <c r="V8" i="6"/>
  <c r="V20" i="6"/>
  <c r="V34" i="6"/>
  <c r="V57" i="6"/>
  <c r="V47" i="6"/>
  <c r="V9" i="6"/>
  <c r="AC60" i="4"/>
  <c r="AC5" i="4"/>
  <c r="AC58" i="4"/>
  <c r="AC38" i="4"/>
  <c r="AC44" i="4"/>
  <c r="AC65" i="4"/>
  <c r="AC20" i="4"/>
  <c r="AC45" i="4"/>
  <c r="AC22" i="4"/>
  <c r="AC47" i="4"/>
  <c r="AC48" i="4"/>
  <c r="AC13" i="4"/>
  <c r="AC50" i="4"/>
  <c r="AC53" i="4"/>
  <c r="AC30" i="4"/>
  <c r="AC18" i="4"/>
  <c r="AC31" i="4"/>
  <c r="AC29" i="4"/>
  <c r="AC54" i="4"/>
  <c r="AC26" i="4"/>
  <c r="AC27" i="4"/>
  <c r="AC37" i="4"/>
  <c r="AC59" i="4"/>
  <c r="AC61" i="4"/>
  <c r="AC32" i="4"/>
  <c r="AC17" i="4"/>
  <c r="AC7" i="4"/>
  <c r="AC10" i="4"/>
  <c r="AC8" i="4"/>
  <c r="AC41" i="4"/>
  <c r="AC4" i="4"/>
  <c r="AC19" i="4"/>
  <c r="AC42" i="4"/>
  <c r="AC64" i="4"/>
  <c r="AC35" i="4"/>
  <c r="AA18" i="4"/>
  <c r="AA31" i="4"/>
  <c r="AA36" i="4"/>
  <c r="AA43" i="4"/>
  <c r="AA37" i="4"/>
  <c r="AA56" i="4"/>
  <c r="AA54" i="4"/>
  <c r="AA5" i="4"/>
  <c r="AA22" i="4"/>
  <c r="AA27" i="4"/>
  <c r="AA33" i="4"/>
  <c r="AA29" i="4"/>
  <c r="AA4" i="4"/>
  <c r="AA35" i="4"/>
  <c r="AA40" i="4"/>
  <c r="AA12" i="4"/>
  <c r="AA47" i="4"/>
  <c r="AA49" i="4"/>
  <c r="AA8" i="4"/>
  <c r="AA20" i="4"/>
  <c r="AA59" i="4"/>
  <c r="AA11" i="4"/>
  <c r="AA41" i="4"/>
  <c r="AA60" i="4"/>
  <c r="AA51" i="4"/>
  <c r="AA14" i="4"/>
  <c r="AA21" i="4"/>
  <c r="AA32" i="4"/>
  <c r="AA34" i="4"/>
  <c r="AA7" i="4"/>
  <c r="AA16" i="4"/>
  <c r="AA53" i="4"/>
  <c r="AA19" i="4"/>
  <c r="AA64" i="4"/>
  <c r="AB28" i="4"/>
  <c r="AB33" i="4"/>
  <c r="AB51" i="4"/>
  <c r="AB32" i="4"/>
  <c r="AB64" i="4"/>
  <c r="AB41" i="4"/>
  <c r="AB53" i="4"/>
  <c r="AB21" i="4"/>
  <c r="AB18" i="4"/>
  <c r="AB31" i="4"/>
  <c r="AB11" i="4"/>
  <c r="AB16" i="4"/>
  <c r="AB37" i="4"/>
  <c r="AB5" i="4"/>
  <c r="AB42" i="4"/>
  <c r="AB10" i="4"/>
  <c r="AB47" i="4"/>
  <c r="AB29" i="4"/>
  <c r="AB48" i="4"/>
  <c r="AB19" i="4"/>
  <c r="AB38" i="4"/>
  <c r="AB50" i="4"/>
  <c r="AB35" i="4"/>
  <c r="AB54" i="4"/>
  <c r="AB58" i="4"/>
  <c r="AB22" i="4"/>
  <c r="AB4" i="4"/>
  <c r="AB14" i="4"/>
  <c r="AB25" i="4"/>
  <c r="AB49" i="4"/>
  <c r="AB61" i="4"/>
  <c r="AB26" i="4"/>
  <c r="AB13" i="4"/>
  <c r="AB8" i="4"/>
  <c r="AB59" i="4"/>
  <c r="AB46" i="4"/>
  <c r="Z30" i="4"/>
  <c r="Z7" i="4"/>
  <c r="Z12" i="4"/>
  <c r="Z56" i="4"/>
  <c r="Z4" i="4"/>
  <c r="Z22" i="4"/>
  <c r="Z11" i="4"/>
  <c r="Z47" i="4"/>
  <c r="Z5" i="4"/>
  <c r="Z61" i="4"/>
  <c r="Z43" i="4"/>
  <c r="Z32" i="4"/>
  <c r="Z18" i="4"/>
  <c r="Z33" i="4"/>
  <c r="Z51" i="4"/>
  <c r="Z49" i="4"/>
  <c r="Z13" i="4"/>
  <c r="Z59" i="4"/>
  <c r="Z54" i="4"/>
  <c r="Z35" i="4"/>
  <c r="Z36" i="4"/>
  <c r="Z39" i="4"/>
  <c r="Z19" i="4"/>
  <c r="Z28" i="4"/>
  <c r="Z26" i="4"/>
  <c r="Z42" i="4"/>
  <c r="Z37" i="4"/>
  <c r="Z10" i="4"/>
  <c r="Z14" i="4"/>
  <c r="Z48" i="4"/>
  <c r="Z27" i="4"/>
  <c r="Z31" i="4"/>
  <c r="Z60" i="4"/>
  <c r="Z45" i="4"/>
  <c r="Z53" i="4"/>
  <c r="Z64" i="4"/>
  <c r="Z41" i="4"/>
  <c r="Z29" i="4"/>
  <c r="Z46" i="4"/>
  <c r="Z8" i="4"/>
  <c r="V28" i="4"/>
  <c r="V49" i="4"/>
  <c r="V11" i="4"/>
  <c r="V16" i="4"/>
  <c r="V40" i="4"/>
  <c r="V21" i="4"/>
  <c r="V14" i="4"/>
  <c r="V53" i="4"/>
  <c r="V18" i="4"/>
  <c r="V33" i="4"/>
  <c r="V51" i="4"/>
  <c r="V43" i="4"/>
  <c r="V35" i="4"/>
  <c r="V13" i="4"/>
  <c r="V29" i="4"/>
  <c r="V4" i="4"/>
  <c r="V59" i="4"/>
  <c r="V45" i="4"/>
  <c r="V56" i="4"/>
  <c r="V26" i="4"/>
  <c r="V32" i="4"/>
  <c r="V34" i="4"/>
  <c r="V61" i="4"/>
  <c r="V64" i="4"/>
  <c r="V41" i="4"/>
  <c r="V42" i="4"/>
  <c r="V10" i="4"/>
  <c r="V8" i="4"/>
  <c r="V30" i="4"/>
  <c r="V7" i="4"/>
  <c r="V12" i="4"/>
  <c r="V19" i="4"/>
  <c r="V5" i="4"/>
  <c r="V48" i="4"/>
  <c r="AA8" i="5"/>
  <c r="AA43" i="5"/>
  <c r="AA23" i="5"/>
  <c r="AA5" i="5"/>
  <c r="AA31" i="5"/>
  <c r="AA64" i="5"/>
  <c r="AA28" i="5"/>
  <c r="AA35" i="5"/>
  <c r="AA18" i="5"/>
  <c r="AA22" i="5"/>
  <c r="AA54" i="5"/>
  <c r="AA27" i="5"/>
  <c r="AA50" i="5"/>
  <c r="AA45" i="5"/>
  <c r="AA34" i="5"/>
  <c r="AA3" i="5"/>
  <c r="AA16" i="5"/>
  <c r="AA24" i="5"/>
  <c r="AA9" i="5"/>
  <c r="AA4" i="5"/>
  <c r="AA10" i="5"/>
  <c r="AA38" i="5"/>
  <c r="AA17" i="5"/>
  <c r="AA65" i="5"/>
  <c r="AA32" i="5"/>
  <c r="AA56" i="5"/>
  <c r="Z22" i="5"/>
  <c r="Z43" i="5"/>
  <c r="Z55" i="5"/>
  <c r="Z42" i="5"/>
  <c r="Z25" i="5"/>
  <c r="Z64" i="5"/>
  <c r="Z46" i="5"/>
  <c r="Z8" i="5"/>
  <c r="Z10" i="5"/>
  <c r="Z54" i="5"/>
  <c r="Z11" i="5"/>
  <c r="Z33" i="5"/>
  <c r="Z36" i="5"/>
  <c r="Z70" i="5"/>
  <c r="Z51" i="5"/>
  <c r="Z26" i="5"/>
  <c r="Z59" i="5"/>
  <c r="Z30" i="5"/>
  <c r="Z14" i="5"/>
  <c r="Z28" i="5"/>
  <c r="Z9" i="5"/>
  <c r="Z20" i="5"/>
  <c r="Z27" i="5"/>
  <c r="Z4" i="5"/>
  <c r="Z61" i="5"/>
  <c r="Z49" i="5"/>
  <c r="Z29" i="5"/>
  <c r="Z65" i="5"/>
  <c r="Z21" i="5"/>
  <c r="Z48" i="5"/>
  <c r="Z34" i="5"/>
  <c r="Z5" i="5"/>
  <c r="Z7" i="5"/>
  <c r="Z45" i="5"/>
  <c r="Z39" i="5"/>
  <c r="Z50" i="5"/>
  <c r="Z56" i="5"/>
  <c r="Z23" i="5"/>
  <c r="Z41" i="5"/>
  <c r="Z3" i="5"/>
  <c r="W22" i="5"/>
  <c r="W31" i="5"/>
  <c r="W10" i="5"/>
  <c r="W64" i="5"/>
  <c r="W55" i="5"/>
  <c r="W35" i="5"/>
  <c r="W12" i="5"/>
  <c r="W33" i="5"/>
  <c r="W19" i="5"/>
  <c r="W42" i="5"/>
  <c r="W11" i="5"/>
  <c r="W44" i="5"/>
  <c r="W14" i="5"/>
  <c r="W27" i="5"/>
  <c r="W18" i="5"/>
  <c r="W51" i="5"/>
  <c r="W38" i="5"/>
  <c r="W34" i="5"/>
  <c r="W43" i="5"/>
  <c r="W49" i="5"/>
  <c r="W8" i="5"/>
  <c r="W54" i="5"/>
  <c r="W28" i="5"/>
  <c r="W21" i="5"/>
  <c r="W56" i="5"/>
  <c r="W32" i="5"/>
  <c r="W40" i="5"/>
  <c r="W70" i="5"/>
  <c r="W4" i="5"/>
  <c r="W24" i="5"/>
  <c r="W25" i="5"/>
  <c r="W16" i="5"/>
  <c r="W58" i="5"/>
  <c r="W17" i="5"/>
  <c r="W20" i="5"/>
  <c r="W47" i="5"/>
  <c r="W26" i="5"/>
  <c r="W59" i="5"/>
  <c r="W7" i="5"/>
  <c r="W48" i="5"/>
  <c r="W3" i="5"/>
  <c r="W73" i="5"/>
  <c r="W41" i="5"/>
  <c r="W30" i="5"/>
  <c r="W45" i="5"/>
  <c r="V27" i="5"/>
  <c r="V8" i="5"/>
  <c r="V43" i="5"/>
  <c r="V54" i="5"/>
  <c r="V15" i="5"/>
  <c r="V5" i="5"/>
  <c r="V31" i="5"/>
  <c r="V36" i="5"/>
  <c r="V70" i="5"/>
  <c r="V7" i="5"/>
  <c r="V26" i="5"/>
  <c r="V59" i="5"/>
  <c r="V10" i="5"/>
  <c r="V19" i="5"/>
  <c r="V44" i="5"/>
  <c r="V47" i="5"/>
  <c r="V38" i="5"/>
  <c r="V51" i="5"/>
  <c r="V24" i="5"/>
  <c r="V56" i="5"/>
  <c r="V22" i="5"/>
  <c r="V4" i="5"/>
  <c r="V20" i="5"/>
  <c r="V3" i="5"/>
  <c r="V42" i="5"/>
  <c r="V65" i="5"/>
  <c r="V40" i="5"/>
  <c r="AC51" i="5"/>
  <c r="AC24" i="5"/>
  <c r="AC42" i="5"/>
  <c r="AC26" i="5"/>
  <c r="AC8" i="5"/>
  <c r="AC28" i="5"/>
  <c r="AC48" i="5"/>
  <c r="AC25" i="5"/>
  <c r="AC13" i="5"/>
  <c r="AC38" i="5"/>
  <c r="AC58" i="5"/>
  <c r="AC49" i="5"/>
  <c r="AC40" i="5"/>
  <c r="AC19" i="5"/>
  <c r="AC22" i="5"/>
  <c r="AC3" i="5"/>
  <c r="AC18" i="5"/>
  <c r="AC34" i="5"/>
  <c r="AC65" i="5"/>
  <c r="AC50" i="5"/>
  <c r="AC36" i="5"/>
  <c r="AC27" i="5"/>
  <c r="AC21" i="5"/>
  <c r="AC23" i="5"/>
  <c r="AC47" i="5"/>
  <c r="AC32" i="5"/>
  <c r="AC45" i="5"/>
  <c r="AC66" i="5"/>
  <c r="AC64" i="5"/>
  <c r="AC73" i="5"/>
  <c r="AC61" i="5"/>
  <c r="AC30" i="5"/>
  <c r="AC11" i="5"/>
  <c r="AC44" i="5"/>
  <c r="W11" i="4"/>
  <c r="W47" i="4"/>
  <c r="W29" i="4"/>
  <c r="W61" i="4"/>
  <c r="W17" i="4"/>
  <c r="W59" i="4"/>
  <c r="W7" i="4"/>
  <c r="W10" i="4"/>
  <c r="W5" i="4"/>
  <c r="W26" i="4"/>
  <c r="W13" i="4"/>
  <c r="W53" i="4"/>
  <c r="W50" i="4"/>
  <c r="W60" i="4"/>
  <c r="W64" i="4"/>
  <c r="W44" i="4"/>
  <c r="W48" i="4"/>
  <c r="W38" i="4"/>
  <c r="W45" i="4"/>
  <c r="W21" i="4"/>
  <c r="W30" i="4"/>
  <c r="W41" i="4"/>
  <c r="W22" i="4"/>
  <c r="W8" i="4"/>
  <c r="W19" i="4"/>
  <c r="W25" i="4"/>
  <c r="W51" i="4"/>
  <c r="W65" i="4"/>
  <c r="W49" i="4"/>
  <c r="W20" i="4"/>
  <c r="W16" i="4"/>
  <c r="W37" i="4"/>
  <c r="W14" i="4"/>
  <c r="W58" i="4"/>
  <c r="AB20" i="6"/>
  <c r="AB44" i="6"/>
  <c r="AB36" i="6"/>
  <c r="AB8" i="6"/>
  <c r="AB22" i="6"/>
  <c r="AB35" i="6"/>
  <c r="AB29" i="6"/>
  <c r="AB26" i="6"/>
  <c r="AB31" i="6"/>
  <c r="AB16" i="6"/>
  <c r="AB69" i="6"/>
  <c r="AB19" i="6"/>
  <c r="AB7" i="6"/>
  <c r="AB9" i="6"/>
  <c r="AB58" i="6"/>
  <c r="AB46" i="6"/>
  <c r="AB50" i="6"/>
  <c r="AB43" i="6"/>
  <c r="AB65" i="6"/>
  <c r="AB59" i="5"/>
  <c r="AB4" i="5"/>
  <c r="AB10" i="5"/>
  <c r="AB5" i="5"/>
  <c r="AB8" i="5"/>
  <c r="AB54" i="5"/>
  <c r="AB30" i="5"/>
  <c r="AB46" i="5"/>
  <c r="AB17" i="5"/>
  <c r="AB40" i="5"/>
  <c r="AB50" i="5"/>
  <c r="AB44" i="5"/>
  <c r="AB33" i="5"/>
  <c r="AB7" i="5"/>
  <c r="AB18" i="5"/>
  <c r="AB19" i="5"/>
  <c r="AB70" i="5"/>
  <c r="AB45" i="5"/>
  <c r="AB11" i="5"/>
  <c r="AB47" i="5"/>
  <c r="AA62" i="3"/>
  <c r="AA36" i="3"/>
  <c r="AA23" i="3"/>
  <c r="AA70" i="3"/>
  <c r="AA50" i="3"/>
  <c r="AA43" i="3"/>
  <c r="AA74" i="3"/>
  <c r="AA40" i="3"/>
  <c r="AA32" i="3"/>
  <c r="AA20" i="3"/>
  <c r="AA44" i="3"/>
  <c r="AA10" i="3"/>
  <c r="AA27" i="3"/>
  <c r="AA25" i="3"/>
  <c r="AA34" i="3"/>
  <c r="AA89" i="3"/>
  <c r="AA55" i="3"/>
  <c r="AA72" i="3"/>
  <c r="AA21" i="3"/>
  <c r="AA41" i="3"/>
  <c r="AA7" i="3"/>
  <c r="AA19" i="3"/>
  <c r="AA59" i="3"/>
  <c r="AA67" i="3"/>
  <c r="AA77" i="3"/>
  <c r="AA60" i="3"/>
  <c r="AA52" i="3"/>
  <c r="AA79" i="3"/>
  <c r="AA26" i="3"/>
  <c r="AA65" i="3"/>
  <c r="AA5" i="3"/>
  <c r="AA30" i="3"/>
  <c r="AA35" i="3"/>
  <c r="AA42" i="3"/>
  <c r="AA13" i="3"/>
  <c r="AA53" i="3"/>
  <c r="AA73" i="3"/>
  <c r="AA28" i="3"/>
  <c r="AA63" i="3"/>
  <c r="AA6" i="3"/>
  <c r="AA88" i="3"/>
  <c r="AA22" i="3"/>
  <c r="AA45" i="3"/>
  <c r="AA31" i="3"/>
  <c r="AA81" i="3"/>
  <c r="AA64" i="3"/>
  <c r="AA4" i="3"/>
  <c r="AA29" i="3"/>
  <c r="AA85" i="3"/>
  <c r="AA37" i="3"/>
  <c r="AA75" i="3"/>
  <c r="AA80" i="3"/>
  <c r="AA69" i="3"/>
  <c r="AA8" i="3"/>
  <c r="Z6" i="3"/>
  <c r="Z88" i="3"/>
  <c r="Z22" i="3"/>
  <c r="Z45" i="3"/>
  <c r="Z56" i="3"/>
  <c r="Z43" i="3"/>
  <c r="Z83" i="3"/>
  <c r="Z42" i="3"/>
  <c r="Z80" i="3"/>
  <c r="Z66" i="3"/>
  <c r="Z47" i="3"/>
  <c r="Z49" i="3"/>
  <c r="Z61" i="3"/>
  <c r="Z17" i="3"/>
  <c r="Z33" i="3"/>
  <c r="Z4" i="3"/>
  <c r="Z40" i="3"/>
  <c r="Z32" i="3"/>
  <c r="Z48" i="3"/>
  <c r="Z27" i="3"/>
  <c r="Z25" i="3"/>
  <c r="Z13" i="3"/>
  <c r="Z69" i="3"/>
  <c r="Z14" i="3"/>
  <c r="Z7" i="3"/>
  <c r="Z19" i="3"/>
  <c r="Z59" i="3"/>
  <c r="Z67" i="3"/>
  <c r="Z77" i="3"/>
  <c r="Z64" i="3"/>
  <c r="Z39" i="3"/>
  <c r="Z76" i="3"/>
  <c r="Z44" i="3"/>
  <c r="Z85" i="3"/>
  <c r="Z16" i="3"/>
  <c r="Z18" i="3"/>
  <c r="Z30" i="3"/>
  <c r="Z35" i="3"/>
  <c r="Z54" i="3"/>
  <c r="Z24" i="3"/>
  <c r="Z71" i="3"/>
  <c r="Z26" i="3"/>
  <c r="Z12" i="3"/>
  <c r="AB23" i="6"/>
  <c r="Z4" i="6"/>
  <c r="Z63" i="6"/>
  <c r="W49" i="6"/>
  <c r="W71" i="6"/>
  <c r="V37" i="6"/>
  <c r="V46" i="6"/>
  <c r="V68" i="6"/>
  <c r="AC43" i="4"/>
  <c r="AC40" i="4"/>
  <c r="AC12" i="4"/>
  <c r="AC34" i="4"/>
  <c r="AC39" i="4"/>
  <c r="AA17" i="4"/>
  <c r="AA50" i="4"/>
  <c r="AA65" i="4"/>
  <c r="AA44" i="4"/>
  <c r="AA24" i="4"/>
  <c r="AB43" i="4"/>
  <c r="AB40" i="4"/>
  <c r="AB12" i="4"/>
  <c r="AB34" i="4"/>
  <c r="AB39" i="4"/>
  <c r="AB56" i="4"/>
  <c r="Z50" i="4"/>
  <c r="Z65" i="4"/>
  <c r="Z44" i="4"/>
  <c r="Z24" i="4"/>
  <c r="W43" i="4"/>
  <c r="W40" i="4"/>
  <c r="W12" i="4"/>
  <c r="W39" i="4"/>
  <c r="W32" i="4"/>
  <c r="W56" i="4"/>
  <c r="V17" i="4"/>
  <c r="V50" i="4"/>
  <c r="V65" i="4"/>
  <c r="V58" i="4"/>
  <c r="V44" i="4"/>
  <c r="AC20" i="5"/>
  <c r="AC56" i="5"/>
  <c r="AC29" i="5"/>
  <c r="AC70" i="5"/>
  <c r="AC55" i="5"/>
  <c r="AC17" i="5"/>
  <c r="AC41" i="5"/>
  <c r="AA33" i="5"/>
  <c r="AA40" i="5"/>
  <c r="AA21" i="5"/>
  <c r="AB49" i="5"/>
  <c r="AB24" i="5"/>
  <c r="Z19" i="5"/>
  <c r="Z18" i="5"/>
  <c r="Z44" i="5"/>
  <c r="Z12" i="5"/>
  <c r="W36" i="5"/>
  <c r="W61" i="5"/>
  <c r="W23" i="5"/>
  <c r="W46" i="5"/>
  <c r="W13" i="5"/>
  <c r="W66" i="5"/>
  <c r="V50" i="5"/>
  <c r="V45" i="5"/>
  <c r="V34" i="5"/>
  <c r="V25" i="5"/>
  <c r="AC49" i="4"/>
  <c r="AC54" i="5"/>
  <c r="AC20" i="6"/>
  <c r="AC8" i="6"/>
  <c r="AC31" i="6"/>
  <c r="AC59" i="6"/>
  <c r="AC31" i="5"/>
  <c r="AC59" i="5"/>
  <c r="AB45" i="4"/>
  <c r="AB60" i="4"/>
  <c r="W31" i="4"/>
  <c r="W33" i="4"/>
  <c r="W27" i="6"/>
  <c r="W18" i="4"/>
  <c r="W27" i="4"/>
  <c r="W28" i="4"/>
  <c r="W15" i="6"/>
  <c r="AB72" i="6"/>
  <c r="AB5" i="6"/>
  <c r="AB66" i="6"/>
  <c r="AB56" i="6"/>
  <c r="AB22" i="5"/>
  <c r="AB26" i="5"/>
  <c r="AB27" i="5"/>
  <c r="AC59" i="3"/>
  <c r="AA3" i="3"/>
  <c r="AA12" i="3"/>
  <c r="AA57" i="3"/>
  <c r="AA18" i="3"/>
  <c r="AA83" i="3"/>
  <c r="AA56" i="3"/>
  <c r="AA51" i="3"/>
  <c r="AA54" i="3"/>
  <c r="Z41" i="3"/>
  <c r="Z20" i="3"/>
  <c r="Z46" i="3"/>
  <c r="Z31" i="3"/>
  <c r="Z55" i="3"/>
  <c r="Z74" i="3"/>
  <c r="Z89" i="3"/>
  <c r="Z60" i="3"/>
  <c r="Z82" i="3"/>
  <c r="Z81" i="3"/>
  <c r="W30" i="3"/>
  <c r="W35" i="3"/>
  <c r="W54" i="3"/>
  <c r="W24" i="3"/>
  <c r="W52" i="3"/>
  <c r="W73" i="3"/>
  <c r="W76" i="3"/>
  <c r="W62" i="3"/>
  <c r="W36" i="3"/>
  <c r="W23" i="3"/>
  <c r="W70" i="3"/>
  <c r="W50" i="3"/>
  <c r="W89" i="3"/>
  <c r="W42" i="3"/>
  <c r="W32" i="3"/>
  <c r="W46" i="3"/>
  <c r="W49" i="3"/>
  <c r="W61" i="3"/>
  <c r="W17" i="3"/>
  <c r="W33" i="3"/>
  <c r="W64" i="3"/>
  <c r="W74" i="3"/>
  <c r="W29" i="3"/>
  <c r="W80" i="3"/>
  <c r="W9" i="3"/>
  <c r="W27" i="3"/>
  <c r="W25" i="3"/>
  <c r="W43" i="3"/>
  <c r="W58" i="3"/>
  <c r="W40" i="3"/>
  <c r="W5" i="3"/>
  <c r="W63" i="3"/>
  <c r="W15" i="3"/>
  <c r="W65" i="3"/>
  <c r="W10" i="3"/>
  <c r="W41" i="3"/>
  <c r="W21" i="3"/>
  <c r="W7" i="3"/>
  <c r="W19" i="3"/>
  <c r="W59" i="3"/>
  <c r="W67" i="3"/>
  <c r="W77" i="3"/>
  <c r="W60" i="3"/>
  <c r="W34" i="3"/>
  <c r="W8" i="3"/>
  <c r="W51" i="3"/>
  <c r="W69" i="3"/>
  <c r="W66" i="3"/>
  <c r="W79" i="3"/>
  <c r="AB10" i="6"/>
  <c r="Z24" i="6"/>
  <c r="Z57" i="6"/>
  <c r="V28" i="6"/>
  <c r="V21" i="6"/>
  <c r="V62" i="6"/>
  <c r="W46" i="6"/>
  <c r="W29" i="6"/>
  <c r="W23" i="6"/>
  <c r="W47" i="6"/>
  <c r="Z52" i="6"/>
  <c r="AB57" i="6"/>
  <c r="AB40" i="6"/>
  <c r="AB3" i="5"/>
  <c r="AB56" i="5"/>
  <c r="AB41" i="5"/>
  <c r="AB12" i="5"/>
  <c r="AB16" i="5"/>
  <c r="AA42" i="5"/>
  <c r="AA25" i="5"/>
  <c r="AA47" i="5"/>
  <c r="AA42" i="4"/>
  <c r="Z34" i="4"/>
  <c r="AB17" i="4"/>
  <c r="Z38" i="5"/>
  <c r="W29" i="5"/>
  <c r="V6" i="6"/>
  <c r="AB34" i="6"/>
  <c r="Z66" i="5"/>
  <c r="AA59" i="5"/>
  <c r="AA28" i="4"/>
  <c r="AC5" i="5"/>
  <c r="Z3" i="6"/>
  <c r="AC60" i="3"/>
  <c r="AC67" i="3"/>
  <c r="AB25" i="3"/>
  <c r="AB27" i="3"/>
  <c r="W3" i="3"/>
  <c r="W57" i="3"/>
  <c r="W18" i="3"/>
  <c r="W83" i="3"/>
  <c r="AB24" i="6"/>
  <c r="Z28" i="6"/>
  <c r="V52" i="6"/>
  <c r="V71" i="6"/>
  <c r="W64" i="6"/>
  <c r="W69" i="6"/>
  <c r="W68" i="6"/>
  <c r="W34" i="6"/>
  <c r="Z30" i="6"/>
  <c r="Z62" i="6"/>
  <c r="AB49" i="6"/>
  <c r="AB68" i="6"/>
  <c r="AB17" i="6"/>
  <c r="V73" i="5"/>
  <c r="V14" i="5"/>
  <c r="V18" i="5"/>
  <c r="V9" i="5"/>
  <c r="V29" i="5"/>
  <c r="AB64" i="5"/>
  <c r="AB15" i="5"/>
  <c r="AB14" i="5"/>
  <c r="AB9" i="5"/>
  <c r="AB32" i="5"/>
  <c r="AA20" i="5"/>
  <c r="AA48" i="5"/>
  <c r="AA11" i="5"/>
  <c r="AA19" i="5"/>
  <c r="AA13" i="4"/>
  <c r="V47" i="4"/>
  <c r="W35" i="4"/>
  <c r="Z20" i="4"/>
  <c r="AB20" i="4"/>
  <c r="Z17" i="5"/>
  <c r="Z32" i="5"/>
  <c r="AC16" i="5"/>
  <c r="Z31" i="5"/>
  <c r="V27" i="4"/>
  <c r="W26" i="6"/>
  <c r="W5" i="5"/>
  <c r="AA17" i="3"/>
  <c r="AC77" i="3"/>
  <c r="AA49" i="3"/>
  <c r="W88" i="3"/>
  <c r="AB48" i="6"/>
  <c r="Z46" i="6"/>
  <c r="Z25" i="6"/>
  <c r="V63" i="6"/>
  <c r="V54" i="6"/>
  <c r="V51" i="6"/>
  <c r="AC46" i="4"/>
  <c r="W63" i="6"/>
  <c r="W51" i="6"/>
  <c r="W65" i="6"/>
  <c r="Z68" i="6"/>
  <c r="Z17" i="6"/>
  <c r="AB13" i="6"/>
  <c r="AB60" i="6"/>
  <c r="AB45" i="6"/>
  <c r="AB28" i="5"/>
  <c r="AB29" i="5"/>
  <c r="AB58" i="5"/>
  <c r="AA7" i="5"/>
  <c r="AA36" i="5"/>
  <c r="AA55" i="5"/>
  <c r="AA49" i="5"/>
  <c r="AA29" i="5"/>
  <c r="AA26" i="4"/>
  <c r="W54" i="4"/>
  <c r="Z16" i="4"/>
  <c r="AB7" i="4"/>
  <c r="V20" i="4"/>
  <c r="Z24" i="5"/>
  <c r="Z58" i="5"/>
  <c r="AC39" i="5"/>
  <c r="V13" i="6"/>
  <c r="W28" i="6"/>
  <c r="AC21" i="4"/>
  <c r="Z13" i="5"/>
  <c r="AC7" i="5"/>
  <c r="AC13" i="3"/>
  <c r="AB27" i="4"/>
  <c r="AA26" i="5"/>
  <c r="AA56" i="6"/>
  <c r="AA33" i="3"/>
  <c r="Z23" i="3"/>
  <c r="Z36" i="3"/>
  <c r="Z62" i="3"/>
  <c r="W22" i="3"/>
  <c r="AC38" i="3"/>
  <c r="AB33" i="6"/>
  <c r="Z12" i="6"/>
  <c r="Z43" i="6"/>
  <c r="V35" i="6"/>
  <c r="V23" i="6"/>
  <c r="W45" i="6"/>
  <c r="Z19" i="6"/>
  <c r="Z39" i="6"/>
  <c r="AB21" i="6"/>
  <c r="AB32" i="6"/>
  <c r="AB4" i="6"/>
  <c r="AA25" i="4"/>
  <c r="AB51" i="5"/>
  <c r="AB66" i="5"/>
  <c r="AB25" i="5"/>
  <c r="AB13" i="5"/>
  <c r="AA15" i="5"/>
  <c r="AA39" i="5"/>
  <c r="AA73" i="5"/>
  <c r="AA61" i="5"/>
  <c r="AA44" i="5"/>
  <c r="V22" i="4"/>
  <c r="AC24" i="4"/>
  <c r="V37" i="4"/>
  <c r="W4" i="4"/>
  <c r="Z40" i="4"/>
  <c r="AB65" i="4"/>
  <c r="AA30" i="4"/>
  <c r="Z35" i="5"/>
  <c r="W15" i="5"/>
  <c r="W65" i="5"/>
  <c r="AB25" i="6"/>
  <c r="AB11" i="6"/>
  <c r="V50" i="6"/>
  <c r="AA10" i="4"/>
  <c r="AC46" i="5"/>
  <c r="AA39" i="4"/>
  <c r="AB59" i="6"/>
  <c r="AB31" i="5"/>
  <c r="AB27" i="6"/>
  <c r="AC34" i="3"/>
  <c r="V3" i="6"/>
  <c r="AC3" i="6"/>
  <c r="AA5" i="6"/>
  <c r="AB15" i="6"/>
  <c r="V66" i="6"/>
  <c r="AC28" i="4"/>
  <c r="AC7" i="3"/>
  <c r="AA38" i="3"/>
  <c r="AC33" i="4"/>
  <c r="AA27" i="6"/>
  <c r="Z56" i="6"/>
  <c r="AC26" i="6"/>
  <c r="AC5" i="6"/>
  <c r="AC56" i="6"/>
  <c r="V6" i="3"/>
  <c r="AC63" i="4"/>
  <c r="AC9" i="4"/>
  <c r="AC3" i="4"/>
  <c r="AC15" i="4"/>
  <c r="AC23" i="4"/>
  <c r="AA63" i="4"/>
  <c r="AA9" i="4"/>
  <c r="AA3" i="4"/>
  <c r="AA15" i="4"/>
  <c r="AA23" i="4"/>
  <c r="AB63" i="4"/>
  <c r="AB9" i="4"/>
  <c r="AB3" i="4"/>
  <c r="AB15" i="4"/>
  <c r="AB23" i="4"/>
  <c r="Z63" i="4"/>
  <c r="Z9" i="4"/>
  <c r="Z3" i="4"/>
  <c r="Z15" i="4"/>
  <c r="Z23" i="4"/>
  <c r="W63" i="4"/>
  <c r="W9" i="4"/>
  <c r="W3" i="4"/>
  <c r="W15" i="4"/>
  <c r="W23" i="4"/>
  <c r="V63" i="4"/>
  <c r="V9" i="4"/>
  <c r="V3" i="4"/>
  <c r="V15" i="4"/>
  <c r="V23" i="4"/>
  <c r="AC6" i="4"/>
  <c r="AB6" i="4"/>
  <c r="AA6" i="4"/>
  <c r="Z6" i="4"/>
  <c r="W6" i="4"/>
  <c r="V6" i="4"/>
  <c r="G72" i="8" l="1"/>
  <c r="G67" i="8"/>
  <c r="G71" i="8"/>
  <c r="G68" i="8"/>
  <c r="X67" i="6"/>
  <c r="Y67" i="6" s="1"/>
  <c r="X78" i="6"/>
  <c r="Y78" i="6" s="1"/>
  <c r="X68" i="5"/>
  <c r="Y68" i="5" s="1"/>
  <c r="X74" i="5"/>
  <c r="Y74" i="5" s="1"/>
  <c r="X52" i="4"/>
  <c r="Y52" i="4" s="1"/>
  <c r="X84" i="3"/>
  <c r="Y84" i="3" s="1"/>
  <c r="E93" i="8"/>
  <c r="U84" i="3"/>
  <c r="X78" i="3"/>
  <c r="Y78" i="3" s="1"/>
  <c r="E90" i="8"/>
  <c r="X75" i="6"/>
  <c r="Y75" i="6" s="1"/>
  <c r="X74" i="6"/>
  <c r="Y74" i="6" s="1"/>
  <c r="X73" i="6"/>
  <c r="Y73" i="6" s="1"/>
  <c r="X77" i="6"/>
  <c r="Y77" i="6" s="1"/>
  <c r="X65" i="3"/>
  <c r="Y65" i="3" s="1"/>
  <c r="X47" i="3"/>
  <c r="Y47" i="3" s="1"/>
  <c r="X82" i="3"/>
  <c r="X87" i="3"/>
  <c r="Y87" i="3" s="1"/>
  <c r="U57" i="4"/>
  <c r="X55" i="4"/>
  <c r="Y55" i="4" s="1"/>
  <c r="X16" i="4"/>
  <c r="Y16" i="4" s="1"/>
  <c r="U57" i="5"/>
  <c r="X67" i="5"/>
  <c r="Y67" i="5" s="1"/>
  <c r="X71" i="5"/>
  <c r="Y71" i="5" s="1"/>
  <c r="X68" i="3"/>
  <c r="Y68" i="3" s="1"/>
  <c r="X86" i="3"/>
  <c r="Y86" i="3" s="1"/>
  <c r="U62" i="4"/>
  <c r="X63" i="4"/>
  <c r="Y63" i="4" s="1"/>
  <c r="X23" i="4"/>
  <c r="Y23" i="4" s="1"/>
  <c r="X9" i="4"/>
  <c r="Y9" i="4" s="1"/>
  <c r="X37" i="4"/>
  <c r="Y37" i="4" s="1"/>
  <c r="X15" i="4"/>
  <c r="Y15" i="4" s="1"/>
  <c r="X19" i="4"/>
  <c r="Y19" i="4" s="1"/>
  <c r="X60" i="5"/>
  <c r="Y60" i="5" s="1"/>
  <c r="X63" i="5"/>
  <c r="Y63" i="5" s="1"/>
  <c r="X69" i="5"/>
  <c r="Y69" i="5" s="1"/>
  <c r="X37" i="5"/>
  <c r="Y37" i="5" s="1"/>
  <c r="X53" i="5"/>
  <c r="Y53" i="5" s="1"/>
  <c r="X62" i="5"/>
  <c r="Y62" i="5" s="1"/>
  <c r="X52" i="5"/>
  <c r="Y52" i="5" s="1"/>
  <c r="X38" i="5"/>
  <c r="Y38" i="5" s="1"/>
  <c r="X72" i="5"/>
  <c r="Y72" i="5" s="1"/>
  <c r="X64" i="6"/>
  <c r="Y64" i="6" s="1"/>
  <c r="X15" i="6"/>
  <c r="Y15" i="6" s="1"/>
  <c r="X68" i="6"/>
  <c r="Y68" i="6" s="1"/>
  <c r="X54" i="6"/>
  <c r="Y54" i="6" s="1"/>
  <c r="X14" i="6"/>
  <c r="Y14" i="6" s="1"/>
  <c r="X50" i="6"/>
  <c r="Y50" i="6" s="1"/>
  <c r="X41" i="6"/>
  <c r="Y41" i="6" s="1"/>
  <c r="X46" i="3"/>
  <c r="Y46" i="3" s="1"/>
  <c r="X72" i="3"/>
  <c r="U72" i="3" s="1"/>
  <c r="X66" i="3"/>
  <c r="Y66" i="3" s="1"/>
  <c r="X10" i="3"/>
  <c r="Y10" i="3" s="1"/>
  <c r="X89" i="3"/>
  <c r="Y89" i="3" s="1"/>
  <c r="X75" i="3"/>
  <c r="Y75" i="3" s="1"/>
  <c r="X79" i="3"/>
  <c r="Y79" i="3" s="1"/>
  <c r="X74" i="3"/>
  <c r="Y74" i="3" s="1"/>
  <c r="X44" i="3"/>
  <c r="U44" i="3" s="1"/>
  <c r="X41" i="3"/>
  <c r="Y41" i="3" s="1"/>
  <c r="X35" i="3"/>
  <c r="Y35" i="3" s="1"/>
  <c r="X36" i="3"/>
  <c r="Y36" i="3" s="1"/>
  <c r="X26" i="3"/>
  <c r="U26" i="3" s="1"/>
  <c r="X57" i="3"/>
  <c r="Y57" i="3" s="1"/>
  <c r="X19" i="3"/>
  <c r="Y19" i="3" s="1"/>
  <c r="X22" i="3"/>
  <c r="Y22" i="3" s="1"/>
  <c r="X3" i="4"/>
  <c r="Y3" i="4" s="1"/>
  <c r="X40" i="4"/>
  <c r="Y40" i="4" s="1"/>
  <c r="X64" i="4"/>
  <c r="Y64" i="4" s="1"/>
  <c r="X34" i="4"/>
  <c r="Y34" i="4" s="1"/>
  <c r="X14" i="4"/>
  <c r="Y14" i="4" s="1"/>
  <c r="X22" i="4"/>
  <c r="Y22" i="4" s="1"/>
  <c r="X31" i="4"/>
  <c r="Y31" i="4" s="1"/>
  <c r="X36" i="4"/>
  <c r="U36" i="4" s="1"/>
  <c r="X41" i="4"/>
  <c r="Y41" i="4" s="1"/>
  <c r="X48" i="4"/>
  <c r="Y48" i="4" s="1"/>
  <c r="X54" i="4"/>
  <c r="Y54" i="4" s="1"/>
  <c r="X4" i="4"/>
  <c r="Y4" i="4" s="1"/>
  <c r="X32" i="4"/>
  <c r="Y32" i="4" s="1"/>
  <c r="X11" i="4"/>
  <c r="Y11" i="4" s="1"/>
  <c r="X58" i="4"/>
  <c r="Y58" i="4" s="1"/>
  <c r="X23" i="3"/>
  <c r="Y23" i="3" s="1"/>
  <c r="X76" i="3"/>
  <c r="Y76" i="3" s="1"/>
  <c r="X9" i="3"/>
  <c r="Y9" i="3" s="1"/>
  <c r="X39" i="3"/>
  <c r="Y39" i="3" s="1"/>
  <c r="X63" i="3"/>
  <c r="Y63" i="3" s="1"/>
  <c r="X30" i="3"/>
  <c r="Y30" i="3" s="1"/>
  <c r="X14" i="3"/>
  <c r="U14" i="3" s="1"/>
  <c r="X32" i="3"/>
  <c r="Y32" i="3" s="1"/>
  <c r="X73" i="3"/>
  <c r="Y73" i="3" s="1"/>
  <c r="X38" i="3"/>
  <c r="Y38" i="3" s="1"/>
  <c r="X70" i="3"/>
  <c r="Y70" i="3" s="1"/>
  <c r="X48" i="3"/>
  <c r="Y48" i="3" s="1"/>
  <c r="X15" i="3"/>
  <c r="Y15" i="3" s="1"/>
  <c r="X31" i="3"/>
  <c r="U31" i="3" s="1"/>
  <c r="X24" i="3"/>
  <c r="Y24" i="3" s="1"/>
  <c r="X16" i="3"/>
  <c r="Y16" i="3" s="1"/>
  <c r="X43" i="3"/>
  <c r="Y43" i="3" s="1"/>
  <c r="X8" i="3"/>
  <c r="Y8" i="3" s="1"/>
  <c r="X29" i="3"/>
  <c r="Y29" i="3" s="1"/>
  <c r="X53" i="3"/>
  <c r="Y53" i="3" s="1"/>
  <c r="X5" i="3"/>
  <c r="Y5" i="3" s="1"/>
  <c r="X21" i="3"/>
  <c r="Y21" i="3" s="1"/>
  <c r="X47" i="5"/>
  <c r="Y47" i="5" s="1"/>
  <c r="X40" i="5"/>
  <c r="Y40" i="5" s="1"/>
  <c r="X6" i="5"/>
  <c r="Y6" i="5" s="1"/>
  <c r="X24" i="5"/>
  <c r="Y24" i="5" s="1"/>
  <c r="X52" i="6"/>
  <c r="Y52" i="6" s="1"/>
  <c r="X63" i="6"/>
  <c r="Y63" i="6" s="1"/>
  <c r="X53" i="6"/>
  <c r="Y53" i="6" s="1"/>
  <c r="X30" i="6"/>
  <c r="Y30" i="6" s="1"/>
  <c r="X39" i="6"/>
  <c r="Y39" i="6" s="1"/>
  <c r="X61" i="6"/>
  <c r="Y61" i="6" s="1"/>
  <c r="X18" i="6"/>
  <c r="Y18" i="6" s="1"/>
  <c r="X76" i="6"/>
  <c r="Y76" i="6" s="1"/>
  <c r="X73" i="5"/>
  <c r="Y73" i="5" s="1"/>
  <c r="X18" i="5"/>
  <c r="Y18" i="5" s="1"/>
  <c r="X17" i="5"/>
  <c r="Y17" i="5" s="1"/>
  <c r="X35" i="5"/>
  <c r="Y35" i="5" s="1"/>
  <c r="X42" i="6"/>
  <c r="X55" i="6"/>
  <c r="Y55" i="6" s="1"/>
  <c r="X46" i="6"/>
  <c r="Y46" i="6" s="1"/>
  <c r="X37" i="6"/>
  <c r="Y37" i="6" s="1"/>
  <c r="X28" i="6"/>
  <c r="Y28" i="6" s="1"/>
  <c r="X17" i="6"/>
  <c r="Y17" i="6" s="1"/>
  <c r="X62" i="6"/>
  <c r="Y62" i="6" s="1"/>
  <c r="X71" i="6"/>
  <c r="Y71" i="6" s="1"/>
  <c r="X43" i="6"/>
  <c r="Y43" i="6" s="1"/>
  <c r="X47" i="6"/>
  <c r="Y47" i="6" s="1"/>
  <c r="X12" i="6"/>
  <c r="Y12" i="6" s="1"/>
  <c r="X13" i="6"/>
  <c r="Y13" i="6" s="1"/>
  <c r="X6" i="6"/>
  <c r="Y6" i="6" s="1"/>
  <c r="X19" i="6"/>
  <c r="Y19" i="6" s="1"/>
  <c r="X38" i="6"/>
  <c r="Y38" i="6" s="1"/>
  <c r="X70" i="6"/>
  <c r="Y70" i="6" s="1"/>
  <c r="X80" i="3"/>
  <c r="Y80" i="3" s="1"/>
  <c r="X50" i="3"/>
  <c r="Y50" i="3" s="1"/>
  <c r="X42" i="3"/>
  <c r="Y42" i="3" s="1"/>
  <c r="X37" i="3"/>
  <c r="Y37" i="3" s="1"/>
  <c r="X64" i="3"/>
  <c r="Y64" i="3" s="1"/>
  <c r="X71" i="3"/>
  <c r="U71" i="3" s="1"/>
  <c r="X61" i="3"/>
  <c r="Y61" i="3" s="1"/>
  <c r="X28" i="3"/>
  <c r="Y28" i="3" s="1"/>
  <c r="X52" i="3"/>
  <c r="Y52" i="3" s="1"/>
  <c r="X55" i="3"/>
  <c r="U55" i="3" s="1"/>
  <c r="X51" i="3"/>
  <c r="Y51" i="3" s="1"/>
  <c r="X3" i="3"/>
  <c r="Y3" i="3" s="1"/>
  <c r="X6" i="3"/>
  <c r="Y6" i="3" s="1"/>
  <c r="X11" i="3"/>
  <c r="Y11" i="3" s="1"/>
  <c r="X62" i="3"/>
  <c r="Y62" i="3" s="1"/>
  <c r="X81" i="3"/>
  <c r="Y81" i="3" s="1"/>
  <c r="X69" i="3"/>
  <c r="Y69" i="3" s="1"/>
  <c r="X40" i="3"/>
  <c r="Y40" i="3" s="1"/>
  <c r="X4" i="3"/>
  <c r="U4" i="3" s="1"/>
  <c r="X20" i="3"/>
  <c r="Y20" i="3" s="1"/>
  <c r="X18" i="4"/>
  <c r="Y18" i="4" s="1"/>
  <c r="X47" i="4"/>
  <c r="Y47" i="4" s="1"/>
  <c r="X38" i="4"/>
  <c r="Y38" i="4" s="1"/>
  <c r="X25" i="4"/>
  <c r="Y25" i="4" s="1"/>
  <c r="X53" i="4"/>
  <c r="Y53" i="4" s="1"/>
  <c r="X8" i="4"/>
  <c r="Y8" i="4" s="1"/>
  <c r="X6" i="4"/>
  <c r="Y6" i="4" s="1"/>
  <c r="X32" i="5"/>
  <c r="Y32" i="5" s="1"/>
  <c r="X85" i="3"/>
  <c r="Y85" i="3" s="1"/>
  <c r="X43" i="5"/>
  <c r="Y43" i="5" s="1"/>
  <c r="X29" i="4"/>
  <c r="Y29" i="4" s="1"/>
  <c r="X51" i="4"/>
  <c r="Y51" i="4" s="1"/>
  <c r="X5" i="4"/>
  <c r="Y5" i="4" s="1"/>
  <c r="X5" i="6"/>
  <c r="Y5" i="6" s="1"/>
  <c r="X45" i="3"/>
  <c r="Y45" i="3" s="1"/>
  <c r="X35" i="4"/>
  <c r="Y35" i="4" s="1"/>
  <c r="X69" i="6"/>
  <c r="Y69" i="6" s="1"/>
  <c r="X32" i="6"/>
  <c r="Y32" i="6" s="1"/>
  <c r="X31" i="6"/>
  <c r="Y31" i="6" s="1"/>
  <c r="X58" i="3"/>
  <c r="Y58" i="3" s="1"/>
  <c r="X51" i="6"/>
  <c r="Y51" i="6" s="1"/>
  <c r="X15" i="5"/>
  <c r="Y15" i="5" s="1"/>
  <c r="X17" i="4"/>
  <c r="Y17" i="4" s="1"/>
  <c r="X44" i="4"/>
  <c r="Y44" i="4" s="1"/>
  <c r="X88" i="3"/>
  <c r="Y88" i="3" s="1"/>
  <c r="X59" i="4"/>
  <c r="Y59" i="4" s="1"/>
  <c r="X13" i="5"/>
  <c r="Y13" i="5" s="1"/>
  <c r="X20" i="4"/>
  <c r="Y20" i="4" s="1"/>
  <c r="X36" i="6"/>
  <c r="Y36" i="6" s="1"/>
  <c r="X40" i="6"/>
  <c r="Y40" i="6" s="1"/>
  <c r="X56" i="6"/>
  <c r="Y56" i="6" s="1"/>
  <c r="X57" i="6"/>
  <c r="Y57" i="6" s="1"/>
  <c r="X65" i="4"/>
  <c r="Y65" i="4" s="1"/>
  <c r="X4" i="6"/>
  <c r="Y4" i="6" s="1"/>
  <c r="X18" i="3"/>
  <c r="X49" i="3"/>
  <c r="Y49" i="3" s="1"/>
  <c r="X83" i="3"/>
  <c r="Y83" i="3" s="1"/>
  <c r="X41" i="5"/>
  <c r="Y41" i="5" s="1"/>
  <c r="X7" i="5"/>
  <c r="Y7" i="5" s="1"/>
  <c r="X29" i="5"/>
  <c r="Y29" i="5" s="1"/>
  <c r="X9" i="5"/>
  <c r="Y9" i="5" s="1"/>
  <c r="X51" i="5"/>
  <c r="Y51" i="5" s="1"/>
  <c r="X54" i="5"/>
  <c r="Y54" i="5" s="1"/>
  <c r="X42" i="5"/>
  <c r="Y42" i="5" s="1"/>
  <c r="X45" i="4"/>
  <c r="Y45" i="4" s="1"/>
  <c r="X10" i="4"/>
  <c r="Y10" i="4" s="1"/>
  <c r="X13" i="4"/>
  <c r="Y13" i="4" s="1"/>
  <c r="X43" i="4"/>
  <c r="Y43" i="4" s="1"/>
  <c r="X60" i="6"/>
  <c r="Y60" i="6" s="1"/>
  <c r="X58" i="6"/>
  <c r="Y58" i="6" s="1"/>
  <c r="X21" i="6"/>
  <c r="Y21" i="6" s="1"/>
  <c r="X22" i="6"/>
  <c r="Y22" i="6" s="1"/>
  <c r="X7" i="3"/>
  <c r="X34" i="3"/>
  <c r="Y34" i="3" s="1"/>
  <c r="X3" i="5"/>
  <c r="Y3" i="5" s="1"/>
  <c r="X45" i="5"/>
  <c r="Y45" i="5" s="1"/>
  <c r="X65" i="5"/>
  <c r="Y65" i="5" s="1"/>
  <c r="X20" i="5"/>
  <c r="Y20" i="5" s="1"/>
  <c r="X26" i="5"/>
  <c r="Y26" i="5" s="1"/>
  <c r="X11" i="5"/>
  <c r="Y11" i="5" s="1"/>
  <c r="X25" i="5"/>
  <c r="Y25" i="5" s="1"/>
  <c r="X28" i="4"/>
  <c r="Y28" i="4" s="1"/>
  <c r="X30" i="4"/>
  <c r="Y30" i="4" s="1"/>
  <c r="X23" i="6"/>
  <c r="Y23" i="6" s="1"/>
  <c r="X11" i="6"/>
  <c r="Y11" i="6" s="1"/>
  <c r="X26" i="6"/>
  <c r="Y26" i="6" s="1"/>
  <c r="X9" i="6"/>
  <c r="Y9" i="6" s="1"/>
  <c r="X48" i="6"/>
  <c r="Y48" i="6" s="1"/>
  <c r="X10" i="6"/>
  <c r="Y10" i="6" s="1"/>
  <c r="X58" i="5"/>
  <c r="Y58" i="5" s="1"/>
  <c r="X19" i="5"/>
  <c r="Y19" i="5" s="1"/>
  <c r="X24" i="4"/>
  <c r="X27" i="3"/>
  <c r="Y27" i="3" s="1"/>
  <c r="X17" i="3"/>
  <c r="Y17" i="3" s="1"/>
  <c r="X39" i="5"/>
  <c r="X21" i="5"/>
  <c r="Y21" i="5" s="1"/>
  <c r="X27" i="5"/>
  <c r="Y27" i="5" s="1"/>
  <c r="X59" i="5"/>
  <c r="Y59" i="5" s="1"/>
  <c r="X33" i="5"/>
  <c r="Y33" i="5" s="1"/>
  <c r="X64" i="5"/>
  <c r="Y64" i="5" s="1"/>
  <c r="X7" i="4"/>
  <c r="Y7" i="4" s="1"/>
  <c r="X21" i="4"/>
  <c r="Y21" i="4" s="1"/>
  <c r="X27" i="6"/>
  <c r="Y27" i="6" s="1"/>
  <c r="X20" i="6"/>
  <c r="Y20" i="6" s="1"/>
  <c r="X31" i="5"/>
  <c r="Y31" i="5" s="1"/>
  <c r="X60" i="3"/>
  <c r="Y60" i="3" s="1"/>
  <c r="X59" i="3"/>
  <c r="Y59" i="3" s="1"/>
  <c r="X25" i="3"/>
  <c r="Y25" i="3" s="1"/>
  <c r="X33" i="3"/>
  <c r="Y33" i="3" s="1"/>
  <c r="X50" i="5"/>
  <c r="Y50" i="5" s="1"/>
  <c r="X48" i="5"/>
  <c r="Y48" i="5" s="1"/>
  <c r="X4" i="5"/>
  <c r="Y4" i="5" s="1"/>
  <c r="X30" i="5"/>
  <c r="Y30" i="5" s="1"/>
  <c r="X46" i="5"/>
  <c r="Y46" i="5" s="1"/>
  <c r="X22" i="5"/>
  <c r="Y22" i="5" s="1"/>
  <c r="X27" i="4"/>
  <c r="Y27" i="4" s="1"/>
  <c r="X26" i="4"/>
  <c r="Y26" i="4" s="1"/>
  <c r="X33" i="4"/>
  <c r="Y33" i="4" s="1"/>
  <c r="X12" i="4"/>
  <c r="Y12" i="4" s="1"/>
  <c r="X49" i="6"/>
  <c r="Y49" i="6" s="1"/>
  <c r="X45" i="6"/>
  <c r="Y45" i="6" s="1"/>
  <c r="X29" i="6"/>
  <c r="Y29" i="6" s="1"/>
  <c r="X66" i="6"/>
  <c r="Y66" i="6" s="1"/>
  <c r="X72" i="6"/>
  <c r="Y72" i="6" s="1"/>
  <c r="X34" i="6"/>
  <c r="Y34" i="6" s="1"/>
  <c r="X7" i="6"/>
  <c r="Y7" i="6" s="1"/>
  <c r="Y82" i="3"/>
  <c r="U82" i="3"/>
  <c r="X25" i="6"/>
  <c r="Y25" i="6" s="1"/>
  <c r="X3" i="6"/>
  <c r="Y3" i="6" s="1"/>
  <c r="X44" i="5"/>
  <c r="Y44" i="5" s="1"/>
  <c r="X12" i="3"/>
  <c r="X54" i="3"/>
  <c r="Y54" i="3" s="1"/>
  <c r="X67" i="3"/>
  <c r="Y67" i="3" s="1"/>
  <c r="X13" i="3"/>
  <c r="X56" i="3"/>
  <c r="X56" i="5"/>
  <c r="Y56" i="5" s="1"/>
  <c r="X34" i="5"/>
  <c r="Y34" i="5" s="1"/>
  <c r="X61" i="5"/>
  <c r="Y61" i="5" s="1"/>
  <c r="X14" i="5"/>
  <c r="Y14" i="5" s="1"/>
  <c r="X36" i="5"/>
  <c r="Y36" i="5" s="1"/>
  <c r="X8" i="5"/>
  <c r="Y8" i="5" s="1"/>
  <c r="X42" i="4"/>
  <c r="Y42" i="4" s="1"/>
  <c r="X56" i="4"/>
  <c r="Y56" i="4" s="1"/>
  <c r="X33" i="6"/>
  <c r="Y33" i="6" s="1"/>
  <c r="X35" i="6"/>
  <c r="Y35" i="6" s="1"/>
  <c r="X59" i="6"/>
  <c r="Y59" i="6" s="1"/>
  <c r="X66" i="5"/>
  <c r="Y66" i="5" s="1"/>
  <c r="X24" i="6"/>
  <c r="Y24" i="6" s="1"/>
  <c r="X12" i="5"/>
  <c r="Y12" i="5" s="1"/>
  <c r="X50" i="4"/>
  <c r="Y50" i="4" s="1"/>
  <c r="X77" i="3"/>
  <c r="X23" i="5"/>
  <c r="Y23" i="5" s="1"/>
  <c r="X5" i="5"/>
  <c r="Y5" i="5" s="1"/>
  <c r="X49" i="5"/>
  <c r="Y49" i="5" s="1"/>
  <c r="X28" i="5"/>
  <c r="Y28" i="5" s="1"/>
  <c r="X70" i="5"/>
  <c r="Y70" i="5" s="1"/>
  <c r="X10" i="5"/>
  <c r="Y10" i="5" s="1"/>
  <c r="X55" i="5"/>
  <c r="Y55" i="5" s="1"/>
  <c r="X16" i="5"/>
  <c r="Y16" i="5" s="1"/>
  <c r="X46" i="4"/>
  <c r="X60" i="4"/>
  <c r="Y60" i="4" s="1"/>
  <c r="X39" i="4"/>
  <c r="Y39" i="4" s="1"/>
  <c r="X49" i="4"/>
  <c r="Y49" i="4" s="1"/>
  <c r="X61" i="4"/>
  <c r="Y61" i="4" s="1"/>
  <c r="X16" i="6"/>
  <c r="Y16" i="6" s="1"/>
  <c r="X44" i="6"/>
  <c r="Y44" i="6" s="1"/>
  <c r="X65" i="6"/>
  <c r="Y65" i="6" s="1"/>
  <c r="X8" i="6"/>
  <c r="Y8" i="6" s="1"/>
  <c r="U67" i="6" l="1"/>
  <c r="G69" i="8"/>
  <c r="G66" i="8"/>
  <c r="G65" i="8"/>
  <c r="G70" i="8"/>
  <c r="U16" i="4"/>
  <c r="U52" i="4"/>
  <c r="G64" i="8" s="1"/>
  <c r="U65" i="4"/>
  <c r="U78" i="6"/>
  <c r="U19" i="6"/>
  <c r="K76" i="8"/>
  <c r="U74" i="5"/>
  <c r="I72" i="8" s="1"/>
  <c r="U68" i="5"/>
  <c r="I73" i="8"/>
  <c r="U23" i="4"/>
  <c r="U14" i="4"/>
  <c r="U9" i="4"/>
  <c r="U10" i="3"/>
  <c r="U47" i="3"/>
  <c r="U78" i="3"/>
  <c r="U65" i="3"/>
  <c r="U22" i="3"/>
  <c r="U89" i="3"/>
  <c r="U67" i="5"/>
  <c r="U40" i="5"/>
  <c r="U73" i="6"/>
  <c r="U74" i="6"/>
  <c r="U77" i="6"/>
  <c r="U75" i="6"/>
  <c r="Y14" i="3"/>
  <c r="U76" i="3"/>
  <c r="U75" i="3"/>
  <c r="U35" i="3"/>
  <c r="U87" i="3"/>
  <c r="U36" i="3"/>
  <c r="U68" i="3"/>
  <c r="Y4" i="3"/>
  <c r="Y72" i="3"/>
  <c r="U55" i="4"/>
  <c r="G63" i="8" s="1"/>
  <c r="U33" i="4"/>
  <c r="U63" i="4"/>
  <c r="U45" i="3"/>
  <c r="U46" i="3"/>
  <c r="U3" i="4"/>
  <c r="U8" i="4"/>
  <c r="U60" i="5"/>
  <c r="U37" i="5"/>
  <c r="U71" i="5"/>
  <c r="I71" i="8" s="1"/>
  <c r="U7" i="5"/>
  <c r="U72" i="5"/>
  <c r="U3" i="5"/>
  <c r="U26" i="5"/>
  <c r="U25" i="5"/>
  <c r="U6" i="5"/>
  <c r="U38" i="5"/>
  <c r="U9" i="5"/>
  <c r="U17" i="5"/>
  <c r="U15" i="6"/>
  <c r="U41" i="6"/>
  <c r="U14" i="6"/>
  <c r="U64" i="6"/>
  <c r="U86" i="3"/>
  <c r="U70" i="3"/>
  <c r="U66" i="3"/>
  <c r="U83" i="3"/>
  <c r="U37" i="3"/>
  <c r="U30" i="3"/>
  <c r="U19" i="3"/>
  <c r="U48" i="3"/>
  <c r="U62" i="3"/>
  <c r="U41" i="3"/>
  <c r="Y36" i="4"/>
  <c r="U17" i="4"/>
  <c r="U32" i="4"/>
  <c r="U19" i="4"/>
  <c r="U64" i="4"/>
  <c r="G62" i="8" s="1"/>
  <c r="U15" i="4"/>
  <c r="U41" i="4"/>
  <c r="U37" i="4"/>
  <c r="U18" i="4"/>
  <c r="U38" i="4"/>
  <c r="U11" i="4"/>
  <c r="U34" i="4"/>
  <c r="U40" i="4"/>
  <c r="U52" i="5"/>
  <c r="U29" i="5"/>
  <c r="U69" i="5"/>
  <c r="U62" i="5"/>
  <c r="U53" i="5"/>
  <c r="U63" i="5"/>
  <c r="U51" i="5"/>
  <c r="U32" i="5"/>
  <c r="U64" i="5"/>
  <c r="U30" i="5"/>
  <c r="U73" i="5"/>
  <c r="U24" i="5"/>
  <c r="U59" i="5"/>
  <c r="U20" i="5"/>
  <c r="U47" i="5"/>
  <c r="U35" i="5"/>
  <c r="U68" i="6"/>
  <c r="U28" i="6"/>
  <c r="U51" i="6"/>
  <c r="U50" i="6"/>
  <c r="U52" i="6"/>
  <c r="U31" i="6"/>
  <c r="U54" i="6"/>
  <c r="U53" i="6"/>
  <c r="U13" i="6"/>
  <c r="U5" i="6"/>
  <c r="U28" i="3"/>
  <c r="U79" i="3"/>
  <c r="U52" i="3"/>
  <c r="U53" i="3"/>
  <c r="Y31" i="3"/>
  <c r="U34" i="3"/>
  <c r="Y26" i="3"/>
  <c r="U50" i="3"/>
  <c r="U38" i="3"/>
  <c r="U6" i="3"/>
  <c r="U81" i="3"/>
  <c r="U51" i="3"/>
  <c r="Y44" i="3"/>
  <c r="U39" i="3"/>
  <c r="U74" i="3"/>
  <c r="U57" i="3"/>
  <c r="U73" i="3"/>
  <c r="U80" i="3"/>
  <c r="U15" i="3"/>
  <c r="U85" i="3"/>
  <c r="U64" i="3"/>
  <c r="U20" i="3"/>
  <c r="U8" i="3"/>
  <c r="U22" i="4"/>
  <c r="U45" i="4"/>
  <c r="U31" i="4"/>
  <c r="U29" i="4"/>
  <c r="U13" i="4"/>
  <c r="U6" i="4"/>
  <c r="U58" i="4"/>
  <c r="U10" i="4"/>
  <c r="U51" i="4"/>
  <c r="U4" i="4"/>
  <c r="U48" i="4"/>
  <c r="U53" i="4"/>
  <c r="U59" i="4"/>
  <c r="U54" i="4"/>
  <c r="U27" i="4"/>
  <c r="U35" i="4"/>
  <c r="Y55" i="3"/>
  <c r="Y71" i="3"/>
  <c r="U21" i="3"/>
  <c r="U29" i="3"/>
  <c r="U9" i="3"/>
  <c r="U32" i="3"/>
  <c r="U16" i="3"/>
  <c r="U23" i="3"/>
  <c r="U24" i="3"/>
  <c r="U11" i="3"/>
  <c r="U3" i="3"/>
  <c r="U5" i="3"/>
  <c r="U63" i="3"/>
  <c r="U43" i="3"/>
  <c r="U33" i="5"/>
  <c r="U18" i="5"/>
  <c r="U61" i="6"/>
  <c r="U56" i="6"/>
  <c r="U20" i="6"/>
  <c r="U4" i="6"/>
  <c r="U39" i="6"/>
  <c r="U57" i="6"/>
  <c r="U76" i="6"/>
  <c r="K74" i="8" s="1"/>
  <c r="U55" i="6"/>
  <c r="U30" i="6"/>
  <c r="U10" i="6"/>
  <c r="U63" i="6"/>
  <c r="U18" i="6"/>
  <c r="U58" i="6"/>
  <c r="U29" i="6"/>
  <c r="U62" i="6"/>
  <c r="U21" i="6"/>
  <c r="U11" i="6"/>
  <c r="U43" i="6"/>
  <c r="U32" i="6"/>
  <c r="U41" i="5"/>
  <c r="U15" i="5"/>
  <c r="U58" i="5"/>
  <c r="U54" i="5"/>
  <c r="U42" i="5"/>
  <c r="U66" i="5"/>
  <c r="U13" i="5"/>
  <c r="U43" i="5"/>
  <c r="U70" i="6"/>
  <c r="U6" i="6"/>
  <c r="Y42" i="6"/>
  <c r="U42" i="6"/>
  <c r="U9" i="6"/>
  <c r="U47" i="6"/>
  <c r="U46" i="6"/>
  <c r="U17" i="6"/>
  <c r="U37" i="6"/>
  <c r="U40" i="6"/>
  <c r="U38" i="6"/>
  <c r="U26" i="6"/>
  <c r="U12" i="6"/>
  <c r="U71" i="6"/>
  <c r="U42" i="3"/>
  <c r="U40" i="3"/>
  <c r="U58" i="3"/>
  <c r="E89" i="8"/>
  <c r="U69" i="3"/>
  <c r="U61" i="3"/>
  <c r="U47" i="4"/>
  <c r="U5" i="4"/>
  <c r="U25" i="4"/>
  <c r="G20" i="8" s="1"/>
  <c r="U4" i="5"/>
  <c r="U22" i="6"/>
  <c r="U44" i="4"/>
  <c r="U20" i="4"/>
  <c r="U36" i="6"/>
  <c r="U59" i="6"/>
  <c r="U49" i="5"/>
  <c r="U88" i="3"/>
  <c r="E88" i="8" s="1"/>
  <c r="U69" i="6"/>
  <c r="U21" i="5"/>
  <c r="U28" i="4"/>
  <c r="U5" i="5"/>
  <c r="U50" i="4"/>
  <c r="U26" i="4"/>
  <c r="U70" i="5"/>
  <c r="U17" i="3"/>
  <c r="U45" i="6"/>
  <c r="U33" i="6"/>
  <c r="U21" i="4"/>
  <c r="U11" i="5"/>
  <c r="U65" i="5"/>
  <c r="U72" i="6"/>
  <c r="U30" i="4"/>
  <c r="U27" i="5"/>
  <c r="U49" i="3"/>
  <c r="U60" i="3"/>
  <c r="U59" i="3"/>
  <c r="Y77" i="3"/>
  <c r="U77" i="3"/>
  <c r="Y12" i="3"/>
  <c r="U12" i="3"/>
  <c r="U39" i="4"/>
  <c r="U65" i="6"/>
  <c r="U33" i="3"/>
  <c r="U34" i="5"/>
  <c r="U16" i="6"/>
  <c r="U56" i="5"/>
  <c r="U44" i="6"/>
  <c r="U61" i="4"/>
  <c r="U48" i="5"/>
  <c r="U50" i="5"/>
  <c r="U35" i="6"/>
  <c r="U55" i="5"/>
  <c r="U60" i="4"/>
  <c r="U12" i="5"/>
  <c r="U7" i="6"/>
  <c r="U23" i="5"/>
  <c r="U7" i="4"/>
  <c r="U19" i="5"/>
  <c r="U45" i="5"/>
  <c r="U67" i="3"/>
  <c r="Y39" i="5"/>
  <c r="U39" i="5"/>
  <c r="U49" i="4"/>
  <c r="U25" i="6"/>
  <c r="U12" i="4"/>
  <c r="U24" i="6"/>
  <c r="U36" i="5"/>
  <c r="U61" i="5"/>
  <c r="U34" i="6"/>
  <c r="U14" i="5"/>
  <c r="U48" i="6"/>
  <c r="Y13" i="3"/>
  <c r="U13" i="3"/>
  <c r="Y24" i="4"/>
  <c r="U24" i="4"/>
  <c r="Y7" i="3"/>
  <c r="U7" i="3"/>
  <c r="U46" i="5"/>
  <c r="U22" i="5"/>
  <c r="U8" i="5"/>
  <c r="U60" i="6"/>
  <c r="U10" i="5"/>
  <c r="U25" i="3"/>
  <c r="Y46" i="4"/>
  <c r="U46" i="4"/>
  <c r="Y56" i="3"/>
  <c r="U56" i="3"/>
  <c r="Y18" i="3"/>
  <c r="U18" i="3"/>
  <c r="U8" i="6"/>
  <c r="U16" i="5"/>
  <c r="U42" i="4"/>
  <c r="U56" i="4"/>
  <c r="U44" i="5"/>
  <c r="U49" i="6"/>
  <c r="U3" i="6"/>
  <c r="U43" i="4"/>
  <c r="U28" i="5"/>
  <c r="U23" i="6"/>
  <c r="U27" i="6"/>
  <c r="U31" i="5"/>
  <c r="U66" i="6"/>
  <c r="U27" i="3"/>
  <c r="U54" i="3"/>
  <c r="G9" i="8" l="1"/>
  <c r="G13" i="8"/>
  <c r="I44" i="8"/>
  <c r="G23" i="8"/>
  <c r="G57" i="8"/>
  <c r="E28" i="8"/>
  <c r="E86" i="8"/>
  <c r="K10" i="8"/>
  <c r="K75" i="8"/>
  <c r="K72" i="8"/>
  <c r="K77" i="8"/>
  <c r="K69" i="8"/>
  <c r="K66" i="8"/>
  <c r="I70" i="8"/>
  <c r="I16" i="8"/>
  <c r="I63" i="8"/>
  <c r="G40" i="8"/>
  <c r="E29" i="8"/>
  <c r="E10" i="8"/>
  <c r="G5" i="8"/>
  <c r="G2" i="8"/>
  <c r="G8" i="8"/>
  <c r="G61" i="8"/>
  <c r="G43" i="8"/>
  <c r="E3" i="8"/>
  <c r="E53" i="8"/>
  <c r="E59" i="8"/>
  <c r="E92" i="8"/>
  <c r="E94" i="8"/>
  <c r="E33" i="8"/>
  <c r="E87" i="8"/>
  <c r="E91" i="8"/>
  <c r="E70" i="8"/>
  <c r="E67" i="8"/>
  <c r="E14" i="8"/>
  <c r="E62" i="8"/>
  <c r="E57" i="8"/>
  <c r="E42" i="8"/>
  <c r="I64" i="8"/>
  <c r="I60" i="8"/>
  <c r="I25" i="8"/>
  <c r="I66" i="8"/>
  <c r="I61" i="8"/>
  <c r="K73" i="8"/>
  <c r="K70" i="8"/>
  <c r="K71" i="8"/>
  <c r="K68" i="8"/>
  <c r="K17" i="8"/>
  <c r="K9" i="8"/>
  <c r="K63" i="8"/>
  <c r="E47" i="8"/>
  <c r="E37" i="8"/>
  <c r="E40" i="8"/>
  <c r="E55" i="8"/>
  <c r="E17" i="8"/>
  <c r="E64" i="8"/>
  <c r="E43" i="8"/>
  <c r="E6" i="8"/>
  <c r="G1" i="8"/>
  <c r="G3" i="8"/>
  <c r="G55" i="8"/>
  <c r="G14" i="8"/>
  <c r="G54" i="8"/>
  <c r="G49" i="8"/>
  <c r="E27" i="8"/>
  <c r="E15" i="8"/>
  <c r="G19" i="8"/>
  <c r="G10" i="8"/>
  <c r="K16" i="8"/>
  <c r="I57" i="8"/>
  <c r="I56" i="8"/>
  <c r="I62" i="8"/>
  <c r="I65" i="8"/>
  <c r="I33" i="8"/>
  <c r="I59" i="8"/>
  <c r="I11" i="8"/>
  <c r="I1" i="8"/>
  <c r="I68" i="8"/>
  <c r="I67" i="8"/>
  <c r="I69" i="8"/>
  <c r="I19" i="8"/>
  <c r="I10" i="8"/>
  <c r="I58" i="8"/>
  <c r="I26" i="8"/>
  <c r="I3" i="8"/>
  <c r="I18" i="8"/>
  <c r="K8" i="8"/>
  <c r="K64" i="8"/>
  <c r="K67" i="8"/>
  <c r="K49" i="8"/>
  <c r="K12" i="8"/>
  <c r="K13" i="8"/>
  <c r="K20" i="8"/>
  <c r="E35" i="8"/>
  <c r="E2" i="8"/>
  <c r="E73" i="8"/>
  <c r="E9" i="8"/>
  <c r="E50" i="8"/>
  <c r="E51" i="8"/>
  <c r="E72" i="8"/>
  <c r="E11" i="8"/>
  <c r="E26" i="8"/>
  <c r="E77" i="8"/>
  <c r="E31" i="8"/>
  <c r="E79" i="8"/>
  <c r="E82" i="8"/>
  <c r="E7" i="8"/>
  <c r="E52" i="8"/>
  <c r="E25" i="8"/>
  <c r="E5" i="8"/>
  <c r="E65" i="8"/>
  <c r="E8" i="8"/>
  <c r="E39" i="8"/>
  <c r="E16" i="8"/>
  <c r="E80" i="8"/>
  <c r="E4" i="8"/>
  <c r="G28" i="8"/>
  <c r="G45" i="8"/>
  <c r="G58" i="8"/>
  <c r="G16" i="8"/>
  <c r="G7" i="8"/>
  <c r="G35" i="8"/>
  <c r="G41" i="8"/>
  <c r="G18" i="8"/>
  <c r="G42" i="8"/>
  <c r="G26" i="8"/>
  <c r="G27" i="8"/>
  <c r="G31" i="8"/>
  <c r="I27" i="8"/>
  <c r="I40" i="8"/>
  <c r="I51" i="8"/>
  <c r="I30" i="8"/>
  <c r="I47" i="8"/>
  <c r="K33" i="8"/>
  <c r="K65" i="8"/>
  <c r="K2" i="8"/>
  <c r="K21" i="8"/>
  <c r="K5" i="8"/>
  <c r="K24" i="8"/>
  <c r="K50" i="8"/>
  <c r="K52" i="8"/>
  <c r="E36" i="8"/>
  <c r="E71" i="8"/>
  <c r="E22" i="8"/>
  <c r="E12" i="8"/>
  <c r="E44" i="8"/>
  <c r="E78" i="8"/>
  <c r="E23" i="8"/>
  <c r="E34" i="8"/>
  <c r="E85" i="8"/>
  <c r="E60" i="8"/>
  <c r="E69" i="8"/>
  <c r="E63" i="8"/>
  <c r="E1" i="8"/>
  <c r="E48" i="8"/>
  <c r="E84" i="8"/>
  <c r="E74" i="8"/>
  <c r="E49" i="8"/>
  <c r="E56" i="8"/>
  <c r="G11" i="8"/>
  <c r="G24" i="8"/>
  <c r="G32" i="8"/>
  <c r="G39" i="8"/>
  <c r="G46" i="8"/>
  <c r="G34" i="8"/>
  <c r="G56" i="8"/>
  <c r="G6" i="8"/>
  <c r="G15" i="8"/>
  <c r="G36" i="8"/>
  <c r="G21" i="8"/>
  <c r="G50" i="8"/>
  <c r="K35" i="8"/>
  <c r="K28" i="8"/>
  <c r="K47" i="8"/>
  <c r="G29" i="8"/>
  <c r="I21" i="8"/>
  <c r="I46" i="8"/>
  <c r="G37" i="8"/>
  <c r="G25" i="8"/>
  <c r="K58" i="8"/>
  <c r="G44" i="8"/>
  <c r="K32" i="8"/>
  <c r="G33" i="8"/>
  <c r="K34" i="8"/>
  <c r="K19" i="8"/>
  <c r="K3" i="8"/>
  <c r="K51" i="8"/>
  <c r="E61" i="8"/>
  <c r="E54" i="8"/>
  <c r="E19" i="8"/>
  <c r="E24" i="8"/>
  <c r="E46" i="8"/>
  <c r="I54" i="8"/>
  <c r="I32" i="8"/>
  <c r="I36" i="8"/>
  <c r="I39" i="8"/>
  <c r="K46" i="8"/>
  <c r="K62" i="8"/>
  <c r="K56" i="8"/>
  <c r="K43" i="8"/>
  <c r="K54" i="8"/>
  <c r="K57" i="8"/>
  <c r="K31" i="8"/>
  <c r="K11" i="8"/>
  <c r="K27" i="8"/>
  <c r="K6" i="8"/>
  <c r="K41" i="8"/>
  <c r="K53" i="8"/>
  <c r="K55" i="8"/>
  <c r="K39" i="8"/>
  <c r="K45" i="8"/>
  <c r="K30" i="8"/>
  <c r="K26" i="8"/>
  <c r="K60" i="8"/>
  <c r="I50" i="8"/>
  <c r="I23" i="8"/>
  <c r="I6" i="8"/>
  <c r="I29" i="8"/>
  <c r="I9" i="8"/>
  <c r="I38" i="8"/>
  <c r="I43" i="8"/>
  <c r="I24" i="8"/>
  <c r="I17" i="8"/>
  <c r="I7" i="8"/>
  <c r="I34" i="8"/>
  <c r="I12" i="8"/>
  <c r="I8" i="8"/>
  <c r="I49" i="8"/>
  <c r="I4" i="8"/>
  <c r="I2" i="8"/>
  <c r="I45" i="8"/>
  <c r="I35" i="8"/>
  <c r="I22" i="8"/>
  <c r="I48" i="8"/>
  <c r="I5" i="8"/>
  <c r="I14" i="8"/>
  <c r="I55" i="8"/>
  <c r="I31" i="8"/>
  <c r="I28" i="8"/>
  <c r="I37" i="8"/>
  <c r="I41" i="8"/>
  <c r="I13" i="8"/>
  <c r="I20" i="8"/>
  <c r="I53" i="8"/>
  <c r="I15" i="8"/>
  <c r="I42" i="8"/>
  <c r="I52" i="8"/>
  <c r="K48" i="8"/>
  <c r="K7" i="8"/>
  <c r="K59" i="8"/>
  <c r="K40" i="8"/>
  <c r="K15" i="8"/>
  <c r="K18" i="8"/>
  <c r="K29" i="8"/>
  <c r="K36" i="8"/>
  <c r="K38" i="8"/>
  <c r="K22" i="8"/>
  <c r="K61" i="8"/>
  <c r="K14" i="8"/>
  <c r="K23" i="8"/>
  <c r="K25" i="8"/>
  <c r="K4" i="8"/>
  <c r="K37" i="8"/>
  <c r="K42" i="8"/>
  <c r="K44" i="8"/>
  <c r="K1" i="8"/>
  <c r="E13" i="8"/>
  <c r="E41" i="8"/>
  <c r="E58" i="8"/>
  <c r="E81" i="8"/>
  <c r="E76" i="8"/>
  <c r="E68" i="8"/>
  <c r="E83" i="8"/>
  <c r="E38" i="8"/>
  <c r="E21" i="8"/>
  <c r="E20" i="8"/>
  <c r="E75" i="8"/>
  <c r="E32" i="8"/>
  <c r="E66" i="8"/>
  <c r="E45" i="8"/>
  <c r="E30" i="8"/>
  <c r="E18" i="8"/>
  <c r="G59" i="8"/>
  <c r="G60" i="8"/>
  <c r="G53" i="8"/>
  <c r="G47" i="8"/>
  <c r="G12" i="8"/>
  <c r="G4" i="8"/>
  <c r="G17" i="8"/>
  <c r="G52" i="8"/>
  <c r="G22" i="8"/>
  <c r="G38" i="8"/>
  <c r="G48" i="8"/>
  <c r="G30" i="8"/>
  <c r="G51" i="8"/>
</calcChain>
</file>

<file path=xl/sharedStrings.xml><?xml version="1.0" encoding="utf-8"?>
<sst xmlns="http://schemas.openxmlformats.org/spreadsheetml/2006/main" count="5375" uniqueCount="975">
  <si>
    <t>Nom</t>
  </si>
  <si>
    <t>L</t>
  </si>
  <si>
    <t>C</t>
  </si>
  <si>
    <t>R</t>
  </si>
  <si>
    <t>D</t>
  </si>
  <si>
    <t>POS</t>
  </si>
  <si>
    <t>PJ</t>
  </si>
  <si>
    <t>PTS</t>
  </si>
  <si>
    <t>PEN</t>
  </si>
  <si>
    <t>HIT</t>
  </si>
  <si>
    <t>TKA</t>
  </si>
  <si>
    <t>BkS</t>
  </si>
  <si>
    <t>SH</t>
  </si>
  <si>
    <t>Défenseurs</t>
  </si>
  <si>
    <t>Avants</t>
  </si>
  <si>
    <t>DEF</t>
  </si>
  <si>
    <t>OFF</t>
  </si>
  <si>
    <t>PUN</t>
  </si>
  <si>
    <t>Hits</t>
  </si>
  <si>
    <t>TkA</t>
  </si>
  <si>
    <t>RW</t>
  </si>
  <si>
    <t>LW</t>
  </si>
  <si>
    <t>Normalisée</t>
  </si>
  <si>
    <t>Stats NHL</t>
  </si>
  <si>
    <t>NOTE DEF</t>
  </si>
  <si>
    <t>NOT GLOBALE</t>
  </si>
  <si>
    <t>Calculs dans le système</t>
  </si>
  <si>
    <t>EQP NHL</t>
  </si>
  <si>
    <t>EQP NCHL</t>
  </si>
  <si>
    <t>Anze Kopitar</t>
  </si>
  <si>
    <t>Nicklas Backstrom</t>
  </si>
  <si>
    <t>SUN</t>
  </si>
  <si>
    <t>Steven Stamkos</t>
  </si>
  <si>
    <t>PAC</t>
  </si>
  <si>
    <t>Joe Pavelski</t>
  </si>
  <si>
    <t>RAM</t>
  </si>
  <si>
    <t>Jonathan Toews</t>
  </si>
  <si>
    <t>REB</t>
  </si>
  <si>
    <t>John Tavares</t>
  </si>
  <si>
    <t>Ryan Nugent-Hopkins</t>
  </si>
  <si>
    <t>Matt Duchene</t>
  </si>
  <si>
    <t>BUC</t>
  </si>
  <si>
    <t>Patrice Bergeron</t>
  </si>
  <si>
    <t>Logan Couture</t>
  </si>
  <si>
    <t>Paul Stastny</t>
  </si>
  <si>
    <t>Derek Stepan</t>
  </si>
  <si>
    <t>Ryan Getzlaf</t>
  </si>
  <si>
    <t>David Backes</t>
  </si>
  <si>
    <t>Eric Staal</t>
  </si>
  <si>
    <t>Sean Couturier</t>
  </si>
  <si>
    <t>Nazem Kadri</t>
  </si>
  <si>
    <t>Brayden Schenn</t>
  </si>
  <si>
    <t>Phil Kessel</t>
  </si>
  <si>
    <t>Claude Giroux</t>
  </si>
  <si>
    <t>Tyler Seguin</t>
  </si>
  <si>
    <t>Patrick Kane</t>
  </si>
  <si>
    <t>Jordan Eberle</t>
  </si>
  <si>
    <t>Evgeni Malkin</t>
  </si>
  <si>
    <t>Jakub Voracek</t>
  </si>
  <si>
    <t>Patric Hornqvist</t>
  </si>
  <si>
    <t>T.J. Oshie</t>
  </si>
  <si>
    <t>Wayne Simmonds</t>
  </si>
  <si>
    <t>Blake Wheeler</t>
  </si>
  <si>
    <t>Jeff Carter</t>
  </si>
  <si>
    <t>Kyle Okposo</t>
  </si>
  <si>
    <t>Mats Zuccarello</t>
  </si>
  <si>
    <t>Thomas Vanek</t>
  </si>
  <si>
    <t>Jamie Benn</t>
  </si>
  <si>
    <t>Jeff Skinner</t>
  </si>
  <si>
    <t>James Neal</t>
  </si>
  <si>
    <t>Max Pacioretty</t>
  </si>
  <si>
    <t>Milan Lucic</t>
  </si>
  <si>
    <t>Patrick Marleau</t>
  </si>
  <si>
    <t>Alex Ovechkin</t>
  </si>
  <si>
    <t>James van Riemsdyk</t>
  </si>
  <si>
    <t>Brad Marchand</t>
  </si>
  <si>
    <t>Evander Kane</t>
  </si>
  <si>
    <t>Taylor Hall</t>
  </si>
  <si>
    <t>Erik Karlsson</t>
  </si>
  <si>
    <t>Kris Letang</t>
  </si>
  <si>
    <t>Nick Leddy</t>
  </si>
  <si>
    <t>Dustin Byfuglien</t>
  </si>
  <si>
    <t>Kevin Shattenkirk</t>
  </si>
  <si>
    <t>Duncan Keith</t>
  </si>
  <si>
    <t>Ryan Suter</t>
  </si>
  <si>
    <t>Shea Weber</t>
  </si>
  <si>
    <t>Keith Yandle</t>
  </si>
  <si>
    <t>Erik Johnson</t>
  </si>
  <si>
    <t>Cam Fowler</t>
  </si>
  <si>
    <t>John Carlson</t>
  </si>
  <si>
    <t>Drew Doughty</t>
  </si>
  <si>
    <t>Alex Pietrangelo</t>
  </si>
  <si>
    <t>Brent Burns</t>
  </si>
  <si>
    <t>Mark Giordano</t>
  </si>
  <si>
    <t>Alex Goligoski</t>
  </si>
  <si>
    <t>P.K. Subban</t>
  </si>
  <si>
    <t>Matt Niskanen</t>
  </si>
  <si>
    <t>Victor Hedman</t>
  </si>
  <si>
    <t>Travis Hamonic</t>
  </si>
  <si>
    <t>TJ Brodie</t>
  </si>
  <si>
    <t>Ryan O'Reilly</t>
  </si>
  <si>
    <t>Sidney Crosby</t>
  </si>
  <si>
    <t>Kyle Turris</t>
  </si>
  <si>
    <t>Oliver Ekman-Larsson</t>
  </si>
  <si>
    <t>David Perron</t>
  </si>
  <si>
    <t>Nino Niederreiter</t>
  </si>
  <si>
    <t>Gabriel Landeskog</t>
  </si>
  <si>
    <t>Roman Josi</t>
  </si>
  <si>
    <t>Jaden Schwartz</t>
  </si>
  <si>
    <t>Mark Scheifele</t>
  </si>
  <si>
    <t>Mika Zibanejad</t>
  </si>
  <si>
    <t>Jake Gardiner</t>
  </si>
  <si>
    <t>Justin Faulk</t>
  </si>
  <si>
    <t>Mattias Ekholm</t>
  </si>
  <si>
    <t>Tyson Barrie</t>
  </si>
  <si>
    <t>Sven Baertschi</t>
  </si>
  <si>
    <t>Brandon Saad</t>
  </si>
  <si>
    <t>Ryan Johansen</t>
  </si>
  <si>
    <t>Cam Atkinson</t>
  </si>
  <si>
    <t>Kyle Palmieri</t>
  </si>
  <si>
    <t>Alex Galchenyuk</t>
  </si>
  <si>
    <t>Brendan Gallagher</t>
  </si>
  <si>
    <t>Mikael Granlund</t>
  </si>
  <si>
    <t>Dougie Hamilton</t>
  </si>
  <si>
    <t>Chris Kreider</t>
  </si>
  <si>
    <t>Ryan McDonagh</t>
  </si>
  <si>
    <t>J.T. Miller</t>
  </si>
  <si>
    <t>Reilly Smith</t>
  </si>
  <si>
    <t>Vladimir Tarasenko</t>
  </si>
  <si>
    <t>Jason Zucker</t>
  </si>
  <si>
    <t>G</t>
  </si>
  <si>
    <t>Robin Lehner</t>
  </si>
  <si>
    <t>Frederik Andersen</t>
  </si>
  <si>
    <t>Torey Krug</t>
  </si>
  <si>
    <t>Tyler Johnson</t>
  </si>
  <si>
    <t>Aleksander Barkov</t>
  </si>
  <si>
    <t>Charlie Coyle</t>
  </si>
  <si>
    <t>Filip Forsberg</t>
  </si>
  <si>
    <t>Tomas Hertl</t>
  </si>
  <si>
    <t>Seth Jones</t>
  </si>
  <si>
    <t>Elias Lindholm</t>
  </si>
  <si>
    <t>Hampus Lindholm</t>
  </si>
  <si>
    <t>Nathan MacKinnon</t>
  </si>
  <si>
    <t>Sean Monahan</t>
  </si>
  <si>
    <t>Morgan Rielly</t>
  </si>
  <si>
    <t>Jakob Silfverberg</t>
  </si>
  <si>
    <t>Alexander Steen</t>
  </si>
  <si>
    <t>Tyler Toffoli</t>
  </si>
  <si>
    <t>Sami Vatanen</t>
  </si>
  <si>
    <t>Craig Anderson</t>
  </si>
  <si>
    <t>Jonathan Bernier</t>
  </si>
  <si>
    <t>Ben Bishop</t>
  </si>
  <si>
    <t>Sergei Bobrovsky</t>
  </si>
  <si>
    <t>Corey Crawford</t>
  </si>
  <si>
    <t>Devan Dubnyk</t>
  </si>
  <si>
    <t>Brian Elliott</t>
  </si>
  <si>
    <t>Marc-Andre Fleury</t>
  </si>
  <si>
    <t>Thomas Greiss</t>
  </si>
  <si>
    <t>Braden Holtby</t>
  </si>
  <si>
    <t>Jimmy Howard</t>
  </si>
  <si>
    <t>Anton Khudobin</t>
  </si>
  <si>
    <t>Henrik Lundqvist</t>
  </si>
  <si>
    <t>Roberto Luongo</t>
  </si>
  <si>
    <t>Jacob Markstrom</t>
  </si>
  <si>
    <t>Michal Neuvirth</t>
  </si>
  <si>
    <t>Antti Niemi</t>
  </si>
  <si>
    <t>Carey Price</t>
  </si>
  <si>
    <t>Jonathan Quick</t>
  </si>
  <si>
    <t>Tuukka Rask</t>
  </si>
  <si>
    <t>James Reimer</t>
  </si>
  <si>
    <t>Pekka Rinne</t>
  </si>
  <si>
    <t>Cory Schneider</t>
  </si>
  <si>
    <t>Mike Smith</t>
  </si>
  <si>
    <t>Semyon Varlamov</t>
  </si>
  <si>
    <t>Cam Ward</t>
  </si>
  <si>
    <t>Jake Muzzin</t>
  </si>
  <si>
    <t>Ondrej Palat</t>
  </si>
  <si>
    <t>Jacob Trouba</t>
  </si>
  <si>
    <t>Rickard Rakell</t>
  </si>
  <si>
    <t>Rasmus Ristolainen</t>
  </si>
  <si>
    <t>Carter Hutton</t>
  </si>
  <si>
    <t>Chad Johnson</t>
  </si>
  <si>
    <t>Darcy Kuemper</t>
  </si>
  <si>
    <t>Petr Mrazek</t>
  </si>
  <si>
    <t>Cam Talbot</t>
  </si>
  <si>
    <t>Andre Burakovsky</t>
  </si>
  <si>
    <t>Leon Draisaitl</t>
  </si>
  <si>
    <t>Jonathan Drouin</t>
  </si>
  <si>
    <t>Anthony Duclair</t>
  </si>
  <si>
    <t>Aaron Ekblad</t>
  </si>
  <si>
    <t>Johnny Gaudreau</t>
  </si>
  <si>
    <t>Shayne Gostisbehere</t>
  </si>
  <si>
    <t>Mike Hoffman</t>
  </si>
  <si>
    <t>Oscar Klefbom</t>
  </si>
  <si>
    <t>John Klingberg</t>
  </si>
  <si>
    <t>Nikita Kucherov</t>
  </si>
  <si>
    <t>Evgeny Kuznetsov</t>
  </si>
  <si>
    <t>Anders Lee</t>
  </si>
  <si>
    <t>Vladislav Namestnikov</t>
  </si>
  <si>
    <t>Sam Reinhart</t>
  </si>
  <si>
    <t>Mark Stone</t>
  </si>
  <si>
    <t>Alexander Wennberg</t>
  </si>
  <si>
    <t>Jake Allen</t>
  </si>
  <si>
    <t>Scott Darling</t>
  </si>
  <si>
    <t>John Gibson</t>
  </si>
  <si>
    <t>Martin Jones</t>
  </si>
  <si>
    <t>Keith Kinkaid</t>
  </si>
  <si>
    <t>Antti Raanta</t>
  </si>
  <si>
    <t>Philipp Grubauer</t>
  </si>
  <si>
    <t>Anders Nilsson</t>
  </si>
  <si>
    <t>Teuvo Teravainen</t>
  </si>
  <si>
    <t>Connor Hellebuyck</t>
  </si>
  <si>
    <t>Artemi Panarin</t>
  </si>
  <si>
    <t>Max Domi</t>
  </si>
  <si>
    <t>Colton Parayko</t>
  </si>
  <si>
    <t>Connor McDavid</t>
  </si>
  <si>
    <t>Nikolaj Ehlers</t>
  </si>
  <si>
    <t>Ben Hutton</t>
  </si>
  <si>
    <t>Colin Miller</t>
  </si>
  <si>
    <t>David Pastrnak</t>
  </si>
  <si>
    <t>Noah Hanifin</t>
  </si>
  <si>
    <t>Joonas Donskoi</t>
  </si>
  <si>
    <t>Viktor Arvidsson</t>
  </si>
  <si>
    <t>Andreas Athanasiou</t>
  </si>
  <si>
    <t>Mikko Rantanen</t>
  </si>
  <si>
    <t>Andrei Vasilevskiy</t>
  </si>
  <si>
    <t>Dylan Strome</t>
  </si>
  <si>
    <t>Kyle Connor</t>
  </si>
  <si>
    <t>Thomas Chabot</t>
  </si>
  <si>
    <t>Mitchell Marner</t>
  </si>
  <si>
    <t>Ivan Provorov</t>
  </si>
  <si>
    <t>Malcolm Subban</t>
  </si>
  <si>
    <t>Nick Schmaltz</t>
  </si>
  <si>
    <t>Oliver Bjorkstrand</t>
  </si>
  <si>
    <t>Pavel Buchnevich</t>
  </si>
  <si>
    <t>Brayden Point</t>
  </si>
  <si>
    <t>Jimmy Vesey</t>
  </si>
  <si>
    <t>Patrik Laine</t>
  </si>
  <si>
    <t>Alexander Radulov</t>
  </si>
  <si>
    <t>Zach Werenski</t>
  </si>
  <si>
    <t>Auston Matthews</t>
  </si>
  <si>
    <t>Vincent Trocheck</t>
  </si>
  <si>
    <t>Sebastian Aho</t>
  </si>
  <si>
    <t>Bo Horvat</t>
  </si>
  <si>
    <t>Matthew Tkachuk</t>
  </si>
  <si>
    <t>Sam Bennett</t>
  </si>
  <si>
    <t>Conor Sheary</t>
  </si>
  <si>
    <t>Nikita Zaitsev</t>
  </si>
  <si>
    <t>Matt Dumba</t>
  </si>
  <si>
    <t>Dylan Larkin</t>
  </si>
  <si>
    <t>Nic Petan</t>
  </si>
  <si>
    <t>Jesse Puljujarvi</t>
  </si>
  <si>
    <t>Tyler Motte</t>
  </si>
  <si>
    <t>Darnell Nurse</t>
  </si>
  <si>
    <t>Nick Ritchie</t>
  </si>
  <si>
    <t>Jaccob Slavin</t>
  </si>
  <si>
    <t>Brandon Carlo</t>
  </si>
  <si>
    <t>Jake Guentzel</t>
  </si>
  <si>
    <t>Esa Lindell</t>
  </si>
  <si>
    <t>Shea Theodore</t>
  </si>
  <si>
    <t>Jake Virtanen</t>
  </si>
  <si>
    <t>Derrick Pouliot</t>
  </si>
  <si>
    <t>Mikhail Sergachev</t>
  </si>
  <si>
    <t>Louis Domingue</t>
  </si>
  <si>
    <t>TOI</t>
  </si>
  <si>
    <t>1-10</t>
  </si>
  <si>
    <t>11-20</t>
  </si>
  <si>
    <t>21-30</t>
  </si>
  <si>
    <t>Gardiens</t>
  </si>
  <si>
    <t>Total</t>
  </si>
  <si>
    <t>Centres</t>
  </si>
  <si>
    <t>Ailiers gauches</t>
  </si>
  <si>
    <t>Ailiers droits</t>
  </si>
  <si>
    <t>NON</t>
  </si>
  <si>
    <t>Jonathan Huberdeau</t>
  </si>
  <si>
    <t>Clayton Keller</t>
  </si>
  <si>
    <t>Anthony Mantha</t>
  </si>
  <si>
    <t>Evgenii Dadonov</t>
  </si>
  <si>
    <t>Brock Boeser</t>
  </si>
  <si>
    <t>Jack Eichel</t>
  </si>
  <si>
    <t>Mathew Barzal</t>
  </si>
  <si>
    <t>Nico Hischier</t>
  </si>
  <si>
    <t>Alexander Kerfoot</t>
  </si>
  <si>
    <t>William Nylander</t>
  </si>
  <si>
    <t>Will Butcher</t>
  </si>
  <si>
    <t>Sven Andrighetto</t>
  </si>
  <si>
    <t>Adrian Kempe</t>
  </si>
  <si>
    <t>Alex DeBrincat</t>
  </si>
  <si>
    <t>Zach Hyman</t>
  </si>
  <si>
    <t>Jared Spurgeon</t>
  </si>
  <si>
    <t>Brandon Montour</t>
  </si>
  <si>
    <t>Mattias Janmark</t>
  </si>
  <si>
    <t>Sonny Milano</t>
  </si>
  <si>
    <t>Charlie McAvoy</t>
  </si>
  <si>
    <t>Alex Tuch</t>
  </si>
  <si>
    <t>Jakub Vrana</t>
  </si>
  <si>
    <t>Kevin Labanc</t>
  </si>
  <si>
    <t>Travis Konecny</t>
  </si>
  <si>
    <t>Kevin Fiala</t>
  </si>
  <si>
    <t>Christian Fischer</t>
  </si>
  <si>
    <t>Jake DeBrusk</t>
  </si>
  <si>
    <t>Brendan Perlini</t>
  </si>
  <si>
    <t>Justin Schultz</t>
  </si>
  <si>
    <t>Brady Skjei</t>
  </si>
  <si>
    <t>Pavel Zacha</t>
  </si>
  <si>
    <t>Joshua Ho-Sang</t>
  </si>
  <si>
    <t>Madison Bowey</t>
  </si>
  <si>
    <t>Slater Koekkoek</t>
  </si>
  <si>
    <t>Nick Cousins</t>
  </si>
  <si>
    <t>Pierre-Luc Dubois</t>
  </si>
  <si>
    <t>Josh Morrissey</t>
  </si>
  <si>
    <t>Anthony Beauvillier</t>
  </si>
  <si>
    <t>Luke Kunin</t>
  </si>
  <si>
    <t>J.T. Compher</t>
  </si>
  <si>
    <t>Timo Meier</t>
  </si>
  <si>
    <t>Ryan Pulock</t>
  </si>
  <si>
    <t>Nolan Patrick</t>
  </si>
  <si>
    <t>Joel Eriksson Ek</t>
  </si>
  <si>
    <t>Victor Mete</t>
  </si>
  <si>
    <t>Kailer Yamamoto</t>
  </si>
  <si>
    <t>Haydn Fleury</t>
  </si>
  <si>
    <t>Frank Vatrano</t>
  </si>
  <si>
    <t>Tyson Jost</t>
  </si>
  <si>
    <t>Mike Matheson</t>
  </si>
  <si>
    <t>Travis Sanheim</t>
  </si>
  <si>
    <t>Brendan Lemieux</t>
  </si>
  <si>
    <t>Troy Stecher</t>
  </si>
  <si>
    <t>Brett Pesce</t>
  </si>
  <si>
    <t>Gabriel Carlsson</t>
  </si>
  <si>
    <t>Tony DeAngelo</t>
  </si>
  <si>
    <t>Kasperi Kapanen</t>
  </si>
  <si>
    <t>Ivan Barbashev</t>
  </si>
  <si>
    <t>Jason Dickinson</t>
  </si>
  <si>
    <t>Nikita Scherbak</t>
  </si>
  <si>
    <t>Xavier Ouellet</t>
  </si>
  <si>
    <t>Tage Thompson</t>
  </si>
  <si>
    <t>Filip Chytil</t>
  </si>
  <si>
    <t>Lawson Crouse</t>
  </si>
  <si>
    <t>Matt Murray</t>
  </si>
  <si>
    <t>Aaron Dell</t>
  </si>
  <si>
    <t>Mike Condon</t>
  </si>
  <si>
    <t>Alex Stalock</t>
  </si>
  <si>
    <t>Joonas Korpisalo</t>
  </si>
  <si>
    <t>Laurent Brossoit</t>
  </si>
  <si>
    <t>Jakob Chychrun</t>
  </si>
  <si>
    <t>Nikolay Goldobin</t>
  </si>
  <si>
    <t>Tyler Bertuzzi</t>
  </si>
  <si>
    <t>Vladislav Kamenev</t>
  </si>
  <si>
    <t>Zach Parise</t>
  </si>
  <si>
    <t>Ryan Ellis</t>
  </si>
  <si>
    <t>Daniel Sprong</t>
  </si>
  <si>
    <t>Jordan Schmaltz</t>
  </si>
  <si>
    <t>Calvin Pickard</t>
  </si>
  <si>
    <t>1-5</t>
  </si>
  <si>
    <t>6-10</t>
  </si>
  <si>
    <t>11-15</t>
  </si>
  <si>
    <t>Elias Pettersson</t>
  </si>
  <si>
    <t>William Karlsson</t>
  </si>
  <si>
    <t>Jonathan Marchessault</t>
  </si>
  <si>
    <t>Josh Bailey</t>
  </si>
  <si>
    <t>Yanni Gourde</t>
  </si>
  <si>
    <t>Colin White</t>
  </si>
  <si>
    <t>Alex Iafallo</t>
  </si>
  <si>
    <t>Brady Tkachuk</t>
  </si>
  <si>
    <t>Rasmus Dahlin</t>
  </si>
  <si>
    <t>Ondrej Kase</t>
  </si>
  <si>
    <t>Andrei Svechnikov</t>
  </si>
  <si>
    <t>Jesperi Kotkaniemi</t>
  </si>
  <si>
    <t>Andreas Johnsson</t>
  </si>
  <si>
    <t>Miro Heiskanen</t>
  </si>
  <si>
    <t>Ilya Kovalchuk</t>
  </si>
  <si>
    <t>Anthony Cirelli</t>
  </si>
  <si>
    <t>Alexander Edler</t>
  </si>
  <si>
    <t>Vince Dunn</t>
  </si>
  <si>
    <t>Dominik Kahun</t>
  </si>
  <si>
    <t>Dennis Cholowski</t>
  </si>
  <si>
    <t>Brett Howden</t>
  </si>
  <si>
    <t>Michael Rasmussen</t>
  </si>
  <si>
    <t>Robert Thomas</t>
  </si>
  <si>
    <t>Samuel Girard</t>
  </si>
  <si>
    <t>Jordan Greenway</t>
  </si>
  <si>
    <t>Casey Mittelstadt</t>
  </si>
  <si>
    <t>Pat Maroon</t>
  </si>
  <si>
    <t>Danton Heinen</t>
  </si>
  <si>
    <t>Zach Aston-Reese</t>
  </si>
  <si>
    <t>Jack Roslovic</t>
  </si>
  <si>
    <t>Ryan Donato</t>
  </si>
  <si>
    <t>Ty Rattie</t>
  </si>
  <si>
    <t>Warren Foegele</t>
  </si>
  <si>
    <t>Valeri Nichushkin</t>
  </si>
  <si>
    <t>Jakob Forsbacka Karlsson</t>
  </si>
  <si>
    <t>Noah Juulsen</t>
  </si>
  <si>
    <t>Henrik Borgstrom</t>
  </si>
  <si>
    <t>Robby Fabbri</t>
  </si>
  <si>
    <t>Lias Andersson</t>
  </si>
  <si>
    <t>Tomas Hyka</t>
  </si>
  <si>
    <t>Julius Honka</t>
  </si>
  <si>
    <t>Jayce Hawryluk</t>
  </si>
  <si>
    <t>Sam Steel</t>
  </si>
  <si>
    <t>Denis Gurianov</t>
  </si>
  <si>
    <t>Valentin Zykov</t>
  </si>
  <si>
    <t>Juuso Valimaki</t>
  </si>
  <si>
    <t>Oliver Kylington</t>
  </si>
  <si>
    <t>Eeli Tolvanen</t>
  </si>
  <si>
    <t>Martin Necas</t>
  </si>
  <si>
    <t>Jordan Kyrou</t>
  </si>
  <si>
    <t>Dylan Sikura</t>
  </si>
  <si>
    <t>Isac Lundestrom</t>
  </si>
  <si>
    <t>Evan Bouchard</t>
  </si>
  <si>
    <t>Sammy Blais</t>
  </si>
  <si>
    <t>Kristian Vesalainen</t>
  </si>
  <si>
    <t>Jake Bean</t>
  </si>
  <si>
    <t>Sami Niku</t>
  </si>
  <si>
    <t>Michael McLeod</t>
  </si>
  <si>
    <t>Kerby Rychel</t>
  </si>
  <si>
    <t>David Rittich</t>
  </si>
  <si>
    <t>Mikko Koskinen</t>
  </si>
  <si>
    <t>Linus Ullmark</t>
  </si>
  <si>
    <t>Juuse Saros</t>
  </si>
  <si>
    <t>Alexandar Georgiev</t>
  </si>
  <si>
    <t>Cal Petersen</t>
  </si>
  <si>
    <t>Mackenzie Blackwood</t>
  </si>
  <si>
    <t>Anthony Stolarz</t>
  </si>
  <si>
    <t>Carter Hart</t>
  </si>
  <si>
    <t>Michael Hutchinson</t>
  </si>
  <si>
    <t>Tristan Jarry</t>
  </si>
  <si>
    <t>Alex Lyon</t>
  </si>
  <si>
    <t>Jordan Binnington</t>
  </si>
  <si>
    <t>Pavel Francouz</t>
  </si>
  <si>
    <t>16-20</t>
  </si>
  <si>
    <t>Max Jones</t>
  </si>
  <si>
    <t>Ian McCoshen</t>
  </si>
  <si>
    <t>Alex Nedeljkovic</t>
  </si>
  <si>
    <t>Thatcher Demko</t>
  </si>
  <si>
    <t>Gustav Nyquist</t>
  </si>
  <si>
    <t>AGL</t>
  </si>
  <si>
    <t>David Krejci</t>
  </si>
  <si>
    <t>Ryan Dzingel</t>
  </si>
  <si>
    <t>Tomas Tatar</t>
  </si>
  <si>
    <t>Phillip Danault</t>
  </si>
  <si>
    <t>Kevin Hayes</t>
  </si>
  <si>
    <t>Jeff Petry</t>
  </si>
  <si>
    <t>Brock Nelson</t>
  </si>
  <si>
    <t>Bryan Little</t>
  </si>
  <si>
    <t>Chris Tierney</t>
  </si>
  <si>
    <t>Erik Gustafsson</t>
  </si>
  <si>
    <t>Carl Soderberg</t>
  </si>
  <si>
    <t>Justin Williams</t>
  </si>
  <si>
    <t>Bobby Ryan</t>
  </si>
  <si>
    <t>Dustin Brown</t>
  </si>
  <si>
    <t>Travis Zajac</t>
  </si>
  <si>
    <t>Mikael Backlund</t>
  </si>
  <si>
    <t>Brett Connolly</t>
  </si>
  <si>
    <t>Joe Thornton</t>
  </si>
  <si>
    <t>Blake Coleman</t>
  </si>
  <si>
    <t>Bryan Rust</t>
  </si>
  <si>
    <t>Frans Nielsen</t>
  </si>
  <si>
    <t>Mikko Koivu</t>
  </si>
  <si>
    <t>Josh Anderson</t>
  </si>
  <si>
    <t>Craig Smith</t>
  </si>
  <si>
    <t>Cody Eakin</t>
  </si>
  <si>
    <t>Micheal Ferland</t>
  </si>
  <si>
    <t>Alex Killorn</t>
  </si>
  <si>
    <t>Adam Henrique</t>
  </si>
  <si>
    <t>Mikkel Boedker</t>
  </si>
  <si>
    <t>Alex Chiasson</t>
  </si>
  <si>
    <t>Nick Bonino</t>
  </si>
  <si>
    <t>Tom Wilson</t>
  </si>
  <si>
    <t>Andrew Shaw</t>
  </si>
  <si>
    <t>Boone Jenner</t>
  </si>
  <si>
    <t>Damon Severson</t>
  </si>
  <si>
    <t>Nick Foligno</t>
  </si>
  <si>
    <t>Ryan Murray</t>
  </si>
  <si>
    <t>Colton Sissons</t>
  </si>
  <si>
    <t>Artem Anisimov</t>
  </si>
  <si>
    <t>Lars Eller</t>
  </si>
  <si>
    <t>Artturi Lehkonen</t>
  </si>
  <si>
    <t>Jesper Bratt</t>
  </si>
  <si>
    <t>Antoine Roussel</t>
  </si>
  <si>
    <t>Brent Seabrook</t>
  </si>
  <si>
    <t>Casey Cizikas</t>
  </si>
  <si>
    <t>Jason Pominville</t>
  </si>
  <si>
    <t>Valtteri Filppula</t>
  </si>
  <si>
    <t>Pontus Aberg</t>
  </si>
  <si>
    <t>Richard Panik</t>
  </si>
  <si>
    <t>Marcus Johansson</t>
  </si>
  <si>
    <t>Calle Jarnkrok</t>
  </si>
  <si>
    <t>Mark Jankowski</t>
  </si>
  <si>
    <t>Jason Spezza</t>
  </si>
  <si>
    <t>Brandon Tanev</t>
  </si>
  <si>
    <t>Mathieu Perreault</t>
  </si>
  <si>
    <t>Loui Eriksson</t>
  </si>
  <si>
    <t>Evan Rodrigues</t>
  </si>
  <si>
    <t>Dominik Simon</t>
  </si>
  <si>
    <t>Zack Smith</t>
  </si>
  <si>
    <t>Mathieu Joseph</t>
  </si>
  <si>
    <t>Jared McCann</t>
  </si>
  <si>
    <t>Vinnie Hinostroza</t>
  </si>
  <si>
    <t>Radek Faksa</t>
  </si>
  <si>
    <t>Tyler Bozak</t>
  </si>
  <si>
    <t>Matt Calvert</t>
  </si>
  <si>
    <t>Scott Laughton</t>
  </si>
  <si>
    <t>Devin Shore</t>
  </si>
  <si>
    <t>Nate Schmidt</t>
  </si>
  <si>
    <t>Derek Ryan</t>
  </si>
  <si>
    <t>Neal Pionk</t>
  </si>
  <si>
    <t>Mike Green</t>
  </si>
  <si>
    <t>Brian Boyle</t>
  </si>
  <si>
    <t>Marcus Sorensen</t>
  </si>
  <si>
    <t>Oskar Sundqvist</t>
  </si>
  <si>
    <t>Paul Byron</t>
  </si>
  <si>
    <t>Oskar Lindblom</t>
  </si>
  <si>
    <t>Brock McGinn</t>
  </si>
  <si>
    <t>Lucas Wallmark</t>
  </si>
  <si>
    <t>Connor Brown</t>
  </si>
  <si>
    <t>Michael Frolik</t>
  </si>
  <si>
    <t>Josh Leivo</t>
  </si>
  <si>
    <t>Colin Wilson</t>
  </si>
  <si>
    <t>Derick Brassard</t>
  </si>
  <si>
    <t>Ryan Hartman</t>
  </si>
  <si>
    <t>Markus Granlund</t>
  </si>
  <si>
    <t>Luke Glendening</t>
  </si>
  <si>
    <t>Leo Komarov</t>
  </si>
  <si>
    <t>Tyler Myers</t>
  </si>
  <si>
    <t>Michal Kempny</t>
  </si>
  <si>
    <t>Cody Ceci</t>
  </si>
  <si>
    <t>Jordan Oesterle</t>
  </si>
  <si>
    <t>Brian Dumoulin</t>
  </si>
  <si>
    <t>Brenden Dillon</t>
  </si>
  <si>
    <t>Jordan Martinook</t>
  </si>
  <si>
    <t>Jesper Fast</t>
  </si>
  <si>
    <t>Miles Wood</t>
  </si>
  <si>
    <t>Matt Nieto</t>
  </si>
  <si>
    <t>Scott Mayfield</t>
  </si>
  <si>
    <t>Brad Richardson</t>
  </si>
  <si>
    <t>Drake Caggiula</t>
  </si>
  <si>
    <t>Ryan Reaves</t>
  </si>
  <si>
    <t>Ron Hainsey</t>
  </si>
  <si>
    <t>Travis Dermott</t>
  </si>
  <si>
    <t>Brendan Leipsic</t>
  </si>
  <si>
    <t>Jujhar Khaira</t>
  </si>
  <si>
    <t>Dmitry Orlov</t>
  </si>
  <si>
    <t>David Kampf</t>
  </si>
  <si>
    <t>Marcus Pettersson</t>
  </si>
  <si>
    <t>Tanner Pearson</t>
  </si>
  <si>
    <t>Maxime Lajoie</t>
  </si>
  <si>
    <t>Matt Cullen</t>
  </si>
  <si>
    <t>Andrew Copp</t>
  </si>
  <si>
    <t>Nic Dowd</t>
  </si>
  <si>
    <t>Justin Abdelkader</t>
  </si>
  <si>
    <t>Markus Nutivaara</t>
  </si>
  <si>
    <t>Travis Boyd</t>
  </si>
  <si>
    <t>Andy Greene</t>
  </si>
  <si>
    <t>Adam Larsson</t>
  </si>
  <si>
    <t>Conor Garland</t>
  </si>
  <si>
    <t>Zack Kassian</t>
  </si>
  <si>
    <t>Ryan Strome</t>
  </si>
  <si>
    <t>Adam Lowry</t>
  </si>
  <si>
    <t>Ryan Callahan</t>
  </si>
  <si>
    <t>Adam Erne</t>
  </si>
  <si>
    <t>Sean Kuraly</t>
  </si>
  <si>
    <t>Cal Clutterbuck</t>
  </si>
  <si>
    <t>Nick Bjugstad</t>
  </si>
  <si>
    <t>Marcus Foligno</t>
  </si>
  <si>
    <t>Colton Sceviour</t>
  </si>
  <si>
    <t>Andrew Cogliano</t>
  </si>
  <si>
    <t>Jake McCabe</t>
  </si>
  <si>
    <t>Robert Hagg</t>
  </si>
  <si>
    <t>Dylan DeMelo</t>
  </si>
  <si>
    <t>Niklas Kronwall</t>
  </si>
  <si>
    <t>Anton Stralman</t>
  </si>
  <si>
    <t>Matt Grzelcyk</t>
  </si>
  <si>
    <t>Scott Harrington</t>
  </si>
  <si>
    <t>Melker Karlsson</t>
  </si>
  <si>
    <t>Brandon Pirri</t>
  </si>
  <si>
    <t>Austin Watson</t>
  </si>
  <si>
    <t>Zach Sanford</t>
  </si>
  <si>
    <t>Denis Malgin</t>
  </si>
  <si>
    <t>Joel Armia</t>
  </si>
  <si>
    <t>Barclay Goodrow</t>
  </si>
  <si>
    <t>Jonas Brodin</t>
  </si>
  <si>
    <t>Jordie Benn</t>
  </si>
  <si>
    <t>Ryan Carpenter</t>
  </si>
  <si>
    <t>David Savard</t>
  </si>
  <si>
    <t>Nick Holden</t>
  </si>
  <si>
    <t>Alec Martinez</t>
  </si>
  <si>
    <t>Braydon Coburn</t>
  </si>
  <si>
    <t>Johnny Boychuk</t>
  </si>
  <si>
    <t>Nick Jensen</t>
  </si>
  <si>
    <t>Brayden McNabb</t>
  </si>
  <si>
    <t>Zach Bogosian</t>
  </si>
  <si>
    <t>Radko Gudas</t>
  </si>
  <si>
    <t>Olli Maatta</t>
  </si>
  <si>
    <t>Justin Braun</t>
  </si>
  <si>
    <t>Cedric Paquette</t>
  </si>
  <si>
    <t>Austin Wagner</t>
  </si>
  <si>
    <t>Riley Sheahan</t>
  </si>
  <si>
    <t>Tomas Nosek</t>
  </si>
  <si>
    <t>Ben Chiarot</t>
  </si>
  <si>
    <t>Dan Girardi</t>
  </si>
  <si>
    <t>Danny DeKeyser</t>
  </si>
  <si>
    <t>Marc Staal</t>
  </si>
  <si>
    <t>Adam Pelech</t>
  </si>
  <si>
    <t>Carter Rowney</t>
  </si>
  <si>
    <t>Jay Bouwmeester</t>
  </si>
  <si>
    <t>Christopher Tanev</t>
  </si>
  <si>
    <t>Par Lindholm</t>
  </si>
  <si>
    <t>Calvin de Haan</t>
  </si>
  <si>
    <t>Jack Johnson</t>
  </si>
  <si>
    <t>Marc-Edouard Vlasic</t>
  </si>
  <si>
    <t>Henri Jokiharju</t>
  </si>
  <si>
    <t>Tyler Ennis</t>
  </si>
  <si>
    <t>Kyle Clifford</t>
  </si>
  <si>
    <t>Troy Brouwer</t>
  </si>
  <si>
    <t>Michael Grabner</t>
  </si>
  <si>
    <t>Chris Wagner</t>
  </si>
  <si>
    <t>Brett Seney</t>
  </si>
  <si>
    <t>Josh Archibald</t>
  </si>
  <si>
    <t>Matt Martin</t>
  </si>
  <si>
    <t>Brandon Dubinsky</t>
  </si>
  <si>
    <t>Jordan Staal</t>
  </si>
  <si>
    <t>Dale Weise</t>
  </si>
  <si>
    <t>Darren Helm</t>
  </si>
  <si>
    <t>Michael Raffl</t>
  </si>
  <si>
    <t>Jamie Oleksiak</t>
  </si>
  <si>
    <t>Josh Manson</t>
  </si>
  <si>
    <t>Zemgus Girgensons</t>
  </si>
  <si>
    <t>Trevor van Riemsdyk</t>
  </si>
  <si>
    <t>Kenny Agostino</t>
  </si>
  <si>
    <t>Matt Luff</t>
  </si>
  <si>
    <t>Blake Comeau</t>
  </si>
  <si>
    <t>Tyler Pitlick</t>
  </si>
  <si>
    <t>Lukas Radil</t>
  </si>
  <si>
    <t>Chandler Stephenson</t>
  </si>
  <si>
    <t>Kiefer Sherwood</t>
  </si>
  <si>
    <t>Eric Fehr</t>
  </si>
  <si>
    <t>Pierre-Edouard Bellemare</t>
  </si>
  <si>
    <t>Marco Scandella</t>
  </si>
  <si>
    <t>Jordan Weal</t>
  </si>
  <si>
    <t>Filip Hronek</t>
  </si>
  <si>
    <t>Matthew Peca</t>
  </si>
  <si>
    <t>John Moore</t>
  </si>
  <si>
    <t>Vladimir Sobotka</t>
  </si>
  <si>
    <t>Matt Benning</t>
  </si>
  <si>
    <t>Frederik Gauthier</t>
  </si>
  <si>
    <t>Ian Cole</t>
  </si>
  <si>
    <t>Derek Forbort</t>
  </si>
  <si>
    <t>William Carrier</t>
  </si>
  <si>
    <t>Garnet Hathaway</t>
  </si>
  <si>
    <t>Marcus Kruger</t>
  </si>
  <si>
    <t>Mason Appleton</t>
  </si>
  <si>
    <t>Mike Reilly</t>
  </si>
  <si>
    <t>Kris Russell</t>
  </si>
  <si>
    <t>Oscar Lindberg</t>
  </si>
  <si>
    <t>Erik Cernak</t>
  </si>
  <si>
    <t>Tobias Rieder</t>
  </si>
  <si>
    <t>Magnus Paajarvi</t>
  </si>
  <si>
    <t>Nikita Zadorov</t>
  </si>
  <si>
    <t>Devante Smith-Pelly</t>
  </si>
  <si>
    <t>Rocco Grimaldi</t>
  </si>
  <si>
    <t>Greg McKegg</t>
  </si>
  <si>
    <t>Johan Larsson</t>
  </si>
  <si>
    <t>Antti Suomela</t>
  </si>
  <si>
    <t>Drake Batherson</t>
  </si>
  <si>
    <t>Brad Hunt</t>
  </si>
  <si>
    <t>Taylor Fedun</t>
  </si>
  <si>
    <t>Jay Beagle</t>
  </si>
  <si>
    <t>Carl Hagelin</t>
  </si>
  <si>
    <t>Victor Rask</t>
  </si>
  <si>
    <t>Yannick Weber</t>
  </si>
  <si>
    <t>Brendan Smith</t>
  </si>
  <si>
    <t>Erik Gudbranson</t>
  </si>
  <si>
    <t>Drew Stafford</t>
  </si>
  <si>
    <t>Dmitrij Jaskin</t>
  </si>
  <si>
    <t>Radim Simek</t>
  </si>
  <si>
    <t>Bogdan Kiselevich</t>
  </si>
  <si>
    <t>Joakim Nordstrom</t>
  </si>
  <si>
    <t>Kyle Brodziak</t>
  </si>
  <si>
    <t>Saku Maenalanen</t>
  </si>
  <si>
    <t>Markus Hannikainen</t>
  </si>
  <si>
    <t>Nathan Beaulieu</t>
  </si>
  <si>
    <t>Miikka Salomaki</t>
  </si>
  <si>
    <t>Igor Ozhiganov</t>
  </si>
  <si>
    <t>Mario Kempe</t>
  </si>
  <si>
    <t>Jacob de la Rose</t>
  </si>
  <si>
    <t>Carl Gunnarsson</t>
  </si>
  <si>
    <t>Zdeno Chara</t>
  </si>
  <si>
    <t>Adam Gaudette</t>
  </si>
  <si>
    <t>Roope Hintz</t>
  </si>
  <si>
    <t>Andrew Ladd</t>
  </si>
  <si>
    <t>Max Comtois</t>
  </si>
  <si>
    <t>Jon Merrill</t>
  </si>
  <si>
    <t>Erik Haula</t>
  </si>
  <si>
    <t>Stefan Noesen</t>
  </si>
  <si>
    <t>Gustav Forsling</t>
  </si>
  <si>
    <t>Chris Wideman</t>
  </si>
  <si>
    <t>Connor Murphy</t>
  </si>
  <si>
    <t>Boo Nieves</t>
  </si>
  <si>
    <t>Riley Nash</t>
  </si>
  <si>
    <t>Roman Polak</t>
  </si>
  <si>
    <t>Rasmus Andersson</t>
  </si>
  <si>
    <t>Robert Bortuzzo</t>
  </si>
  <si>
    <t>Deryk Engelland</t>
  </si>
  <si>
    <t>MacKenzie Weegar</t>
  </si>
  <si>
    <t>Kevin Connauton</t>
  </si>
  <si>
    <t>Joel Edmundson</t>
  </si>
  <si>
    <t>Mirco Mueller</t>
  </si>
  <si>
    <t>Andrew MacDonald</t>
  </si>
  <si>
    <t>Devon Toews</t>
  </si>
  <si>
    <t>Nate Thompson</t>
  </si>
  <si>
    <t>Brett Ritchie</t>
  </si>
  <si>
    <t>Ryan Kesler</t>
  </si>
  <si>
    <t>Brandon Sutter</t>
  </si>
  <si>
    <t>Jean-Sebastien Dea</t>
  </si>
  <si>
    <t>Sheldon Dries</t>
  </si>
  <si>
    <t>Derek Grant</t>
  </si>
  <si>
    <t>Tom Kuhnhackl</t>
  </si>
  <si>
    <t>Alexandre Fortin</t>
  </si>
  <si>
    <t>Brett Kulak</t>
  </si>
  <si>
    <t>Michael Amadio</t>
  </si>
  <si>
    <t>Jan Rutta</t>
  </si>
  <si>
    <t>Trevor Daley</t>
  </si>
  <si>
    <t>Austin Czarnik</t>
  </si>
  <si>
    <t>Garrett Wilson</t>
  </si>
  <si>
    <t>Ben Lovejoy</t>
  </si>
  <si>
    <t>Lawrence Pilut</t>
  </si>
  <si>
    <t>Caleb Jones</t>
  </si>
  <si>
    <t>Carl Dahlstrom</t>
  </si>
  <si>
    <t>Mark Pysyk</t>
  </si>
  <si>
    <t>Juho Lammikko</t>
  </si>
  <si>
    <t>Lukas Sedlak</t>
  </si>
  <si>
    <t>Charles Hudon</t>
  </si>
  <si>
    <t>Ben Street</t>
  </si>
  <si>
    <t>Ryan Spooner</t>
  </si>
  <si>
    <t>Christian Wolanin</t>
  </si>
  <si>
    <t>Phil Varone</t>
  </si>
  <si>
    <t>Jonathan Ericsson</t>
  </si>
  <si>
    <t>Adam McQuaid</t>
  </si>
  <si>
    <t>Brian Gibbons</t>
  </si>
  <si>
    <t>Egor Yakovlev</t>
  </si>
  <si>
    <t>Brooks Orpik</t>
  </si>
  <si>
    <t>Fredrik Claesson</t>
  </si>
  <si>
    <t>Gavin Bayreuther</t>
  </si>
  <si>
    <t>Christoffer Ehn</t>
  </si>
  <si>
    <t>Christian Djoos</t>
  </si>
  <si>
    <t>Colby Cave</t>
  </si>
  <si>
    <t>Christian Jaros</t>
  </si>
  <si>
    <t>Matt Irwin</t>
  </si>
  <si>
    <t>Michael Del Zotto</t>
  </si>
  <si>
    <t>Patrik Nemeth</t>
  </si>
  <si>
    <t>Josh Mahura</t>
  </si>
  <si>
    <t>Dillon Dube</t>
  </si>
  <si>
    <t>Alex Biega</t>
  </si>
  <si>
    <t>Casey Nelson</t>
  </si>
  <si>
    <t>Martin Frk</t>
  </si>
  <si>
    <t>Gabriel Bourque</t>
  </si>
  <si>
    <t>Michael Chaput</t>
  </si>
  <si>
    <t>Joakim Ryan</t>
  </si>
  <si>
    <t>Niklas Hjalmarsson</t>
  </si>
  <si>
    <t>Kevan Miller</t>
  </si>
  <si>
    <t>Tim Schaller</t>
  </si>
  <si>
    <t>Peter Cehlarik</t>
  </si>
  <si>
    <t>Alan Quine</t>
  </si>
  <si>
    <t>John Hayden</t>
  </si>
  <si>
    <t>Frederick Gaudreau</t>
  </si>
  <si>
    <t>Juuso Riikola</t>
  </si>
  <si>
    <t>Michael Dal Colle</t>
  </si>
  <si>
    <t>Trevor Lewis</t>
  </si>
  <si>
    <t>Patrik Berglund</t>
  </si>
  <si>
    <t>Brandon Manning</t>
  </si>
  <si>
    <t>Connor Carrick</t>
  </si>
  <si>
    <t>Tim Heed</t>
  </si>
  <si>
    <t>Sean Walker</t>
  </si>
  <si>
    <t>Andreas Martinsen</t>
  </si>
  <si>
    <t>Jean-Gabriel Pageau</t>
  </si>
  <si>
    <t>Phillip Di Giuseppe</t>
  </si>
  <si>
    <t>Noel Acciari</t>
  </si>
  <si>
    <t>Chris Kunitz</t>
  </si>
  <si>
    <t>Nick Seeler</t>
  </si>
  <si>
    <t>Dion Phaneuf</t>
  </si>
  <si>
    <t>J.T. Brown</t>
  </si>
  <si>
    <t>Ilya Lyubushkin</t>
  </si>
  <si>
    <t>Michael Stone</t>
  </si>
  <si>
    <t>Dmitry Kulikov</t>
  </si>
  <si>
    <t>Joe Morrow</t>
  </si>
  <si>
    <t>Thomas Hickey</t>
  </si>
  <si>
    <t>Jonas Siegenthaler</t>
  </si>
  <si>
    <t>Dan Hamhuis</t>
  </si>
  <si>
    <t>Mackenzie MacEachern</t>
  </si>
  <si>
    <t>Gemel Smith</t>
  </si>
  <si>
    <t>Teddy Blueger</t>
  </si>
  <si>
    <t>Kevin Rooney</t>
  </si>
  <si>
    <t>Steven Kampfer</t>
  </si>
  <si>
    <t>Oscar Fantenberg</t>
  </si>
  <si>
    <t>Nicolas Deslauriers</t>
  </si>
  <si>
    <t>Andrew Mangiapane</t>
  </si>
  <si>
    <t>Brendan Gaunce</t>
  </si>
  <si>
    <t>Clark Bishop</t>
  </si>
  <si>
    <t>Zac Rinaldo</t>
  </si>
  <si>
    <t>Anders Bjork</t>
  </si>
  <si>
    <t>Micheal Haley</t>
  </si>
  <si>
    <t>Sam Gagner</t>
  </si>
  <si>
    <t>Trevor Moore</t>
  </si>
  <si>
    <t>Jason Demers</t>
  </si>
  <si>
    <t>Jori Lehtera</t>
  </si>
  <si>
    <t>Rudolfs Balcers</t>
  </si>
  <si>
    <t>Anthony Bitetto</t>
  </si>
  <si>
    <t>Ross Johnston</t>
  </si>
  <si>
    <t>Greg Pateryn</t>
  </si>
  <si>
    <t>Kevin Gravel</t>
  </si>
  <si>
    <t>Mark Borowiecki</t>
  </si>
  <si>
    <t>C.J. Smith</t>
  </si>
  <si>
    <t>Paul LaDue</t>
  </si>
  <si>
    <t>Ryan Graves</t>
  </si>
  <si>
    <t>Ben Harpur</t>
  </si>
  <si>
    <t>Troy Terry</t>
  </si>
  <si>
    <t>Tyler Lewington</t>
  </si>
  <si>
    <t>Martin Hanzal</t>
  </si>
  <si>
    <t>Darren Archibald</t>
  </si>
  <si>
    <t>Nick Paul</t>
  </si>
  <si>
    <t>Mikhail Vorobyev</t>
  </si>
  <si>
    <t>Chris Butler</t>
  </si>
  <si>
    <t>Joey Anderson</t>
  </si>
  <si>
    <t>Alexander Petrovic</t>
  </si>
  <si>
    <t>Tom Pyatt</t>
  </si>
  <si>
    <t>Steven Santini</t>
  </si>
  <si>
    <t>Matt Hendricks</t>
  </si>
  <si>
    <t>David Schlemko</t>
  </si>
  <si>
    <t>Andy Welinski</t>
  </si>
  <si>
    <t>Martin Marincin</t>
  </si>
  <si>
    <t>Jacob Larsson</t>
  </si>
  <si>
    <t>Christian Folin</t>
  </si>
  <si>
    <t>Luke Witkowski</t>
  </si>
  <si>
    <t>Jordan Nolan</t>
  </si>
  <si>
    <t>Dean Kukan</t>
  </si>
  <si>
    <t>Alex Formenton</t>
  </si>
  <si>
    <t>Daniel Carr</t>
  </si>
  <si>
    <t>Tomas Plekanec</t>
  </si>
  <si>
    <t>Kalle Kossila</t>
  </si>
  <si>
    <t>Max McCormick</t>
  </si>
  <si>
    <t>Michael Bunting</t>
  </si>
  <si>
    <t>Jeremy Lauzon</t>
  </si>
  <si>
    <t>Jacob MacDonald</t>
  </si>
  <si>
    <t>Mark Barberio</t>
  </si>
  <si>
    <t>Rourke Chartier</t>
  </si>
  <si>
    <t>Matt Bartkowski</t>
  </si>
  <si>
    <t>Cody McLeod</t>
  </si>
  <si>
    <t>Erik Condra</t>
  </si>
  <si>
    <t>Matt Beleskey</t>
  </si>
  <si>
    <t>Jason Garrison</t>
  </si>
  <si>
    <t>Jake Dotchin</t>
  </si>
  <si>
    <t>Zac Dalpe</t>
  </si>
  <si>
    <t>Tanner Fritz</t>
  </si>
  <si>
    <t>Ryan Murphy</t>
  </si>
  <si>
    <t>Remi Elie</t>
  </si>
  <si>
    <t>Daniel Brickley</t>
  </si>
  <si>
    <t>Blake Pietila</t>
  </si>
  <si>
    <t>Luca Sbisa</t>
  </si>
  <si>
    <t>Brandon Davidson</t>
  </si>
  <si>
    <t>Stefan Elliott</t>
  </si>
  <si>
    <t>Dillon Heatherington</t>
  </si>
  <si>
    <t>Cameron Schilling</t>
  </si>
  <si>
    <t>Corey Perry</t>
  </si>
  <si>
    <t>Wade Megan</t>
  </si>
  <si>
    <t>Nathan Walker</t>
  </si>
  <si>
    <t>Korbinian Holzer</t>
  </si>
  <si>
    <t>Zack MacEwen</t>
  </si>
  <si>
    <t>Kurtis Gabriel</t>
  </si>
  <si>
    <t>Justin Dowling</t>
  </si>
  <si>
    <t>Luke Johnson</t>
  </si>
  <si>
    <t>Jaret Anderson-Dolan</t>
  </si>
  <si>
    <t>Karl Alzner</t>
  </si>
  <si>
    <t>Dryden Hunt</t>
  </si>
  <si>
    <t>Danick Martel</t>
  </si>
  <si>
    <t>Ben Gleason</t>
  </si>
  <si>
    <t>Corban Knight</t>
  </si>
  <si>
    <t>Marko Dano</t>
  </si>
  <si>
    <t>Vinni Lettieri</t>
  </si>
  <si>
    <t>Derek MacKenzie</t>
  </si>
  <si>
    <t>Jakub Jerabek</t>
  </si>
  <si>
    <t>Patrick Eaves</t>
  </si>
  <si>
    <t>Dalton Prout</t>
  </si>
  <si>
    <t>Nicolas Roy</t>
  </si>
  <si>
    <t>Luke Schenn</t>
  </si>
  <si>
    <t>Sheldon Rempal</t>
  </si>
  <si>
    <t>Colin Blackwell</t>
  </si>
  <si>
    <t>Jaycob Megna</t>
  </si>
  <si>
    <t>Patrick Russell</t>
  </si>
  <si>
    <t>Jakub Zboril</t>
  </si>
  <si>
    <t>Joseph Blandisi</t>
  </si>
  <si>
    <t>Nate Prosser</t>
  </si>
  <si>
    <t>Marc Methot</t>
  </si>
  <si>
    <t>Cody Goloubef</t>
  </si>
  <si>
    <t>Kevin Stenlund</t>
  </si>
  <si>
    <t>Erik Burgdoerfer</t>
  </si>
  <si>
    <t>Brad Malone</t>
  </si>
  <si>
    <t>Adam Cracknell</t>
  </si>
  <si>
    <t>Ryan Lomberg</t>
  </si>
  <si>
    <t>Logan O'Connor</t>
  </si>
  <si>
    <t>Paul Carey</t>
  </si>
  <si>
    <t>Justin Kloos</t>
  </si>
  <si>
    <t>Nikita Soshnikov</t>
  </si>
  <si>
    <t>Anton Lindholm</t>
  </si>
  <si>
    <t>Kyle Capobianco</t>
  </si>
  <si>
    <t>Dakota Mermis</t>
  </si>
  <si>
    <t>Louie Belpedio</t>
  </si>
  <si>
    <t>John Quenneville</t>
  </si>
  <si>
    <t>Justin Falk</t>
  </si>
  <si>
    <t>Matt Read</t>
  </si>
  <si>
    <t>Nicolas Aube-Kubel</t>
  </si>
  <si>
    <t>Connor Clifton</t>
  </si>
  <si>
    <t>Joseph Gambardella</t>
  </si>
  <si>
    <t>Joel Hanley</t>
  </si>
  <si>
    <t>Jacob Middleton</t>
  </si>
  <si>
    <t>Maxim Mamin</t>
  </si>
  <si>
    <t>Trevor Carrick</t>
  </si>
  <si>
    <t>Dylan Gambrell</t>
  </si>
  <si>
    <t>Joe Hicketts</t>
  </si>
  <si>
    <t>Reid Boucher</t>
  </si>
  <si>
    <t>A.J. Greer</t>
  </si>
  <si>
    <t>Nathan Bastian</t>
  </si>
  <si>
    <t>Anthony Peluso</t>
  </si>
  <si>
    <t>Eric Robinson</t>
  </si>
  <si>
    <t>Trent Frederic</t>
  </si>
  <si>
    <t>Justin Holl</t>
  </si>
  <si>
    <t>Timothy Gettinger</t>
  </si>
  <si>
    <t>Mark Alt</t>
  </si>
  <si>
    <t>Matt Hunwick</t>
  </si>
  <si>
    <t>Tyrell Goulbourne</t>
  </si>
  <si>
    <t>Cory Conacher</t>
  </si>
  <si>
    <t>Janne Kuokkanen</t>
  </si>
  <si>
    <t>Kyle Rau</t>
  </si>
  <si>
    <t>Jack Rodewald</t>
  </si>
  <si>
    <t>Josh Brown</t>
  </si>
  <si>
    <t>Urho Vaakanainen</t>
  </si>
  <si>
    <t>Cooper Marody</t>
  </si>
  <si>
    <t>Adam Clendening</t>
  </si>
  <si>
    <t>Chad Ruhwedel</t>
  </si>
  <si>
    <t>Libor Sulak</t>
  </si>
  <si>
    <t>Nick Lappin</t>
  </si>
  <si>
    <t>Eric Gryba</t>
  </si>
  <si>
    <t>Steven Fogarty</t>
  </si>
  <si>
    <t>Jacob Nilsson</t>
  </si>
  <si>
    <t>Laurent Dauphin</t>
  </si>
  <si>
    <t>Andrej Sustr</t>
  </si>
  <si>
    <t>Anthony Greco</t>
  </si>
  <si>
    <t>Sam Carrick</t>
  </si>
  <si>
    <t>Mark Letestu</t>
  </si>
  <si>
    <t>Nelson Nogier</t>
  </si>
  <si>
    <t>Anthony Richard</t>
  </si>
  <si>
    <t>Stephen Gionta</t>
  </si>
  <si>
    <t>Chris Thorburn</t>
  </si>
  <si>
    <t>Ryan Lindgren</t>
  </si>
  <si>
    <t>Matt Tennyson</t>
  </si>
  <si>
    <t>Brendan Guhle</t>
  </si>
  <si>
    <t>Jaroslav Halak</t>
  </si>
  <si>
    <t>Casey DeSmith</t>
  </si>
  <si>
    <t>Curtis McElhinney</t>
  </si>
  <si>
    <t>Pheonix Copley</t>
  </si>
  <si>
    <t>Adin Hill</t>
  </si>
  <si>
    <t>Garret Sparks</t>
  </si>
  <si>
    <t>Jack Campbell</t>
  </si>
  <si>
    <t>Collin Delia</t>
  </si>
  <si>
    <t>Ryan Miller</t>
  </si>
  <si>
    <t>Mike McKenna</t>
  </si>
  <si>
    <t>Edward Pasquale</t>
  </si>
  <si>
    <t>Michael DiPietro</t>
  </si>
  <si>
    <t>Christopher Gibson</t>
  </si>
  <si>
    <t>Hunter Miska</t>
  </si>
  <si>
    <t>Richard Bachman</t>
  </si>
  <si>
    <t>Marcus Hogberg</t>
  </si>
  <si>
    <t>Landon Bow</t>
  </si>
  <si>
    <t>Maxime Lagace</t>
  </si>
  <si>
    <t>Kevin Boyle</t>
  </si>
  <si>
    <t>Peter Budaj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</si>
</sst>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76">
    <xf numFmtId="0" fontId="0" fillId="0" borderId="0" xfId="0"/>
    <xf numFmtId="0" fontId="3" fillId="2" borderId="2" xfId="1" applyFont="1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1" fillId="0" borderId="0" xfId="0" applyFon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0" borderId="1" xfId="2" applyFont="1" applyFill="1" applyBorder="1" applyAlignment="1">
      <alignment wrapText="1"/>
    </xf>
    <xf numFmtId="0" fontId="3" fillId="0" borderId="1" xfId="2" applyFont="1" applyFill="1" applyBorder="1" applyAlignment="1">
      <alignment horizontal="right" wrapText="1"/>
    </xf>
    <xf numFmtId="0" fontId="2" fillId="0" borderId="1" xfId="2" applyBorder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3" fillId="2" borderId="10" xfId="1" applyFont="1" applyFill="1" applyBorder="1" applyAlignment="1">
      <alignment horizontal="center"/>
    </xf>
    <xf numFmtId="0" fontId="0" fillId="0" borderId="11" xfId="0" applyBorder="1" applyAlignment="1"/>
    <xf numFmtId="0" fontId="0" fillId="0" borderId="12" xfId="0" applyBorder="1" applyAlignment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4" borderId="16" xfId="0" applyNumberFormat="1" applyFill="1" applyBorder="1"/>
    <xf numFmtId="2" fontId="0" fillId="4" borderId="3" xfId="0" applyNumberFormat="1" applyFill="1" applyBorder="1"/>
    <xf numFmtId="2" fontId="0" fillId="4" borderId="17" xfId="0" applyNumberFormat="1" applyFill="1" applyBorder="1"/>
    <xf numFmtId="2" fontId="0" fillId="4" borderId="18" xfId="0" applyNumberFormat="1" applyFill="1" applyBorder="1"/>
    <xf numFmtId="2" fontId="0" fillId="4" borderId="19" xfId="0" applyNumberFormat="1" applyFill="1" applyBorder="1"/>
    <xf numFmtId="2" fontId="0" fillId="4" borderId="20" xfId="0" applyNumberFormat="1" applyFill="1" applyBorder="1"/>
    <xf numFmtId="0" fontId="0" fillId="0" borderId="0" xfId="0" applyFill="1" applyBorder="1"/>
    <xf numFmtId="49" fontId="0" fillId="0" borderId="0" xfId="0" applyNumberFormat="1"/>
    <xf numFmtId="0" fontId="0" fillId="0" borderId="21" xfId="0" applyBorder="1"/>
    <xf numFmtId="0" fontId="0" fillId="0" borderId="9" xfId="0" applyBorder="1"/>
    <xf numFmtId="0" fontId="0" fillId="0" borderId="22" xfId="0" applyBorder="1"/>
    <xf numFmtId="0" fontId="0" fillId="0" borderId="23" xfId="0" applyBorder="1"/>
    <xf numFmtId="49" fontId="0" fillId="0" borderId="21" xfId="0" applyNumberFormat="1" applyBorder="1"/>
    <xf numFmtId="49" fontId="0" fillId="0" borderId="9" xfId="0" applyNumberFormat="1" applyBorder="1"/>
    <xf numFmtId="49" fontId="0" fillId="0" borderId="22" xfId="0" applyNumberFormat="1" applyBorder="1"/>
    <xf numFmtId="1" fontId="0" fillId="4" borderId="3" xfId="0" applyNumberFormat="1" applyFill="1" applyBorder="1"/>
    <xf numFmtId="0" fontId="0" fillId="4" borderId="21" xfId="0" applyFill="1" applyBorder="1"/>
    <xf numFmtId="0" fontId="0" fillId="4" borderId="9" xfId="0" applyFill="1" applyBorder="1"/>
    <xf numFmtId="0" fontId="0" fillId="4" borderId="22" xfId="0" applyFill="1" applyBorder="1"/>
    <xf numFmtId="0" fontId="0" fillId="4" borderId="23" xfId="0" applyFill="1" applyBorder="1"/>
    <xf numFmtId="49" fontId="0" fillId="5" borderId="24" xfId="0" applyNumberFormat="1" applyFont="1" applyFill="1" applyBorder="1"/>
    <xf numFmtId="49" fontId="0" fillId="5" borderId="25" xfId="0" applyNumberFormat="1" applyFont="1" applyFill="1" applyBorder="1"/>
    <xf numFmtId="0" fontId="0" fillId="5" borderId="25" xfId="0" applyFont="1" applyFill="1" applyBorder="1"/>
    <xf numFmtId="49" fontId="0" fillId="0" borderId="24" xfId="0" applyNumberFormat="1" applyFont="1" applyBorder="1"/>
    <xf numFmtId="49" fontId="0" fillId="0" borderId="25" xfId="0" applyNumberFormat="1" applyFont="1" applyBorder="1"/>
    <xf numFmtId="0" fontId="0" fillId="0" borderId="25" xfId="0" applyFont="1" applyBorder="1"/>
    <xf numFmtId="0" fontId="3" fillId="2" borderId="26" xfId="1" applyFont="1" applyFill="1" applyBorder="1" applyAlignment="1">
      <alignment horizontal="center"/>
    </xf>
    <xf numFmtId="1" fontId="0" fillId="4" borderId="17" xfId="0" applyNumberFormat="1" applyFill="1" applyBorder="1"/>
    <xf numFmtId="0" fontId="0" fillId="0" borderId="30" xfId="0" applyBorder="1"/>
    <xf numFmtId="0" fontId="0" fillId="0" borderId="0" xfId="0" quotePrefix="1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5" borderId="35" xfId="0" applyFont="1" applyFill="1" applyBorder="1"/>
    <xf numFmtId="0" fontId="0" fillId="0" borderId="35" xfId="0" applyFont="1" applyBorder="1"/>
    <xf numFmtId="49" fontId="0" fillId="0" borderId="16" xfId="0" applyNumberFormat="1" applyBorder="1"/>
    <xf numFmtId="0" fontId="0" fillId="0" borderId="30" xfId="0" applyBorder="1" applyAlignment="1"/>
    <xf numFmtId="0" fontId="0" fillId="0" borderId="0" xfId="0" applyBorder="1" applyAlignment="1"/>
    <xf numFmtId="0" fontId="0" fillId="0" borderId="0" xfId="0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3">
    <cellStyle name="Normal" xfId="0" builtinId="0"/>
    <cellStyle name="Normal_Stats Réelles" xfId="1"/>
    <cellStyle name="Normal_Stats Réelles-Feb 21,2011 incl.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Gardiens -</a:t>
            </a:r>
            <a:r>
              <a:rPr lang="en-US" sz="1400" baseline="0"/>
              <a:t> Top 15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Graphs!$U$7:$U$11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gauches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Graphs!$Q$66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Graphs!$R$66:$U$66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Graphs!$Q$67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Graphs!$R$67:$U$67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Graphs!$Q$68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Graphs!$R$68:$U$68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Graphs!$Q$69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Graphs!$R$69:$U$69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Graphs!$Q$70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Graphs!$R$65:$U$65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Graphs!$R$70:$U$70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22848512"/>
        <c:axId val="-722850688"/>
      </c:barChart>
      <c:catAx>
        <c:axId val="-7228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50688"/>
        <c:crosses val="autoZero"/>
        <c:auto val="1"/>
        <c:lblAlgn val="ctr"/>
        <c:lblOffset val="100"/>
        <c:noMultiLvlLbl val="0"/>
      </c:catAx>
      <c:valAx>
        <c:axId val="-72285068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485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Gardiens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Graphs!$Q$7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Graphs!$R$7:$T$7</c:f>
              <c:numCache>
                <c:formatCode>General</c:formatCode>
                <c:ptCount val="3"/>
                <c:pt idx="0">
                  <c:v>2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Graphs!$Q$8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Graphs!$R$8:$T$8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Graphs!$Q$9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Graphs!$R$9:$T$9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Graphs!$Q$10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Graphs!$R$10:$T$10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Graphs!$Q$11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Graphs!$R$6:$T$6</c:f>
              <c:strCache>
                <c:ptCount val="3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</c:strCache>
            </c:strRef>
          </c:cat>
          <c:val>
            <c:numRef>
              <c:f>Graphs!$R$11:$T$11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6996912"/>
        <c:axId val="-857002896"/>
      </c:barChart>
      <c:catAx>
        <c:axId val="-85699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2896"/>
        <c:crosses val="autoZero"/>
        <c:auto val="1"/>
        <c:lblAlgn val="ctr"/>
        <c:lblOffset val="100"/>
        <c:noMultiLvlLbl val="0"/>
      </c:catAx>
      <c:valAx>
        <c:axId val="-85700289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69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Défenseurs -</a:t>
            </a:r>
            <a:r>
              <a:rPr lang="en-US" sz="1400" baseline="0"/>
              <a:t> Top 30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Graphs!$U$22:$U$26</c:f>
              <c:numCache>
                <c:formatCode>General</c:formatCode>
                <c:ptCount val="5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Défenseurs - </a:t>
            </a:r>
            <a:r>
              <a:rPr lang="en-US"/>
              <a:t>Répartition</a:t>
            </a:r>
            <a:r>
              <a:rPr lang="en-US" baseline="0"/>
              <a:t> Top 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Graphs!$Q$22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Graphs!$R$22:$T$22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Graphs!$Q$23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Graphs!$R$23:$T$23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</c:ser>
        <c:ser>
          <c:idx val="2"/>
          <c:order val="2"/>
          <c:tx>
            <c:strRef>
              <c:f>Graphs!$Q$24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Graphs!$R$24:$T$24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3"/>
          <c:order val="3"/>
          <c:tx>
            <c:strRef>
              <c:f>Graphs!$Q$25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Graphs!$R$25:$T$25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Graphs!$Q$26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Graphs!$R$21:$T$21</c:f>
              <c:strCache>
                <c:ptCount val="3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</c:strCache>
            </c:strRef>
          </c:cat>
          <c:val>
            <c:numRef>
              <c:f>Graphs!$R$26:$T$26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7001808"/>
        <c:axId val="-856999632"/>
      </c:barChart>
      <c:catAx>
        <c:axId val="-85700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9632"/>
        <c:crosses val="autoZero"/>
        <c:auto val="1"/>
        <c:lblAlgn val="ctr"/>
        <c:lblOffset val="100"/>
        <c:noMultiLvlLbl val="0"/>
      </c:catAx>
      <c:valAx>
        <c:axId val="-8569996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Centres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Graphs!$V$36:$V$40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Centres</a:t>
            </a:r>
            <a:r>
              <a:rPr lang="en-US" baseline="0"/>
              <a:t> 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Graphs!$Q$36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Graphs!$R$36:$U$36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strRef>
              <c:f>Graphs!$Q$37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Graphs!$R$37:$U$37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Graphs!$Q$38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Graphs!$R$38:$U$38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Graphs!$Q$39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Graphs!$R$39:$U$39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Graphs!$Q$40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Graphs!$R$35:$U$35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Graphs!$R$40:$U$40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7001264"/>
        <c:axId val="-856994736"/>
      </c:barChart>
      <c:catAx>
        <c:axId val="-8570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4736"/>
        <c:crosses val="autoZero"/>
        <c:auto val="1"/>
        <c:lblAlgn val="ctr"/>
        <c:lblOffset val="100"/>
        <c:noMultiLvlLbl val="0"/>
      </c:catAx>
      <c:valAx>
        <c:axId val="-85699473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70012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droits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Graphs!$V$51:$V$55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Ailiers droits </a:t>
            </a:r>
            <a:r>
              <a:rPr lang="en-US" baseline="0"/>
              <a:t>- </a:t>
            </a:r>
            <a:r>
              <a:rPr lang="en-US"/>
              <a:t>Répartition</a:t>
            </a:r>
            <a:r>
              <a:rPr lang="en-US" baseline="0"/>
              <a:t> Top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Graphs!$Q$51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Graphs!$R$51:$U$51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Graphs!$Q$52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Graphs!$R$52:$U$52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</c:ser>
        <c:ser>
          <c:idx val="2"/>
          <c:order val="2"/>
          <c:tx>
            <c:strRef>
              <c:f>Graphs!$Q$53</c:f>
              <c:strCache>
                <c:ptCount val="1"/>
                <c:pt idx="0">
                  <c:v>PAC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Graphs!$R$53:$U$53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3"/>
          <c:order val="3"/>
          <c:tx>
            <c:strRef>
              <c:f>Graphs!$Q$54</c:f>
              <c:strCache>
                <c:ptCount val="1"/>
                <c:pt idx="0">
                  <c:v>BUC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Graphs!$R$54:$U$54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ser>
          <c:idx val="4"/>
          <c:order val="4"/>
          <c:tx>
            <c:strRef>
              <c:f>Graphs!$Q$55</c:f>
              <c:strCache>
                <c:ptCount val="1"/>
                <c:pt idx="0">
                  <c:v>REB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Graphs!$R$50:$U$50</c:f>
              <c:strCache>
                <c:ptCount val="4"/>
                <c:pt idx="0">
                  <c:v>1-5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</c:strCache>
            </c:strRef>
          </c:cat>
          <c:val>
            <c:numRef>
              <c:f>Graphs!$R$55:$U$55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56990384"/>
        <c:axId val="-722855040"/>
      </c:barChart>
      <c:catAx>
        <c:axId val="-85699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2855040"/>
        <c:crosses val="autoZero"/>
        <c:auto val="1"/>
        <c:lblAlgn val="ctr"/>
        <c:lblOffset val="100"/>
        <c:noMultiLvlLbl val="0"/>
      </c:catAx>
      <c:valAx>
        <c:axId val="-722855040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990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Ailiers</a:t>
            </a:r>
            <a:r>
              <a:rPr lang="en-US" sz="1400" baseline="0"/>
              <a:t> gauches</a:t>
            </a:r>
            <a:r>
              <a:rPr lang="en-US" sz="1400"/>
              <a:t> -</a:t>
            </a:r>
            <a:r>
              <a:rPr lang="en-US" sz="1400" baseline="0"/>
              <a:t> Top 20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Graphs!$Q$7:$Q$11</c:f>
              <c:strCache>
                <c:ptCount val="5"/>
                <c:pt idx="0">
                  <c:v>SUN</c:v>
                </c:pt>
                <c:pt idx="1">
                  <c:v>RAM</c:v>
                </c:pt>
                <c:pt idx="2">
                  <c:v>PAC</c:v>
                </c:pt>
                <c:pt idx="3">
                  <c:v>BUC</c:v>
                </c:pt>
                <c:pt idx="4">
                  <c:v>REB</c:v>
                </c:pt>
              </c:strCache>
            </c:strRef>
          </c:cat>
          <c:val>
            <c:numRef>
              <c:f>Graphs!$V$66:$V$70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7</xdr:col>
      <xdr:colOff>333375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0</xdr:row>
      <xdr:rowOff>9525</xdr:rowOff>
    </xdr:from>
    <xdr:to>
      <xdr:col>15</xdr:col>
      <xdr:colOff>28575</xdr:colOff>
      <xdr:row>14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14</xdr:row>
      <xdr:rowOff>85725</xdr:rowOff>
    </xdr:from>
    <xdr:to>
      <xdr:col>7</xdr:col>
      <xdr:colOff>333375</xdr:colOff>
      <xdr:row>28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14</xdr:row>
      <xdr:rowOff>85725</xdr:rowOff>
    </xdr:from>
    <xdr:to>
      <xdr:col>15</xdr:col>
      <xdr:colOff>28575</xdr:colOff>
      <xdr:row>28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28</xdr:row>
      <xdr:rowOff>180975</xdr:rowOff>
    </xdr:from>
    <xdr:to>
      <xdr:col>7</xdr:col>
      <xdr:colOff>333375</xdr:colOff>
      <xdr:row>43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333375</xdr:colOff>
      <xdr:row>28</xdr:row>
      <xdr:rowOff>180974</xdr:rowOff>
    </xdr:from>
    <xdr:to>
      <xdr:col>15</xdr:col>
      <xdr:colOff>28575</xdr:colOff>
      <xdr:row>43</xdr:row>
      <xdr:rowOff>104775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43</xdr:row>
      <xdr:rowOff>104775</xdr:rowOff>
    </xdr:from>
    <xdr:to>
      <xdr:col>7</xdr:col>
      <xdr:colOff>333375</xdr:colOff>
      <xdr:row>58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333375</xdr:colOff>
      <xdr:row>43</xdr:row>
      <xdr:rowOff>104775</xdr:rowOff>
    </xdr:from>
    <xdr:to>
      <xdr:col>15</xdr:col>
      <xdr:colOff>28575</xdr:colOff>
      <xdr:row>58</xdr:row>
      <xdr:rowOff>47626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28575</xdr:colOff>
      <xdr:row>58</xdr:row>
      <xdr:rowOff>47625</xdr:rowOff>
    </xdr:from>
    <xdr:to>
      <xdr:col>7</xdr:col>
      <xdr:colOff>333375</xdr:colOff>
      <xdr:row>73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333375</xdr:colOff>
      <xdr:row>58</xdr:row>
      <xdr:rowOff>47625</xdr:rowOff>
    </xdr:from>
    <xdr:to>
      <xdr:col>15</xdr:col>
      <xdr:colOff>28575</xdr:colOff>
      <xdr:row>73</xdr:row>
      <xdr:rowOff>9526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I16" sqref="I16"/>
    </sheetView>
  </sheetViews>
  <sheetFormatPr defaultColWidth="11.42578125" defaultRowHeight="15" x14ac:dyDescent="0.25"/>
  <cols>
    <col min="1" max="5" width="8.5703125" customWidth="1"/>
    <col min="7" max="10" width="8.5703125" customWidth="1"/>
  </cols>
  <sheetData>
    <row r="1" spans="1:10" x14ac:dyDescent="0.25">
      <c r="A1" s="2"/>
      <c r="B1" s="66" t="s">
        <v>13</v>
      </c>
      <c r="C1" s="66"/>
      <c r="D1" s="67" t="s">
        <v>14</v>
      </c>
      <c r="E1" s="68"/>
      <c r="G1" s="2"/>
      <c r="H1" s="3" t="s">
        <v>15</v>
      </c>
      <c r="I1" s="3" t="s">
        <v>16</v>
      </c>
      <c r="J1" s="3" t="s">
        <v>17</v>
      </c>
    </row>
    <row r="2" spans="1:10" x14ac:dyDescent="0.25">
      <c r="A2" s="2" t="s">
        <v>18</v>
      </c>
      <c r="B2" s="69">
        <v>0.2</v>
      </c>
      <c r="C2" s="69"/>
      <c r="D2" s="70">
        <v>0.25</v>
      </c>
      <c r="E2" s="71"/>
      <c r="G2" s="2" t="s">
        <v>4</v>
      </c>
      <c r="H2" s="3">
        <v>9</v>
      </c>
      <c r="I2" s="3">
        <v>9</v>
      </c>
      <c r="J2" s="3">
        <v>2</v>
      </c>
    </row>
    <row r="3" spans="1:10" x14ac:dyDescent="0.25">
      <c r="A3" s="2" t="s">
        <v>11</v>
      </c>
      <c r="B3" s="69">
        <v>0.27</v>
      </c>
      <c r="C3" s="69"/>
      <c r="D3" s="70">
        <v>0.15</v>
      </c>
      <c r="E3" s="71"/>
      <c r="G3" s="2" t="s">
        <v>2</v>
      </c>
      <c r="H3" s="3">
        <v>6</v>
      </c>
      <c r="I3" s="3">
        <v>13</v>
      </c>
      <c r="J3" s="3">
        <v>1</v>
      </c>
    </row>
    <row r="4" spans="1:10" x14ac:dyDescent="0.25">
      <c r="A4" s="2" t="s">
        <v>19</v>
      </c>
      <c r="B4" s="69">
        <v>0.2</v>
      </c>
      <c r="C4" s="69"/>
      <c r="D4" s="70">
        <v>0.33</v>
      </c>
      <c r="E4" s="71"/>
      <c r="G4" s="2" t="s">
        <v>20</v>
      </c>
      <c r="H4" s="3">
        <v>6</v>
      </c>
      <c r="I4" s="3">
        <v>13</v>
      </c>
      <c r="J4" s="3">
        <v>1</v>
      </c>
    </row>
    <row r="5" spans="1:10" x14ac:dyDescent="0.25">
      <c r="A5" s="2" t="s">
        <v>12</v>
      </c>
      <c r="B5" s="69">
        <v>0.33</v>
      </c>
      <c r="C5" s="69"/>
      <c r="D5" s="70">
        <v>0.27</v>
      </c>
      <c r="E5" s="71"/>
      <c r="G5" s="2" t="s">
        <v>21</v>
      </c>
      <c r="H5" s="3">
        <v>6</v>
      </c>
      <c r="I5" s="3">
        <v>13</v>
      </c>
      <c r="J5" s="3">
        <v>1</v>
      </c>
    </row>
  </sheetData>
  <mergeCells count="10">
    <mergeCell ref="B1:C1"/>
    <mergeCell ref="D1:E1"/>
    <mergeCell ref="B2:C2"/>
    <mergeCell ref="D2:E2"/>
    <mergeCell ref="B5:C5"/>
    <mergeCell ref="D5:E5"/>
    <mergeCell ref="B3:C3"/>
    <mergeCell ref="D3:E3"/>
    <mergeCell ref="B4:C4"/>
    <mergeCell ref="D4:E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926"/>
  <sheetViews>
    <sheetView topLeftCell="A79" workbookViewId="0">
      <selection activeCell="A2" sqref="A2:L175"/>
    </sheetView>
  </sheetViews>
  <sheetFormatPr defaultColWidth="9.140625" defaultRowHeight="15" x14ac:dyDescent="0.25"/>
  <cols>
    <col min="1" max="1" width="35.28515625" style="5" bestFit="1" customWidth="1"/>
    <col min="2" max="2" width="9.7109375" style="5" bestFit="1" customWidth="1"/>
    <col min="3" max="3" width="13.7109375" style="5" customWidth="1"/>
    <col min="4" max="10" width="7" style="5" customWidth="1"/>
    <col min="11" max="11" width="9.7109375" style="5" customWidth="1"/>
    <col min="12" max="16384" width="9.140625" style="5"/>
  </cols>
  <sheetData>
    <row r="1" spans="1:20" x14ac:dyDescent="0.25">
      <c r="A1" s="1" t="s">
        <v>0</v>
      </c>
      <c r="B1" s="8" t="s">
        <v>28</v>
      </c>
      <c r="C1" s="8" t="s">
        <v>27</v>
      </c>
      <c r="D1" s="17" t="s">
        <v>5</v>
      </c>
      <c r="E1" s="8" t="s">
        <v>6</v>
      </c>
      <c r="F1" s="7" t="s">
        <v>7</v>
      </c>
      <c r="G1" s="4" t="s">
        <v>8</v>
      </c>
      <c r="H1" s="4" t="s">
        <v>9</v>
      </c>
      <c r="I1" s="4" t="s">
        <v>11</v>
      </c>
      <c r="J1" s="4" t="s">
        <v>10</v>
      </c>
      <c r="K1" s="4" t="s">
        <v>12</v>
      </c>
      <c r="L1" s="4" t="s">
        <v>264</v>
      </c>
    </row>
    <row r="2" spans="1:20" customFormat="1" x14ac:dyDescent="0.25">
      <c r="A2" s="46" t="s">
        <v>215</v>
      </c>
      <c r="B2" s="47" t="s">
        <v>37</v>
      </c>
      <c r="C2" s="47" t="s">
        <v>273</v>
      </c>
      <c r="D2" s="47" t="s">
        <v>2</v>
      </c>
      <c r="E2" s="48">
        <v>54</v>
      </c>
      <c r="F2" s="48">
        <v>81</v>
      </c>
      <c r="G2" s="48">
        <v>16</v>
      </c>
      <c r="H2" s="48">
        <v>26</v>
      </c>
      <c r="I2" s="48">
        <v>21</v>
      </c>
      <c r="J2" s="48">
        <v>75</v>
      </c>
      <c r="K2" s="48">
        <v>1419</v>
      </c>
      <c r="L2" s="60">
        <v>1231</v>
      </c>
      <c r="M2" s="5"/>
      <c r="N2" s="5"/>
      <c r="O2" s="5"/>
      <c r="P2" s="5"/>
      <c r="Q2" s="5"/>
      <c r="R2" s="5"/>
      <c r="S2" s="5"/>
      <c r="T2" s="5"/>
    </row>
    <row r="3" spans="1:20" customFormat="1" x14ac:dyDescent="0.25">
      <c r="A3" s="49" t="s">
        <v>142</v>
      </c>
      <c r="B3" s="50" t="s">
        <v>35</v>
      </c>
      <c r="C3" s="50" t="s">
        <v>273</v>
      </c>
      <c r="D3" s="50" t="s">
        <v>2</v>
      </c>
      <c r="E3" s="51">
        <v>55</v>
      </c>
      <c r="F3" s="51">
        <v>74</v>
      </c>
      <c r="G3" s="51">
        <v>26</v>
      </c>
      <c r="H3" s="51">
        <v>33</v>
      </c>
      <c r="I3" s="51">
        <v>20</v>
      </c>
      <c r="J3" s="51">
        <v>31</v>
      </c>
      <c r="K3" s="51">
        <v>439</v>
      </c>
      <c r="L3" s="61">
        <v>1208</v>
      </c>
      <c r="N3" s="32"/>
      <c r="O3" s="32"/>
      <c r="P3" s="32"/>
      <c r="Q3" s="32"/>
      <c r="R3" s="32"/>
      <c r="S3" s="32"/>
      <c r="T3" s="32"/>
    </row>
    <row r="4" spans="1:20" customFormat="1" x14ac:dyDescent="0.25">
      <c r="A4" s="46" t="s">
        <v>235</v>
      </c>
      <c r="B4" s="47" t="s">
        <v>41</v>
      </c>
      <c r="C4" s="47" t="s">
        <v>273</v>
      </c>
      <c r="D4" s="47" t="s">
        <v>2</v>
      </c>
      <c r="E4" s="48">
        <v>55</v>
      </c>
      <c r="F4" s="48">
        <v>69</v>
      </c>
      <c r="G4" s="48">
        <v>20</v>
      </c>
      <c r="H4" s="48">
        <v>26</v>
      </c>
      <c r="I4" s="48">
        <v>26</v>
      </c>
      <c r="J4" s="48">
        <v>17</v>
      </c>
      <c r="K4" s="48">
        <v>313</v>
      </c>
      <c r="L4" s="60">
        <v>1028</v>
      </c>
      <c r="M4" s="5"/>
      <c r="N4" s="5"/>
      <c r="O4" s="5"/>
      <c r="P4" s="5"/>
      <c r="Q4" s="5"/>
      <c r="R4" s="5"/>
      <c r="S4" s="5"/>
      <c r="T4" s="5"/>
    </row>
    <row r="5" spans="1:20" customFormat="1" x14ac:dyDescent="0.25">
      <c r="A5" s="46" t="s">
        <v>186</v>
      </c>
      <c r="B5" s="47" t="s">
        <v>31</v>
      </c>
      <c r="C5" s="47" t="s">
        <v>273</v>
      </c>
      <c r="D5" s="47" t="s">
        <v>2</v>
      </c>
      <c r="E5" s="48">
        <v>55</v>
      </c>
      <c r="F5" s="48">
        <v>66</v>
      </c>
      <c r="G5" s="48">
        <v>34</v>
      </c>
      <c r="H5" s="48">
        <v>37</v>
      </c>
      <c r="I5" s="48">
        <v>18</v>
      </c>
      <c r="J5" s="48">
        <v>45</v>
      </c>
      <c r="K5" s="48">
        <v>3955</v>
      </c>
      <c r="L5" s="60">
        <v>1215</v>
      </c>
      <c r="M5" s="5"/>
      <c r="N5" s="5"/>
      <c r="O5" s="5"/>
      <c r="P5" s="5"/>
      <c r="Q5" s="5"/>
      <c r="R5" s="5"/>
      <c r="S5" s="5"/>
      <c r="T5" s="5"/>
    </row>
    <row r="6" spans="1:20" customFormat="1" x14ac:dyDescent="0.25">
      <c r="A6" s="49" t="s">
        <v>109</v>
      </c>
      <c r="B6" s="50" t="s">
        <v>35</v>
      </c>
      <c r="C6" s="50" t="s">
        <v>273</v>
      </c>
      <c r="D6" s="50" t="s">
        <v>2</v>
      </c>
      <c r="E6" s="51">
        <v>56</v>
      </c>
      <c r="F6" s="51">
        <v>65</v>
      </c>
      <c r="G6" s="51">
        <v>32</v>
      </c>
      <c r="H6" s="51">
        <v>38</v>
      </c>
      <c r="I6" s="51">
        <v>36</v>
      </c>
      <c r="J6" s="51">
        <v>57</v>
      </c>
      <c r="K6" s="51">
        <v>4796</v>
      </c>
      <c r="L6" s="61">
        <v>1263</v>
      </c>
      <c r="M6" s="5"/>
      <c r="N6" s="5"/>
      <c r="O6" s="5"/>
      <c r="P6" s="5"/>
      <c r="Q6" s="5"/>
      <c r="R6" s="5"/>
      <c r="S6" s="5"/>
      <c r="T6" s="5"/>
    </row>
    <row r="7" spans="1:20" customFormat="1" x14ac:dyDescent="0.25">
      <c r="A7" s="46" t="s">
        <v>101</v>
      </c>
      <c r="B7" s="47" t="s">
        <v>33</v>
      </c>
      <c r="C7" s="47" t="s">
        <v>273</v>
      </c>
      <c r="D7" s="47" t="s">
        <v>2</v>
      </c>
      <c r="E7" s="48">
        <v>53</v>
      </c>
      <c r="F7" s="48">
        <v>65</v>
      </c>
      <c r="G7" s="48">
        <v>18</v>
      </c>
      <c r="H7" s="48">
        <v>63</v>
      </c>
      <c r="I7" s="48">
        <v>28</v>
      </c>
      <c r="J7" s="48">
        <v>32</v>
      </c>
      <c r="K7" s="48">
        <v>1913</v>
      </c>
      <c r="L7" s="60">
        <v>1104</v>
      </c>
      <c r="N7" s="32"/>
      <c r="O7" s="32"/>
      <c r="P7" s="32"/>
      <c r="Q7" s="32"/>
      <c r="R7" s="32"/>
      <c r="S7" s="32"/>
      <c r="T7" s="32"/>
    </row>
    <row r="8" spans="1:20" customFormat="1" x14ac:dyDescent="0.25">
      <c r="A8" s="46" t="s">
        <v>143</v>
      </c>
      <c r="B8" s="47" t="s">
        <v>31</v>
      </c>
      <c r="C8" s="47" t="s">
        <v>273</v>
      </c>
      <c r="D8" s="47" t="s">
        <v>2</v>
      </c>
      <c r="E8" s="48">
        <v>55</v>
      </c>
      <c r="F8" s="48">
        <v>63</v>
      </c>
      <c r="G8" s="48">
        <v>10</v>
      </c>
      <c r="H8" s="48">
        <v>24</v>
      </c>
      <c r="I8" s="48">
        <v>18</v>
      </c>
      <c r="J8" s="48">
        <v>56</v>
      </c>
      <c r="K8" s="48">
        <v>188</v>
      </c>
      <c r="L8" s="60">
        <v>1082</v>
      </c>
      <c r="M8" s="5"/>
      <c r="N8" s="5"/>
      <c r="O8" s="5"/>
      <c r="P8" s="5"/>
      <c r="Q8" s="5"/>
      <c r="R8" s="5"/>
      <c r="S8" s="5"/>
      <c r="T8" s="5"/>
    </row>
    <row r="9" spans="1:20" customFormat="1" x14ac:dyDescent="0.25">
      <c r="A9" s="49" t="s">
        <v>38</v>
      </c>
      <c r="B9" s="50" t="s">
        <v>31</v>
      </c>
      <c r="C9" s="50" t="s">
        <v>273</v>
      </c>
      <c r="D9" s="50" t="s">
        <v>2</v>
      </c>
      <c r="E9" s="51">
        <v>55</v>
      </c>
      <c r="F9" s="51">
        <v>60</v>
      </c>
      <c r="G9" s="51">
        <v>26</v>
      </c>
      <c r="H9" s="51">
        <v>37</v>
      </c>
      <c r="I9" s="51">
        <v>33</v>
      </c>
      <c r="J9" s="51">
        <v>36</v>
      </c>
      <c r="K9" s="51">
        <v>848</v>
      </c>
      <c r="L9" s="61">
        <v>1050</v>
      </c>
      <c r="M9" s="65"/>
      <c r="N9" s="32"/>
      <c r="O9" s="32"/>
      <c r="P9" s="32"/>
      <c r="Q9" s="32"/>
      <c r="R9" s="32"/>
      <c r="S9" s="32"/>
      <c r="T9" s="32"/>
    </row>
    <row r="10" spans="1:20" customFormat="1" x14ac:dyDescent="0.25">
      <c r="A10" s="46" t="s">
        <v>279</v>
      </c>
      <c r="B10" s="47" t="s">
        <v>35</v>
      </c>
      <c r="C10" s="47" t="s">
        <v>273</v>
      </c>
      <c r="D10" s="47" t="s">
        <v>2</v>
      </c>
      <c r="E10" s="48">
        <v>52</v>
      </c>
      <c r="F10" s="48">
        <v>59</v>
      </c>
      <c r="G10" s="48">
        <v>16</v>
      </c>
      <c r="H10" s="48">
        <v>46</v>
      </c>
      <c r="I10" s="48">
        <v>31</v>
      </c>
      <c r="J10" s="48">
        <v>30</v>
      </c>
      <c r="K10" s="48">
        <v>1193</v>
      </c>
      <c r="L10" s="60">
        <v>1046</v>
      </c>
      <c r="M10" s="5"/>
      <c r="N10" s="5"/>
      <c r="O10" s="5"/>
      <c r="P10" s="5"/>
      <c r="Q10" s="5"/>
      <c r="R10" s="5"/>
      <c r="S10" s="5"/>
      <c r="T10" s="5"/>
    </row>
    <row r="11" spans="1:20" customFormat="1" x14ac:dyDescent="0.25">
      <c r="A11" s="46" t="s">
        <v>36</v>
      </c>
      <c r="B11" s="47" t="s">
        <v>37</v>
      </c>
      <c r="C11" s="47" t="s">
        <v>273</v>
      </c>
      <c r="D11" s="47" t="s">
        <v>2</v>
      </c>
      <c r="E11" s="48">
        <v>56</v>
      </c>
      <c r="F11" s="48">
        <v>56</v>
      </c>
      <c r="G11" s="48">
        <v>26</v>
      </c>
      <c r="H11" s="48">
        <v>22</v>
      </c>
      <c r="I11" s="48">
        <v>26</v>
      </c>
      <c r="J11" s="48">
        <v>52</v>
      </c>
      <c r="K11" s="48">
        <v>6276</v>
      </c>
      <c r="L11" s="60">
        <v>1162</v>
      </c>
      <c r="M11" s="65"/>
      <c r="N11" s="32"/>
      <c r="O11" s="32"/>
      <c r="P11" s="32"/>
      <c r="Q11" s="32"/>
      <c r="R11" s="32"/>
      <c r="S11" s="32"/>
      <c r="T11" s="32"/>
    </row>
    <row r="12" spans="1:20" customFormat="1" x14ac:dyDescent="0.25">
      <c r="A12" s="49" t="s">
        <v>57</v>
      </c>
      <c r="B12" s="50" t="s">
        <v>35</v>
      </c>
      <c r="C12" s="50" t="s">
        <v>273</v>
      </c>
      <c r="D12" s="50" t="s">
        <v>2</v>
      </c>
      <c r="E12" s="51">
        <v>51</v>
      </c>
      <c r="F12" s="51">
        <v>56</v>
      </c>
      <c r="G12" s="51">
        <v>63</v>
      </c>
      <c r="H12" s="51">
        <v>33</v>
      </c>
      <c r="I12" s="51">
        <v>23</v>
      </c>
      <c r="J12" s="51">
        <v>53</v>
      </c>
      <c r="K12" s="51">
        <v>137</v>
      </c>
      <c r="L12" s="61">
        <v>955</v>
      </c>
      <c r="M12" s="5"/>
      <c r="N12" s="5"/>
      <c r="O12" s="5"/>
      <c r="P12" s="5"/>
      <c r="Q12" s="5"/>
      <c r="R12" s="5"/>
      <c r="S12" s="5"/>
      <c r="T12" s="5"/>
    </row>
    <row r="13" spans="1:20" customFormat="1" x14ac:dyDescent="0.25">
      <c r="A13" s="46" t="s">
        <v>100</v>
      </c>
      <c r="B13" s="47" t="s">
        <v>35</v>
      </c>
      <c r="C13" s="47" t="s">
        <v>273</v>
      </c>
      <c r="D13" s="47" t="s">
        <v>2</v>
      </c>
      <c r="E13" s="48">
        <v>54</v>
      </c>
      <c r="F13" s="48">
        <v>55</v>
      </c>
      <c r="G13" s="48">
        <v>8</v>
      </c>
      <c r="H13" s="48">
        <v>24</v>
      </c>
      <c r="I13" s="48">
        <v>23</v>
      </c>
      <c r="J13" s="48">
        <v>61</v>
      </c>
      <c r="K13" s="48">
        <v>6900</v>
      </c>
      <c r="L13" s="60">
        <v>1128</v>
      </c>
      <c r="M13" s="5"/>
      <c r="N13" s="5"/>
      <c r="O13" s="5"/>
      <c r="P13" s="5"/>
      <c r="Q13" s="5"/>
      <c r="R13" s="5"/>
      <c r="S13" s="5"/>
      <c r="T13" s="5"/>
    </row>
    <row r="14" spans="1:20" customFormat="1" x14ac:dyDescent="0.25">
      <c r="A14" s="49" t="s">
        <v>110</v>
      </c>
      <c r="B14" s="50" t="s">
        <v>37</v>
      </c>
      <c r="C14" s="50" t="s">
        <v>273</v>
      </c>
      <c r="D14" s="50" t="s">
        <v>2</v>
      </c>
      <c r="E14" s="51">
        <v>55</v>
      </c>
      <c r="F14" s="51">
        <v>54</v>
      </c>
      <c r="G14" s="51">
        <v>30</v>
      </c>
      <c r="H14" s="51">
        <v>94</v>
      </c>
      <c r="I14" s="51">
        <v>43</v>
      </c>
      <c r="J14" s="51">
        <v>46</v>
      </c>
      <c r="K14" s="51">
        <v>6315</v>
      </c>
      <c r="L14" s="61">
        <v>1110</v>
      </c>
      <c r="M14" s="5"/>
      <c r="N14" s="5"/>
      <c r="O14" s="5"/>
      <c r="P14" s="5"/>
      <c r="Q14" s="5"/>
      <c r="R14" s="5"/>
      <c r="S14" s="5"/>
      <c r="T14" s="5"/>
    </row>
    <row r="15" spans="1:20" customFormat="1" x14ac:dyDescent="0.25">
      <c r="A15" s="49" t="s">
        <v>40</v>
      </c>
      <c r="B15" s="50" t="s">
        <v>33</v>
      </c>
      <c r="C15" s="50" t="s">
        <v>273</v>
      </c>
      <c r="D15" s="50" t="s">
        <v>2</v>
      </c>
      <c r="E15" s="51">
        <v>46</v>
      </c>
      <c r="F15" s="51">
        <v>53</v>
      </c>
      <c r="G15" s="51">
        <v>6</v>
      </c>
      <c r="H15" s="51">
        <v>17</v>
      </c>
      <c r="I15" s="51">
        <v>26</v>
      </c>
      <c r="J15" s="51">
        <v>32</v>
      </c>
      <c r="K15" s="51">
        <v>677</v>
      </c>
      <c r="L15" s="61">
        <v>882</v>
      </c>
      <c r="M15" s="5"/>
      <c r="N15" s="5"/>
      <c r="O15" s="5"/>
      <c r="P15" s="5"/>
      <c r="Q15" s="5"/>
      <c r="R15" s="5"/>
      <c r="S15" s="5"/>
      <c r="T15" s="5"/>
    </row>
    <row r="16" spans="1:20" customFormat="1" x14ac:dyDescent="0.25">
      <c r="A16" s="46" t="s">
        <v>135</v>
      </c>
      <c r="B16" s="47" t="s">
        <v>31</v>
      </c>
      <c r="C16" s="47" t="s">
        <v>273</v>
      </c>
      <c r="D16" s="47" t="s">
        <v>2</v>
      </c>
      <c r="E16" s="48">
        <v>54</v>
      </c>
      <c r="F16" s="48">
        <v>53</v>
      </c>
      <c r="G16" s="48">
        <v>2</v>
      </c>
      <c r="H16" s="48">
        <v>16</v>
      </c>
      <c r="I16" s="48">
        <v>43</v>
      </c>
      <c r="J16" s="48">
        <v>74</v>
      </c>
      <c r="K16" s="48">
        <v>6300</v>
      </c>
      <c r="L16" s="60">
        <v>1235</v>
      </c>
      <c r="N16" s="32"/>
      <c r="O16" s="32"/>
      <c r="P16" s="32"/>
      <c r="Q16" s="32"/>
      <c r="R16" s="32"/>
      <c r="S16" s="32"/>
      <c r="T16" s="32"/>
    </row>
    <row r="17" spans="1:20" customFormat="1" x14ac:dyDescent="0.25">
      <c r="A17" s="49" t="s">
        <v>196</v>
      </c>
      <c r="B17" s="50" t="s">
        <v>41</v>
      </c>
      <c r="C17" s="50" t="s">
        <v>273</v>
      </c>
      <c r="D17" s="50" t="s">
        <v>2</v>
      </c>
      <c r="E17" s="51">
        <v>50</v>
      </c>
      <c r="F17" s="51">
        <v>53</v>
      </c>
      <c r="G17" s="51">
        <v>44</v>
      </c>
      <c r="H17" s="51">
        <v>35</v>
      </c>
      <c r="I17" s="51">
        <v>14</v>
      </c>
      <c r="J17" s="51">
        <v>33</v>
      </c>
      <c r="K17" s="51">
        <v>1000</v>
      </c>
      <c r="L17" s="61">
        <v>940</v>
      </c>
      <c r="N17" s="32"/>
      <c r="O17" s="32"/>
      <c r="P17" s="32"/>
      <c r="Q17" s="32"/>
      <c r="R17" s="32"/>
      <c r="S17" s="32"/>
      <c r="T17" s="32"/>
    </row>
    <row r="18" spans="1:20" customFormat="1" x14ac:dyDescent="0.25">
      <c r="A18" s="46" t="s">
        <v>30</v>
      </c>
      <c r="B18" s="47" t="s">
        <v>31</v>
      </c>
      <c r="C18" s="47" t="s">
        <v>273</v>
      </c>
      <c r="D18" s="47" t="s">
        <v>2</v>
      </c>
      <c r="E18" s="48">
        <v>55</v>
      </c>
      <c r="F18" s="48">
        <v>53</v>
      </c>
      <c r="G18" s="48">
        <v>20</v>
      </c>
      <c r="H18" s="48">
        <v>38</v>
      </c>
      <c r="I18" s="48">
        <v>21</v>
      </c>
      <c r="J18" s="48">
        <v>40</v>
      </c>
      <c r="K18" s="48">
        <v>3343</v>
      </c>
      <c r="L18" s="60">
        <v>1113</v>
      </c>
      <c r="M18" s="5"/>
      <c r="N18" s="5"/>
      <c r="O18" s="5"/>
      <c r="P18" s="5"/>
      <c r="Q18" s="5"/>
      <c r="R18" s="5"/>
      <c r="S18" s="5"/>
      <c r="T18" s="5"/>
    </row>
    <row r="19" spans="1:20" customFormat="1" x14ac:dyDescent="0.25">
      <c r="A19" s="46" t="s">
        <v>249</v>
      </c>
      <c r="B19" s="47" t="s">
        <v>33</v>
      </c>
      <c r="C19" s="47" t="s">
        <v>273</v>
      </c>
      <c r="D19" s="47" t="s">
        <v>2</v>
      </c>
      <c r="E19" s="48">
        <v>55</v>
      </c>
      <c r="F19" s="48">
        <v>52</v>
      </c>
      <c r="G19" s="48">
        <v>47</v>
      </c>
      <c r="H19" s="48">
        <v>62</v>
      </c>
      <c r="I19" s="48">
        <v>31</v>
      </c>
      <c r="J19" s="48">
        <v>54</v>
      </c>
      <c r="K19" s="48">
        <v>4475</v>
      </c>
      <c r="L19" s="60">
        <v>1204</v>
      </c>
      <c r="M19" s="5"/>
      <c r="N19" s="5"/>
      <c r="O19" s="5"/>
      <c r="P19" s="5"/>
      <c r="Q19" s="5"/>
      <c r="R19" s="5"/>
      <c r="S19" s="5"/>
      <c r="T19" s="5"/>
    </row>
    <row r="20" spans="1:20" customFormat="1" x14ac:dyDescent="0.25">
      <c r="A20" s="49" t="s">
        <v>39</v>
      </c>
      <c r="B20" s="50" t="s">
        <v>37</v>
      </c>
      <c r="C20" s="50" t="s">
        <v>273</v>
      </c>
      <c r="D20" s="50" t="s">
        <v>2</v>
      </c>
      <c r="E20" s="51">
        <v>55</v>
      </c>
      <c r="F20" s="51">
        <v>52</v>
      </c>
      <c r="G20" s="51">
        <v>18</v>
      </c>
      <c r="H20" s="51">
        <v>46</v>
      </c>
      <c r="I20" s="51">
        <v>25</v>
      </c>
      <c r="J20" s="51">
        <v>40</v>
      </c>
      <c r="K20" s="51">
        <v>6006</v>
      </c>
      <c r="L20" s="61">
        <v>1112</v>
      </c>
      <c r="N20" s="32"/>
      <c r="O20" s="32"/>
      <c r="P20" s="32"/>
      <c r="Q20" s="32"/>
      <c r="R20" s="32"/>
      <c r="S20" s="32"/>
      <c r="T20" s="32"/>
    </row>
    <row r="21" spans="1:20" customFormat="1" x14ac:dyDescent="0.25">
      <c r="A21" s="49" t="s">
        <v>356</v>
      </c>
      <c r="B21" s="50" t="s">
        <v>33</v>
      </c>
      <c r="C21" s="50" t="s">
        <v>273</v>
      </c>
      <c r="D21" s="50" t="s">
        <v>2</v>
      </c>
      <c r="E21" s="51">
        <v>46</v>
      </c>
      <c r="F21" s="51">
        <v>51</v>
      </c>
      <c r="G21" s="51">
        <v>6</v>
      </c>
      <c r="H21" s="51">
        <v>28</v>
      </c>
      <c r="I21" s="51">
        <v>33</v>
      </c>
      <c r="J21" s="51">
        <v>29</v>
      </c>
      <c r="K21" s="51">
        <v>232</v>
      </c>
      <c r="L21" s="61">
        <v>828</v>
      </c>
      <c r="M21" s="65"/>
      <c r="N21" s="32"/>
      <c r="O21" s="32"/>
      <c r="P21" s="32"/>
      <c r="Q21" s="32"/>
      <c r="R21" s="32"/>
      <c r="S21" s="32"/>
      <c r="T21" s="32"/>
    </row>
    <row r="22" spans="1:20" customFormat="1" x14ac:dyDescent="0.25">
      <c r="A22" s="46" t="s">
        <v>54</v>
      </c>
      <c r="B22" s="47" t="s">
        <v>37</v>
      </c>
      <c r="C22" s="47" t="s">
        <v>273</v>
      </c>
      <c r="D22" s="47" t="s">
        <v>2</v>
      </c>
      <c r="E22" s="48">
        <v>55</v>
      </c>
      <c r="F22" s="48">
        <v>51</v>
      </c>
      <c r="G22" s="48">
        <v>10</v>
      </c>
      <c r="H22" s="48">
        <v>51</v>
      </c>
      <c r="I22" s="48">
        <v>34</v>
      </c>
      <c r="J22" s="48">
        <v>28</v>
      </c>
      <c r="K22" s="48">
        <v>3147</v>
      </c>
      <c r="L22" s="60">
        <v>1147</v>
      </c>
      <c r="M22" s="5"/>
      <c r="N22" s="5"/>
      <c r="O22" s="5"/>
      <c r="P22" s="5"/>
      <c r="Q22" s="5"/>
      <c r="R22" s="5"/>
      <c r="S22" s="5"/>
      <c r="T22" s="5"/>
    </row>
    <row r="23" spans="1:20" customFormat="1" x14ac:dyDescent="0.25">
      <c r="A23" s="49" t="s">
        <v>42</v>
      </c>
      <c r="B23" s="50" t="s">
        <v>35</v>
      </c>
      <c r="C23" s="50" t="s">
        <v>273</v>
      </c>
      <c r="D23" s="50" t="s">
        <v>2</v>
      </c>
      <c r="E23" s="51">
        <v>40</v>
      </c>
      <c r="F23" s="51">
        <v>51</v>
      </c>
      <c r="G23" s="51">
        <v>24</v>
      </c>
      <c r="H23" s="51">
        <v>34</v>
      </c>
      <c r="I23" s="51">
        <v>39</v>
      </c>
      <c r="J23" s="51">
        <v>28</v>
      </c>
      <c r="K23" s="51">
        <v>4103</v>
      </c>
      <c r="L23" s="61">
        <v>756</v>
      </c>
      <c r="M23" s="5"/>
      <c r="N23" s="5"/>
      <c r="O23" s="5"/>
      <c r="P23" s="5"/>
      <c r="Q23" s="5"/>
      <c r="R23" s="5"/>
      <c r="S23" s="5"/>
      <c r="T23" s="5"/>
    </row>
    <row r="24" spans="1:20" customFormat="1" x14ac:dyDescent="0.25">
      <c r="A24" s="46" t="s">
        <v>43</v>
      </c>
      <c r="B24" s="47" t="s">
        <v>37</v>
      </c>
      <c r="C24" s="47" t="s">
        <v>273</v>
      </c>
      <c r="D24" s="47" t="s">
        <v>2</v>
      </c>
      <c r="E24" s="48">
        <v>57</v>
      </c>
      <c r="F24" s="48">
        <v>51</v>
      </c>
      <c r="G24" s="48">
        <v>10</v>
      </c>
      <c r="H24" s="48">
        <v>41</v>
      </c>
      <c r="I24" s="48">
        <v>39</v>
      </c>
      <c r="J24" s="48">
        <v>47</v>
      </c>
      <c r="K24" s="48">
        <v>5521</v>
      </c>
      <c r="L24" s="60">
        <v>1065</v>
      </c>
      <c r="M24" s="5"/>
      <c r="N24" s="5"/>
      <c r="O24" s="5"/>
      <c r="P24" s="5"/>
      <c r="Q24" s="5"/>
      <c r="R24" s="5"/>
      <c r="S24" s="5"/>
      <c r="T24" s="5"/>
    </row>
    <row r="25" spans="1:20" customFormat="1" x14ac:dyDescent="0.25">
      <c r="A25" s="49" t="s">
        <v>117</v>
      </c>
      <c r="B25" s="50" t="s">
        <v>33</v>
      </c>
      <c r="C25" s="50" t="s">
        <v>273</v>
      </c>
      <c r="D25" s="50" t="s">
        <v>2</v>
      </c>
      <c r="E25" s="51">
        <v>56</v>
      </c>
      <c r="F25" s="51">
        <v>50</v>
      </c>
      <c r="G25" s="51">
        <v>26</v>
      </c>
      <c r="H25" s="51">
        <v>74</v>
      </c>
      <c r="I25" s="51">
        <v>18</v>
      </c>
      <c r="J25" s="51">
        <v>32</v>
      </c>
      <c r="K25" s="51">
        <v>4417</v>
      </c>
      <c r="L25" s="61">
        <v>1102</v>
      </c>
      <c r="M25" s="5"/>
      <c r="N25" s="5"/>
      <c r="O25" s="5"/>
      <c r="P25" s="5"/>
      <c r="Q25" s="5"/>
      <c r="R25" s="5"/>
      <c r="S25" s="5"/>
      <c r="T25" s="5"/>
    </row>
    <row r="26" spans="1:20" customFormat="1" x14ac:dyDescent="0.25">
      <c r="A26" s="49" t="s">
        <v>309</v>
      </c>
      <c r="B26" s="50" t="s">
        <v>31</v>
      </c>
      <c r="C26" s="50" t="s">
        <v>273</v>
      </c>
      <c r="D26" s="50" t="s">
        <v>2</v>
      </c>
      <c r="E26" s="51">
        <v>54</v>
      </c>
      <c r="F26" s="51">
        <v>49</v>
      </c>
      <c r="G26" s="51">
        <v>46</v>
      </c>
      <c r="H26" s="51">
        <v>81</v>
      </c>
      <c r="I26" s="51">
        <v>42</v>
      </c>
      <c r="J26" s="51">
        <v>27</v>
      </c>
      <c r="K26" s="51">
        <v>832</v>
      </c>
      <c r="L26" s="61">
        <v>1016</v>
      </c>
      <c r="M26" s="5"/>
      <c r="N26" s="5"/>
      <c r="O26" s="5"/>
      <c r="P26" s="5"/>
      <c r="Q26" s="5"/>
      <c r="R26" s="5"/>
      <c r="S26" s="5"/>
      <c r="T26" s="5"/>
    </row>
    <row r="27" spans="1:20" customFormat="1" x14ac:dyDescent="0.25">
      <c r="A27" s="49" t="s">
        <v>213</v>
      </c>
      <c r="B27" s="50" t="s">
        <v>33</v>
      </c>
      <c r="C27" s="50" t="s">
        <v>273</v>
      </c>
      <c r="D27" s="50" t="s">
        <v>2</v>
      </c>
      <c r="E27" s="51">
        <v>56</v>
      </c>
      <c r="F27" s="51">
        <v>49</v>
      </c>
      <c r="G27" s="51">
        <v>67</v>
      </c>
      <c r="H27" s="51">
        <v>44</v>
      </c>
      <c r="I27" s="51">
        <v>29</v>
      </c>
      <c r="J27" s="51">
        <v>33</v>
      </c>
      <c r="K27" s="51">
        <v>227</v>
      </c>
      <c r="L27" s="61">
        <v>982</v>
      </c>
      <c r="M27" s="5"/>
      <c r="N27" s="5"/>
      <c r="O27" s="5"/>
      <c r="P27" s="5"/>
      <c r="Q27" s="5"/>
      <c r="R27" s="5"/>
      <c r="S27" s="5"/>
      <c r="T27" s="5"/>
    </row>
    <row r="28" spans="1:20" customFormat="1" x14ac:dyDescent="0.25">
      <c r="A28" s="49" t="s">
        <v>49</v>
      </c>
      <c r="B28" s="50" t="s">
        <v>41</v>
      </c>
      <c r="C28" s="50" t="s">
        <v>273</v>
      </c>
      <c r="D28" s="50" t="s">
        <v>2</v>
      </c>
      <c r="E28" s="51">
        <v>54</v>
      </c>
      <c r="F28" s="51">
        <v>48</v>
      </c>
      <c r="G28" s="51">
        <v>18</v>
      </c>
      <c r="H28" s="51">
        <v>29</v>
      </c>
      <c r="I28" s="51">
        <v>40</v>
      </c>
      <c r="J28" s="51">
        <v>29</v>
      </c>
      <c r="K28" s="51">
        <v>7724</v>
      </c>
      <c r="L28" s="61">
        <v>1181</v>
      </c>
      <c r="M28" s="5"/>
      <c r="N28" s="5"/>
      <c r="O28" s="5"/>
      <c r="P28" s="5"/>
      <c r="Q28" s="5"/>
      <c r="R28" s="5"/>
      <c r="S28" s="5"/>
      <c r="T28" s="5"/>
    </row>
    <row r="29" spans="1:20" customFormat="1" x14ac:dyDescent="0.25">
      <c r="A29" s="49" t="s">
        <v>280</v>
      </c>
      <c r="B29" s="50" t="s">
        <v>41</v>
      </c>
      <c r="C29" s="50" t="s">
        <v>273</v>
      </c>
      <c r="D29" s="50" t="s">
        <v>2</v>
      </c>
      <c r="E29" s="51">
        <v>55</v>
      </c>
      <c r="F29" s="51">
        <v>48</v>
      </c>
      <c r="G29" s="51">
        <v>34</v>
      </c>
      <c r="H29" s="51">
        <v>14</v>
      </c>
      <c r="I29" s="51">
        <v>36</v>
      </c>
      <c r="J29" s="51">
        <v>50</v>
      </c>
      <c r="K29" s="51">
        <v>144</v>
      </c>
      <c r="L29" s="61">
        <v>1003</v>
      </c>
      <c r="M29" s="5"/>
      <c r="N29" s="5"/>
      <c r="O29" s="5"/>
      <c r="P29" s="5"/>
      <c r="Q29" s="5"/>
      <c r="R29" s="5"/>
      <c r="S29" s="5"/>
      <c r="T29" s="5"/>
    </row>
    <row r="30" spans="1:20" customFormat="1" x14ac:dyDescent="0.25">
      <c r="A30" s="46" t="s">
        <v>240</v>
      </c>
      <c r="B30" s="47" t="s">
        <v>37</v>
      </c>
      <c r="C30" s="47" t="s">
        <v>273</v>
      </c>
      <c r="D30" s="47" t="s">
        <v>2</v>
      </c>
      <c r="E30" s="48">
        <v>41</v>
      </c>
      <c r="F30" s="48">
        <v>47</v>
      </c>
      <c r="G30" s="48">
        <v>4</v>
      </c>
      <c r="H30" s="48">
        <v>8</v>
      </c>
      <c r="I30" s="48">
        <v>34</v>
      </c>
      <c r="J30" s="48">
        <v>36</v>
      </c>
      <c r="K30" s="48">
        <v>112</v>
      </c>
      <c r="L30" s="60">
        <v>749</v>
      </c>
      <c r="M30" s="65"/>
      <c r="N30" s="32"/>
      <c r="O30" s="32"/>
      <c r="P30" s="32"/>
      <c r="Q30" s="32"/>
      <c r="R30" s="32"/>
      <c r="S30" s="32"/>
      <c r="T30" s="32"/>
    </row>
    <row r="31" spans="1:20" customFormat="1" x14ac:dyDescent="0.25">
      <c r="A31" s="46" t="s">
        <v>243</v>
      </c>
      <c r="B31" s="47" t="s">
        <v>33</v>
      </c>
      <c r="C31" s="47" t="s">
        <v>273</v>
      </c>
      <c r="D31" s="47" t="s">
        <v>2</v>
      </c>
      <c r="E31" s="48">
        <v>57</v>
      </c>
      <c r="F31" s="48">
        <v>44</v>
      </c>
      <c r="G31" s="48">
        <v>27</v>
      </c>
      <c r="H31" s="48">
        <v>37</v>
      </c>
      <c r="I31" s="48">
        <v>44</v>
      </c>
      <c r="J31" s="48">
        <v>17</v>
      </c>
      <c r="K31" s="48">
        <v>1722</v>
      </c>
      <c r="L31" s="60">
        <v>1191</v>
      </c>
      <c r="M31" s="5"/>
      <c r="N31" s="5"/>
      <c r="O31" s="5"/>
      <c r="P31" s="5"/>
      <c r="Q31" s="5"/>
      <c r="R31" s="5"/>
      <c r="S31" s="5"/>
      <c r="T31" s="5"/>
    </row>
    <row r="32" spans="1:20" customFormat="1" hidden="1" x14ac:dyDescent="0.25">
      <c r="A32" s="49" t="s">
        <v>436</v>
      </c>
      <c r="B32" s="50" t="s">
        <v>435</v>
      </c>
      <c r="C32" s="50" t="s">
        <v>273</v>
      </c>
      <c r="D32" s="50" t="s">
        <v>2</v>
      </c>
      <c r="E32" s="51">
        <v>56</v>
      </c>
      <c r="F32" s="51">
        <v>43</v>
      </c>
      <c r="G32" s="51">
        <v>16</v>
      </c>
      <c r="H32" s="51">
        <v>15</v>
      </c>
      <c r="I32" s="51">
        <v>22</v>
      </c>
      <c r="J32" s="51">
        <v>39</v>
      </c>
      <c r="K32" s="51">
        <v>680</v>
      </c>
      <c r="L32" s="61">
        <v>996</v>
      </c>
      <c r="M32" s="5"/>
      <c r="N32" s="5"/>
      <c r="O32" s="5"/>
      <c r="P32" s="5"/>
      <c r="Q32" s="5"/>
      <c r="R32" s="5"/>
      <c r="S32" s="5"/>
      <c r="T32" s="5"/>
    </row>
    <row r="33" spans="1:20" customFormat="1" x14ac:dyDescent="0.25">
      <c r="A33" s="46" t="s">
        <v>29</v>
      </c>
      <c r="B33" s="47" t="s">
        <v>31</v>
      </c>
      <c r="C33" s="47" t="s">
        <v>273</v>
      </c>
      <c r="D33" s="47" t="s">
        <v>2</v>
      </c>
      <c r="E33" s="48">
        <v>55</v>
      </c>
      <c r="F33" s="48">
        <v>42</v>
      </c>
      <c r="G33" s="48">
        <v>26</v>
      </c>
      <c r="H33" s="48">
        <v>39</v>
      </c>
      <c r="I33" s="48">
        <v>47</v>
      </c>
      <c r="J33" s="48">
        <v>35</v>
      </c>
      <c r="K33" s="48">
        <v>6567</v>
      </c>
      <c r="L33" s="60">
        <v>1233</v>
      </c>
      <c r="M33" s="65"/>
      <c r="N33" s="32"/>
      <c r="O33" s="32"/>
      <c r="P33" s="32"/>
      <c r="Q33" s="32"/>
      <c r="R33" s="32"/>
      <c r="S33" s="32"/>
      <c r="T33" s="32"/>
    </row>
    <row r="34" spans="1:20" customFormat="1" hidden="1" x14ac:dyDescent="0.25">
      <c r="A34" s="46" t="s">
        <v>439</v>
      </c>
      <c r="B34" s="47" t="s">
        <v>435</v>
      </c>
      <c r="C34" s="47" t="s">
        <v>273</v>
      </c>
      <c r="D34" s="47" t="s">
        <v>2</v>
      </c>
      <c r="E34" s="48">
        <v>56</v>
      </c>
      <c r="F34" s="48">
        <v>40</v>
      </c>
      <c r="G34" s="48">
        <v>33</v>
      </c>
      <c r="H34" s="48">
        <v>59</v>
      </c>
      <c r="I34" s="48">
        <v>41</v>
      </c>
      <c r="J34" s="48">
        <v>38</v>
      </c>
      <c r="K34" s="48">
        <v>8840</v>
      </c>
      <c r="L34" s="60">
        <v>999</v>
      </c>
      <c r="M34" s="5"/>
      <c r="N34" s="5"/>
      <c r="O34" s="5"/>
      <c r="P34" s="5"/>
      <c r="Q34" s="5"/>
      <c r="R34" s="5"/>
      <c r="S34" s="5"/>
      <c r="T34" s="5"/>
    </row>
    <row r="35" spans="1:20" customFormat="1" x14ac:dyDescent="0.25">
      <c r="A35" s="46" t="s">
        <v>281</v>
      </c>
      <c r="B35" s="47" t="s">
        <v>31</v>
      </c>
      <c r="C35" s="47" t="s">
        <v>273</v>
      </c>
      <c r="D35" s="47" t="s">
        <v>2</v>
      </c>
      <c r="E35" s="48">
        <v>51</v>
      </c>
      <c r="F35" s="48">
        <v>39</v>
      </c>
      <c r="G35" s="48">
        <v>8</v>
      </c>
      <c r="H35" s="48">
        <v>41</v>
      </c>
      <c r="I35" s="48">
        <v>31</v>
      </c>
      <c r="J35" s="48">
        <v>28</v>
      </c>
      <c r="K35" s="48">
        <v>1646</v>
      </c>
      <c r="L35" s="60">
        <v>925</v>
      </c>
      <c r="M35" s="65"/>
      <c r="N35" s="32"/>
      <c r="O35" s="32"/>
      <c r="P35" s="32"/>
      <c r="Q35" s="32"/>
      <c r="R35" s="32"/>
      <c r="S35" s="32"/>
      <c r="T35" s="32"/>
    </row>
    <row r="36" spans="1:20" customFormat="1" hidden="1" x14ac:dyDescent="0.25">
      <c r="A36" s="49" t="s">
        <v>440</v>
      </c>
      <c r="B36" s="50" t="s">
        <v>435</v>
      </c>
      <c r="C36" s="50" t="s">
        <v>273</v>
      </c>
      <c r="D36" s="50" t="s">
        <v>2</v>
      </c>
      <c r="E36" s="51">
        <v>46</v>
      </c>
      <c r="F36" s="51">
        <v>38</v>
      </c>
      <c r="G36" s="51">
        <v>10</v>
      </c>
      <c r="H36" s="51">
        <v>47</v>
      </c>
      <c r="I36" s="51">
        <v>12</v>
      </c>
      <c r="J36" s="51">
        <v>41</v>
      </c>
      <c r="K36" s="51">
        <v>5536</v>
      </c>
      <c r="L36" s="61">
        <v>901</v>
      </c>
      <c r="M36" s="5"/>
      <c r="N36" s="5"/>
      <c r="O36" s="5"/>
      <c r="P36" s="5"/>
      <c r="Q36" s="5"/>
      <c r="R36" s="5"/>
      <c r="S36" s="5"/>
      <c r="T36" s="5"/>
    </row>
    <row r="37" spans="1:20" customFormat="1" x14ac:dyDescent="0.25">
      <c r="A37" s="46" t="s">
        <v>48</v>
      </c>
      <c r="B37" s="47" t="s">
        <v>37</v>
      </c>
      <c r="C37" s="47" t="s">
        <v>273</v>
      </c>
      <c r="D37" s="47" t="s">
        <v>2</v>
      </c>
      <c r="E37" s="48">
        <v>55</v>
      </c>
      <c r="F37" s="48">
        <v>37</v>
      </c>
      <c r="G37" s="48">
        <v>28</v>
      </c>
      <c r="H37" s="48">
        <v>31</v>
      </c>
      <c r="I37" s="48">
        <v>21</v>
      </c>
      <c r="J37" s="48">
        <v>36</v>
      </c>
      <c r="K37" s="48">
        <v>564</v>
      </c>
      <c r="L37" s="60">
        <v>977</v>
      </c>
      <c r="M37" s="5"/>
      <c r="N37" s="5"/>
      <c r="O37" s="5"/>
      <c r="P37" s="5"/>
      <c r="Q37" s="5"/>
      <c r="R37" s="5"/>
      <c r="S37" s="5"/>
      <c r="T37" s="5"/>
    </row>
    <row r="38" spans="1:20" customFormat="1" hidden="1" x14ac:dyDescent="0.25">
      <c r="A38" s="46" t="s">
        <v>442</v>
      </c>
      <c r="B38" s="47" t="s">
        <v>435</v>
      </c>
      <c r="C38" s="47" t="s">
        <v>273</v>
      </c>
      <c r="D38" s="47" t="s">
        <v>2</v>
      </c>
      <c r="E38" s="48">
        <v>55</v>
      </c>
      <c r="F38" s="48">
        <v>36</v>
      </c>
      <c r="G38" s="48">
        <v>18</v>
      </c>
      <c r="H38" s="48">
        <v>26</v>
      </c>
      <c r="I38" s="48">
        <v>41</v>
      </c>
      <c r="J38" s="48">
        <v>32</v>
      </c>
      <c r="K38" s="48">
        <v>3000</v>
      </c>
      <c r="L38" s="60">
        <v>999</v>
      </c>
      <c r="M38" s="65"/>
      <c r="N38" s="32"/>
      <c r="O38" s="32"/>
      <c r="P38" s="32"/>
      <c r="Q38" s="32"/>
      <c r="R38" s="32"/>
      <c r="S38" s="32"/>
      <c r="T38" s="32"/>
    </row>
    <row r="39" spans="1:20" customFormat="1" x14ac:dyDescent="0.25">
      <c r="A39" s="49" t="s">
        <v>357</v>
      </c>
      <c r="B39" s="50" t="s">
        <v>41</v>
      </c>
      <c r="C39" s="50" t="s">
        <v>273</v>
      </c>
      <c r="D39" s="50" t="s">
        <v>2</v>
      </c>
      <c r="E39" s="51">
        <v>57</v>
      </c>
      <c r="F39" s="51">
        <v>36</v>
      </c>
      <c r="G39" s="51">
        <v>12</v>
      </c>
      <c r="H39" s="51">
        <v>30</v>
      </c>
      <c r="I39" s="51">
        <v>38</v>
      </c>
      <c r="J39" s="51">
        <v>53</v>
      </c>
      <c r="K39" s="51">
        <v>5175</v>
      </c>
      <c r="L39" s="61">
        <v>1097</v>
      </c>
      <c r="M39" s="5"/>
      <c r="N39" s="5"/>
      <c r="O39" s="5"/>
      <c r="P39" s="5"/>
      <c r="Q39" s="5"/>
      <c r="R39" s="5"/>
      <c r="S39" s="5"/>
      <c r="T39" s="5"/>
    </row>
    <row r="40" spans="1:20" customFormat="1" x14ac:dyDescent="0.25">
      <c r="A40" s="46" t="s">
        <v>226</v>
      </c>
      <c r="B40" s="47" t="s">
        <v>31</v>
      </c>
      <c r="C40" s="47" t="s">
        <v>273</v>
      </c>
      <c r="D40" s="47" t="s">
        <v>2</v>
      </c>
      <c r="E40" s="48">
        <v>52</v>
      </c>
      <c r="F40" s="48">
        <v>36</v>
      </c>
      <c r="G40" s="48">
        <v>14</v>
      </c>
      <c r="H40" s="48">
        <v>11</v>
      </c>
      <c r="I40" s="48">
        <v>29</v>
      </c>
      <c r="J40" s="48">
        <v>28</v>
      </c>
      <c r="K40" s="48">
        <v>85</v>
      </c>
      <c r="L40" s="60">
        <v>822</v>
      </c>
      <c r="M40" s="5"/>
      <c r="N40" s="5"/>
      <c r="O40" s="5"/>
      <c r="P40" s="5"/>
      <c r="Q40" s="5"/>
      <c r="R40" s="5"/>
      <c r="S40" s="5"/>
      <c r="T40" s="5"/>
    </row>
    <row r="41" spans="1:20" customFormat="1" hidden="1" x14ac:dyDescent="0.25">
      <c r="A41" s="49" t="s">
        <v>443</v>
      </c>
      <c r="B41" s="50" t="s">
        <v>435</v>
      </c>
      <c r="C41" s="50" t="s">
        <v>273</v>
      </c>
      <c r="D41" s="50" t="s">
        <v>2</v>
      </c>
      <c r="E41" s="51">
        <v>56</v>
      </c>
      <c r="F41" s="51">
        <v>36</v>
      </c>
      <c r="G41" s="51">
        <v>20</v>
      </c>
      <c r="H41" s="51">
        <v>39</v>
      </c>
      <c r="I41" s="51">
        <v>14</v>
      </c>
      <c r="J41" s="51">
        <v>19</v>
      </c>
      <c r="K41" s="51">
        <v>3472</v>
      </c>
      <c r="L41" s="61">
        <v>896</v>
      </c>
      <c r="M41" s="5"/>
      <c r="N41" s="5"/>
      <c r="O41" s="5"/>
      <c r="P41" s="5"/>
      <c r="Q41" s="5"/>
      <c r="R41" s="5"/>
      <c r="S41" s="5"/>
      <c r="T41" s="5"/>
    </row>
    <row r="42" spans="1:20" customFormat="1" x14ac:dyDescent="0.25">
      <c r="A42" s="46" t="s">
        <v>46</v>
      </c>
      <c r="B42" s="47" t="s">
        <v>33</v>
      </c>
      <c r="C42" s="47" t="s">
        <v>273</v>
      </c>
      <c r="D42" s="47" t="s">
        <v>2</v>
      </c>
      <c r="E42" s="48">
        <v>50</v>
      </c>
      <c r="F42" s="48">
        <v>36</v>
      </c>
      <c r="G42" s="48">
        <v>33</v>
      </c>
      <c r="H42" s="48">
        <v>107</v>
      </c>
      <c r="I42" s="48">
        <v>55</v>
      </c>
      <c r="J42" s="48">
        <v>41</v>
      </c>
      <c r="K42" s="48">
        <v>1845</v>
      </c>
      <c r="L42" s="60">
        <v>999</v>
      </c>
      <c r="M42" s="5"/>
      <c r="N42" s="5"/>
      <c r="O42" s="5"/>
      <c r="P42" s="5"/>
      <c r="Q42" s="5"/>
      <c r="R42" s="5"/>
      <c r="S42" s="5"/>
      <c r="T42" s="5"/>
    </row>
    <row r="43" spans="1:20" customFormat="1" hidden="1" x14ac:dyDescent="0.25">
      <c r="A43" s="49" t="s">
        <v>444</v>
      </c>
      <c r="B43" s="50" t="s">
        <v>435</v>
      </c>
      <c r="C43" s="50" t="s">
        <v>273</v>
      </c>
      <c r="D43" s="50" t="s">
        <v>2</v>
      </c>
      <c r="E43" s="51">
        <v>55</v>
      </c>
      <c r="F43" s="51">
        <v>36</v>
      </c>
      <c r="G43" s="51">
        <v>14</v>
      </c>
      <c r="H43" s="51">
        <v>18</v>
      </c>
      <c r="I43" s="51">
        <v>41</v>
      </c>
      <c r="J43" s="51">
        <v>40</v>
      </c>
      <c r="K43" s="51">
        <v>5581</v>
      </c>
      <c r="L43" s="61">
        <v>950</v>
      </c>
      <c r="M43" s="5"/>
      <c r="N43" s="5"/>
      <c r="O43" s="5"/>
      <c r="P43" s="5"/>
      <c r="Q43" s="5"/>
      <c r="R43" s="5"/>
      <c r="S43" s="5"/>
      <c r="T43" s="5"/>
    </row>
    <row r="44" spans="1:20" customFormat="1" hidden="1" x14ac:dyDescent="0.25">
      <c r="A44" s="46" t="s">
        <v>446</v>
      </c>
      <c r="B44" s="47" t="s">
        <v>435</v>
      </c>
      <c r="C44" s="47" t="s">
        <v>273</v>
      </c>
      <c r="D44" s="47" t="s">
        <v>2</v>
      </c>
      <c r="E44" s="48">
        <v>55</v>
      </c>
      <c r="F44" s="48">
        <v>34</v>
      </c>
      <c r="G44" s="48">
        <v>22</v>
      </c>
      <c r="H44" s="48">
        <v>60</v>
      </c>
      <c r="I44" s="48">
        <v>44</v>
      </c>
      <c r="J44" s="48">
        <v>29</v>
      </c>
      <c r="K44" s="48">
        <v>8792</v>
      </c>
      <c r="L44" s="60">
        <v>917</v>
      </c>
      <c r="M44" s="5"/>
      <c r="N44" s="5"/>
      <c r="O44" s="5"/>
      <c r="P44" s="5"/>
      <c r="Q44" s="5"/>
      <c r="R44" s="5"/>
      <c r="S44" s="5"/>
      <c r="T44" s="5"/>
    </row>
    <row r="45" spans="1:20" customFormat="1" x14ac:dyDescent="0.25">
      <c r="A45" s="46" t="s">
        <v>51</v>
      </c>
      <c r="B45" s="47" t="s">
        <v>37</v>
      </c>
      <c r="C45" s="47" t="s">
        <v>273</v>
      </c>
      <c r="D45" s="47" t="s">
        <v>2</v>
      </c>
      <c r="E45" s="48">
        <v>50</v>
      </c>
      <c r="F45" s="48">
        <v>33</v>
      </c>
      <c r="G45" s="48">
        <v>28</v>
      </c>
      <c r="H45" s="48">
        <v>94</v>
      </c>
      <c r="I45" s="48">
        <v>27</v>
      </c>
      <c r="J45" s="48">
        <v>36</v>
      </c>
      <c r="K45" s="48">
        <v>2426</v>
      </c>
      <c r="L45" s="60">
        <v>936</v>
      </c>
      <c r="M45" s="5"/>
      <c r="N45" s="5"/>
      <c r="O45" s="5"/>
      <c r="P45" s="5"/>
      <c r="Q45" s="5"/>
      <c r="R45" s="5"/>
      <c r="S45" s="5"/>
      <c r="T45" s="5"/>
    </row>
    <row r="46" spans="1:20" customFormat="1" x14ac:dyDescent="0.25">
      <c r="A46" s="46" t="s">
        <v>50</v>
      </c>
      <c r="B46" s="47" t="s">
        <v>41</v>
      </c>
      <c r="C46" s="47" t="s">
        <v>273</v>
      </c>
      <c r="D46" s="47" t="s">
        <v>2</v>
      </c>
      <c r="E46" s="48">
        <v>55</v>
      </c>
      <c r="F46" s="48">
        <v>32</v>
      </c>
      <c r="G46" s="48">
        <v>31</v>
      </c>
      <c r="H46" s="48">
        <v>54</v>
      </c>
      <c r="I46" s="48">
        <v>10</v>
      </c>
      <c r="J46" s="48">
        <v>33</v>
      </c>
      <c r="K46" s="48">
        <v>71</v>
      </c>
      <c r="L46" s="60">
        <v>911</v>
      </c>
      <c r="M46" s="5"/>
      <c r="N46" s="5"/>
      <c r="O46" s="5"/>
      <c r="P46" s="5"/>
      <c r="Q46" s="5"/>
      <c r="R46" s="5"/>
      <c r="S46" s="5"/>
      <c r="T46" s="5"/>
    </row>
    <row r="47" spans="1:20" customFormat="1" hidden="1" x14ac:dyDescent="0.25">
      <c r="A47" s="46" t="s">
        <v>450</v>
      </c>
      <c r="B47" s="47" t="s">
        <v>435</v>
      </c>
      <c r="C47" s="47" t="s">
        <v>273</v>
      </c>
      <c r="D47" s="47" t="s">
        <v>2</v>
      </c>
      <c r="E47" s="48">
        <v>53</v>
      </c>
      <c r="F47" s="48">
        <v>31</v>
      </c>
      <c r="G47" s="48">
        <v>12</v>
      </c>
      <c r="H47" s="48">
        <v>43</v>
      </c>
      <c r="I47" s="48">
        <v>24</v>
      </c>
      <c r="J47" s="48">
        <v>50</v>
      </c>
      <c r="K47" s="48">
        <v>8959</v>
      </c>
      <c r="L47" s="60">
        <v>1019</v>
      </c>
      <c r="M47" s="5"/>
      <c r="N47" s="5"/>
      <c r="O47" s="5"/>
      <c r="P47" s="5"/>
      <c r="Q47" s="5"/>
      <c r="R47" s="5"/>
      <c r="S47" s="5"/>
      <c r="T47" s="5"/>
    </row>
    <row r="48" spans="1:20" customFormat="1" hidden="1" x14ac:dyDescent="0.25">
      <c r="A48" s="49" t="s">
        <v>451</v>
      </c>
      <c r="B48" s="50" t="s">
        <v>435</v>
      </c>
      <c r="C48" s="50" t="s">
        <v>273</v>
      </c>
      <c r="D48" s="50" t="s">
        <v>2</v>
      </c>
      <c r="E48" s="51">
        <v>51</v>
      </c>
      <c r="F48" s="51">
        <v>30</v>
      </c>
      <c r="G48" s="51">
        <v>34</v>
      </c>
      <c r="H48" s="51">
        <v>36</v>
      </c>
      <c r="I48" s="51">
        <v>18</v>
      </c>
      <c r="J48" s="51">
        <v>48</v>
      </c>
      <c r="K48" s="51">
        <v>5327</v>
      </c>
      <c r="L48" s="61">
        <v>920</v>
      </c>
      <c r="M48" s="5"/>
      <c r="N48" s="5"/>
      <c r="O48" s="5"/>
      <c r="P48" s="5"/>
      <c r="Q48" s="5"/>
      <c r="R48" s="5"/>
      <c r="S48" s="5"/>
      <c r="T48" s="5"/>
    </row>
    <row r="49" spans="1:20" customFormat="1" hidden="1" x14ac:dyDescent="0.25">
      <c r="A49" s="49" t="s">
        <v>453</v>
      </c>
      <c r="B49" s="50" t="s">
        <v>435</v>
      </c>
      <c r="C49" s="50" t="s">
        <v>273</v>
      </c>
      <c r="D49" s="50" t="s">
        <v>2</v>
      </c>
      <c r="E49" s="51">
        <v>48</v>
      </c>
      <c r="F49" s="51">
        <v>30</v>
      </c>
      <c r="G49" s="51">
        <v>10</v>
      </c>
      <c r="H49" s="51">
        <v>12</v>
      </c>
      <c r="I49" s="51">
        <v>8</v>
      </c>
      <c r="J49" s="51">
        <v>19</v>
      </c>
      <c r="K49" s="51">
        <v>20</v>
      </c>
      <c r="L49" s="61">
        <v>744</v>
      </c>
      <c r="M49" s="5"/>
      <c r="N49" s="5"/>
      <c r="O49" s="5"/>
      <c r="P49" s="5"/>
      <c r="Q49" s="5"/>
      <c r="R49" s="5"/>
      <c r="S49" s="5"/>
      <c r="T49" s="5"/>
    </row>
    <row r="50" spans="1:20" customFormat="1" hidden="1" x14ac:dyDescent="0.25">
      <c r="A50" s="46" t="s">
        <v>454</v>
      </c>
      <c r="B50" s="47" t="s">
        <v>435</v>
      </c>
      <c r="C50" s="47" t="s">
        <v>273</v>
      </c>
      <c r="D50" s="47" t="s">
        <v>2</v>
      </c>
      <c r="E50" s="48">
        <v>55</v>
      </c>
      <c r="F50" s="48">
        <v>29</v>
      </c>
      <c r="G50" s="48">
        <v>38</v>
      </c>
      <c r="H50" s="48">
        <v>153</v>
      </c>
      <c r="I50" s="48">
        <v>28</v>
      </c>
      <c r="J50" s="48">
        <v>39</v>
      </c>
      <c r="K50" s="48">
        <v>9478</v>
      </c>
      <c r="L50" s="60">
        <v>899</v>
      </c>
      <c r="M50" s="65"/>
      <c r="N50" s="32"/>
      <c r="O50" s="32"/>
      <c r="P50" s="32"/>
      <c r="Q50" s="32"/>
      <c r="R50" s="32"/>
      <c r="S50" s="32"/>
      <c r="T50" s="32"/>
    </row>
    <row r="51" spans="1:20" customFormat="1" x14ac:dyDescent="0.25">
      <c r="A51" s="49" t="s">
        <v>120</v>
      </c>
      <c r="B51" s="50" t="s">
        <v>31</v>
      </c>
      <c r="C51" s="50" t="s">
        <v>273</v>
      </c>
      <c r="D51" s="50" t="s">
        <v>2</v>
      </c>
      <c r="E51" s="51">
        <v>45</v>
      </c>
      <c r="F51" s="51">
        <v>29</v>
      </c>
      <c r="G51" s="51">
        <v>20</v>
      </c>
      <c r="H51" s="51">
        <v>34</v>
      </c>
      <c r="I51" s="51">
        <v>20</v>
      </c>
      <c r="J51" s="51">
        <v>17</v>
      </c>
      <c r="K51" s="51">
        <v>28</v>
      </c>
      <c r="L51" s="61">
        <v>725</v>
      </c>
      <c r="M51" s="5"/>
      <c r="N51" s="5"/>
      <c r="O51" s="5"/>
      <c r="P51" s="5"/>
      <c r="Q51" s="5"/>
      <c r="R51" s="5"/>
      <c r="S51" s="5"/>
      <c r="T51" s="5"/>
    </row>
    <row r="52" spans="1:20" customFormat="1" hidden="1" x14ac:dyDescent="0.25">
      <c r="A52" s="49" t="s">
        <v>456</v>
      </c>
      <c r="B52" s="50" t="s">
        <v>435</v>
      </c>
      <c r="C52" s="50" t="s">
        <v>273</v>
      </c>
      <c r="D52" s="50" t="s">
        <v>2</v>
      </c>
      <c r="E52" s="51">
        <v>52</v>
      </c>
      <c r="F52" s="51">
        <v>29</v>
      </c>
      <c r="G52" s="51">
        <v>10</v>
      </c>
      <c r="H52" s="51">
        <v>54</v>
      </c>
      <c r="I52" s="51">
        <v>35</v>
      </c>
      <c r="J52" s="51">
        <v>13</v>
      </c>
      <c r="K52" s="51">
        <v>4904</v>
      </c>
      <c r="L52" s="61">
        <v>888</v>
      </c>
      <c r="M52" s="5"/>
      <c r="N52" s="5"/>
      <c r="O52" s="5"/>
      <c r="P52" s="5"/>
      <c r="Q52" s="5"/>
      <c r="R52" s="5"/>
      <c r="S52" s="5"/>
      <c r="T52" s="5"/>
    </row>
    <row r="53" spans="1:20" customFormat="1" hidden="1" x14ac:dyDescent="0.25">
      <c r="A53" s="46" t="s">
        <v>457</v>
      </c>
      <c r="B53" s="47" t="s">
        <v>435</v>
      </c>
      <c r="C53" s="47" t="s">
        <v>273</v>
      </c>
      <c r="D53" s="47" t="s">
        <v>2</v>
      </c>
      <c r="E53" s="48">
        <v>48</v>
      </c>
      <c r="F53" s="48">
        <v>29</v>
      </c>
      <c r="G53" s="48">
        <v>22</v>
      </c>
      <c r="H53" s="48">
        <v>13</v>
      </c>
      <c r="I53" s="48">
        <v>32</v>
      </c>
      <c r="J53" s="48">
        <v>35</v>
      </c>
      <c r="K53" s="48">
        <v>4636</v>
      </c>
      <c r="L53" s="60">
        <v>878</v>
      </c>
      <c r="M53" s="65"/>
      <c r="N53" s="32"/>
      <c r="O53" s="32"/>
      <c r="P53" s="32"/>
      <c r="Q53" s="32"/>
      <c r="R53" s="32"/>
      <c r="S53" s="32"/>
      <c r="T53" s="32"/>
    </row>
    <row r="54" spans="1:20" customFormat="1" hidden="1" x14ac:dyDescent="0.25">
      <c r="A54" s="49" t="s">
        <v>460</v>
      </c>
      <c r="B54" s="50" t="s">
        <v>435</v>
      </c>
      <c r="C54" s="50" t="s">
        <v>273</v>
      </c>
      <c r="D54" s="50" t="s">
        <v>2</v>
      </c>
      <c r="E54" s="51">
        <v>53</v>
      </c>
      <c r="F54" s="51">
        <v>28</v>
      </c>
      <c r="G54" s="51">
        <v>14</v>
      </c>
      <c r="H54" s="51">
        <v>48</v>
      </c>
      <c r="I54" s="51">
        <v>29</v>
      </c>
      <c r="J54" s="51">
        <v>37</v>
      </c>
      <c r="K54" s="51">
        <v>4400</v>
      </c>
      <c r="L54" s="61">
        <v>825</v>
      </c>
      <c r="M54" s="5"/>
      <c r="N54" s="5"/>
      <c r="O54" s="5"/>
      <c r="P54" s="5"/>
      <c r="Q54" s="5"/>
      <c r="R54" s="5"/>
      <c r="S54" s="5"/>
      <c r="T54" s="5"/>
    </row>
    <row r="55" spans="1:20" customFormat="1" x14ac:dyDescent="0.25">
      <c r="A55" s="49" t="s">
        <v>361</v>
      </c>
      <c r="B55" s="50" t="s">
        <v>35</v>
      </c>
      <c r="C55" s="50" t="s">
        <v>273</v>
      </c>
      <c r="D55" s="50" t="s">
        <v>2</v>
      </c>
      <c r="E55" s="51">
        <v>49</v>
      </c>
      <c r="F55" s="51">
        <v>28</v>
      </c>
      <c r="G55" s="51">
        <v>16</v>
      </c>
      <c r="H55" s="51">
        <v>17</v>
      </c>
      <c r="I55" s="51">
        <v>24</v>
      </c>
      <c r="J55" s="51">
        <v>16</v>
      </c>
      <c r="K55" s="51">
        <v>822</v>
      </c>
      <c r="L55" s="61">
        <v>769</v>
      </c>
      <c r="M55" s="65"/>
      <c r="N55" s="32"/>
      <c r="O55" s="32"/>
      <c r="P55" s="32"/>
      <c r="Q55" s="32"/>
      <c r="R55" s="32"/>
      <c r="S55" s="32"/>
      <c r="T55" s="32"/>
    </row>
    <row r="56" spans="1:20" customFormat="1" hidden="1" x14ac:dyDescent="0.25">
      <c r="A56" s="49" t="s">
        <v>463</v>
      </c>
      <c r="B56" s="50" t="s">
        <v>435</v>
      </c>
      <c r="C56" s="50" t="s">
        <v>273</v>
      </c>
      <c r="D56" s="50" t="s">
        <v>2</v>
      </c>
      <c r="E56" s="51">
        <v>56</v>
      </c>
      <c r="F56" s="51">
        <v>28</v>
      </c>
      <c r="G56" s="51">
        <v>16</v>
      </c>
      <c r="H56" s="51">
        <v>46</v>
      </c>
      <c r="I56" s="51">
        <v>46</v>
      </c>
      <c r="J56" s="51">
        <v>20</v>
      </c>
      <c r="K56" s="51">
        <v>4450</v>
      </c>
      <c r="L56" s="61">
        <v>942</v>
      </c>
      <c r="M56" s="5"/>
      <c r="N56" s="5"/>
      <c r="O56" s="5"/>
      <c r="P56" s="5"/>
      <c r="Q56" s="5"/>
      <c r="R56" s="5"/>
      <c r="S56" s="5"/>
      <c r="T56" s="5"/>
    </row>
    <row r="57" spans="1:20" customFormat="1" hidden="1" x14ac:dyDescent="0.25">
      <c r="A57" s="49" t="s">
        <v>466</v>
      </c>
      <c r="B57" s="50" t="s">
        <v>435</v>
      </c>
      <c r="C57" s="50" t="s">
        <v>273</v>
      </c>
      <c r="D57" s="50" t="s">
        <v>2</v>
      </c>
      <c r="E57" s="51">
        <v>57</v>
      </c>
      <c r="F57" s="51">
        <v>27</v>
      </c>
      <c r="G57" s="51">
        <v>14</v>
      </c>
      <c r="H57" s="51">
        <v>21</v>
      </c>
      <c r="I57" s="51">
        <v>51</v>
      </c>
      <c r="J57" s="51">
        <v>25</v>
      </c>
      <c r="K57" s="51">
        <v>6659</v>
      </c>
      <c r="L57" s="61">
        <v>941</v>
      </c>
      <c r="M57" s="65"/>
      <c r="N57" s="32"/>
      <c r="O57" s="32"/>
      <c r="P57" s="32"/>
      <c r="Q57" s="32"/>
      <c r="R57" s="32"/>
      <c r="S57" s="32"/>
      <c r="T57" s="32"/>
    </row>
    <row r="58" spans="1:20" customFormat="1" x14ac:dyDescent="0.25">
      <c r="A58" s="49" t="s">
        <v>367</v>
      </c>
      <c r="B58" s="50" t="s">
        <v>41</v>
      </c>
      <c r="C58" s="50" t="s">
        <v>273</v>
      </c>
      <c r="D58" s="50" t="s">
        <v>2</v>
      </c>
      <c r="E58" s="51">
        <v>56</v>
      </c>
      <c r="F58" s="51">
        <v>27</v>
      </c>
      <c r="G58" s="51">
        <v>24</v>
      </c>
      <c r="H58" s="51">
        <v>38</v>
      </c>
      <c r="I58" s="51">
        <v>26</v>
      </c>
      <c r="J58" s="51">
        <v>27</v>
      </c>
      <c r="K58" s="51">
        <v>22</v>
      </c>
      <c r="L58" s="61">
        <v>791</v>
      </c>
      <c r="M58" s="65"/>
      <c r="N58" s="32"/>
      <c r="O58" s="32"/>
      <c r="P58" s="32"/>
      <c r="Q58" s="32"/>
      <c r="R58" s="32"/>
      <c r="S58" s="32"/>
      <c r="T58" s="32"/>
    </row>
    <row r="59" spans="1:20" customFormat="1" hidden="1" x14ac:dyDescent="0.25">
      <c r="A59" s="46" t="s">
        <v>469</v>
      </c>
      <c r="B59" s="47" t="s">
        <v>435</v>
      </c>
      <c r="C59" s="47" t="s">
        <v>273</v>
      </c>
      <c r="D59" s="47" t="s">
        <v>2</v>
      </c>
      <c r="E59" s="48">
        <v>51</v>
      </c>
      <c r="F59" s="48">
        <v>26</v>
      </c>
      <c r="G59" s="48">
        <v>26</v>
      </c>
      <c r="H59" s="48">
        <v>107</v>
      </c>
      <c r="I59" s="48">
        <v>56</v>
      </c>
      <c r="J59" s="48">
        <v>21</v>
      </c>
      <c r="K59" s="48">
        <v>4881</v>
      </c>
      <c r="L59" s="60">
        <v>898</v>
      </c>
      <c r="M59" s="65"/>
      <c r="N59" s="32"/>
      <c r="O59" s="32"/>
      <c r="P59" s="32"/>
      <c r="Q59" s="32"/>
      <c r="R59" s="32"/>
      <c r="S59" s="32"/>
      <c r="T59" s="32"/>
    </row>
    <row r="60" spans="1:20" customFormat="1" x14ac:dyDescent="0.25">
      <c r="A60" s="49" t="s">
        <v>63</v>
      </c>
      <c r="B60" s="50" t="s">
        <v>31</v>
      </c>
      <c r="C60" s="50" t="s">
        <v>273</v>
      </c>
      <c r="D60" s="50" t="s">
        <v>2</v>
      </c>
      <c r="E60" s="51">
        <v>51</v>
      </c>
      <c r="F60" s="51">
        <v>25</v>
      </c>
      <c r="G60" s="51">
        <v>28</v>
      </c>
      <c r="H60" s="51">
        <v>56</v>
      </c>
      <c r="I60" s="51">
        <v>23</v>
      </c>
      <c r="J60" s="51">
        <v>14</v>
      </c>
      <c r="K60" s="51">
        <v>3903</v>
      </c>
      <c r="L60" s="61">
        <v>936</v>
      </c>
      <c r="M60" s="5"/>
      <c r="N60" s="5"/>
      <c r="O60" s="5"/>
      <c r="P60" s="5"/>
      <c r="Q60" s="5"/>
      <c r="R60" s="5"/>
      <c r="S60" s="5"/>
      <c r="T60" s="5"/>
    </row>
    <row r="61" spans="1:20" customFormat="1" x14ac:dyDescent="0.25">
      <c r="A61" s="46" t="s">
        <v>232</v>
      </c>
      <c r="B61" s="47" t="s">
        <v>31</v>
      </c>
      <c r="C61" s="47" t="s">
        <v>273</v>
      </c>
      <c r="D61" s="47" t="s">
        <v>2</v>
      </c>
      <c r="E61" s="48">
        <v>40</v>
      </c>
      <c r="F61" s="48">
        <v>25</v>
      </c>
      <c r="G61" s="48">
        <v>8</v>
      </c>
      <c r="H61" s="48">
        <v>5</v>
      </c>
      <c r="I61" s="48">
        <v>12</v>
      </c>
      <c r="J61" s="48">
        <v>35</v>
      </c>
      <c r="K61" s="48">
        <v>789</v>
      </c>
      <c r="L61" s="60">
        <v>713</v>
      </c>
      <c r="M61" s="65"/>
      <c r="N61" s="32"/>
      <c r="O61" s="32"/>
      <c r="P61" s="32"/>
      <c r="Q61" s="32"/>
      <c r="R61" s="32"/>
      <c r="S61" s="32"/>
      <c r="T61" s="32"/>
    </row>
    <row r="62" spans="1:20" customFormat="1" x14ac:dyDescent="0.25">
      <c r="A62" s="49" t="s">
        <v>45</v>
      </c>
      <c r="B62" s="50" t="s">
        <v>35</v>
      </c>
      <c r="C62" s="50" t="s">
        <v>273</v>
      </c>
      <c r="D62" s="50" t="s">
        <v>2</v>
      </c>
      <c r="E62" s="51">
        <v>55</v>
      </c>
      <c r="F62" s="51">
        <v>24</v>
      </c>
      <c r="G62" s="51">
        <v>14</v>
      </c>
      <c r="H62" s="51">
        <v>38</v>
      </c>
      <c r="I62" s="51">
        <v>35</v>
      </c>
      <c r="J62" s="51">
        <v>37</v>
      </c>
      <c r="K62" s="51">
        <v>6373</v>
      </c>
      <c r="L62" s="61">
        <v>1052</v>
      </c>
      <c r="M62" s="5"/>
      <c r="N62" s="5"/>
      <c r="O62" s="5"/>
      <c r="P62" s="5"/>
      <c r="Q62" s="5"/>
      <c r="R62" s="5"/>
      <c r="S62" s="5"/>
      <c r="T62" s="5"/>
    </row>
    <row r="63" spans="1:20" customFormat="1" hidden="1" x14ac:dyDescent="0.25">
      <c r="A63" s="46" t="s">
        <v>473</v>
      </c>
      <c r="B63" s="47" t="s">
        <v>435</v>
      </c>
      <c r="C63" s="47" t="s">
        <v>273</v>
      </c>
      <c r="D63" s="47" t="s">
        <v>2</v>
      </c>
      <c r="E63" s="48">
        <v>51</v>
      </c>
      <c r="F63" s="48">
        <v>24</v>
      </c>
      <c r="G63" s="48">
        <v>15</v>
      </c>
      <c r="H63" s="48">
        <v>64</v>
      </c>
      <c r="I63" s="48">
        <v>41</v>
      </c>
      <c r="J63" s="48">
        <v>25</v>
      </c>
      <c r="K63" s="48">
        <v>6147</v>
      </c>
      <c r="L63" s="60">
        <v>848</v>
      </c>
      <c r="M63" s="65"/>
      <c r="N63" s="32"/>
      <c r="O63" s="32"/>
      <c r="P63" s="32"/>
      <c r="Q63" s="32"/>
      <c r="R63" s="32"/>
      <c r="S63" s="32"/>
      <c r="T63" s="32"/>
    </row>
    <row r="64" spans="1:20" customFormat="1" hidden="1" x14ac:dyDescent="0.25">
      <c r="A64" s="46" t="s">
        <v>474</v>
      </c>
      <c r="B64" s="47" t="s">
        <v>435</v>
      </c>
      <c r="C64" s="47" t="s">
        <v>273</v>
      </c>
      <c r="D64" s="47" t="s">
        <v>2</v>
      </c>
      <c r="E64" s="48">
        <v>52</v>
      </c>
      <c r="F64" s="48">
        <v>24</v>
      </c>
      <c r="G64" s="48">
        <v>12</v>
      </c>
      <c r="H64" s="48">
        <v>19</v>
      </c>
      <c r="I64" s="48">
        <v>19</v>
      </c>
      <c r="J64" s="48">
        <v>29</v>
      </c>
      <c r="K64" s="48">
        <v>3327</v>
      </c>
      <c r="L64" s="60">
        <v>833</v>
      </c>
      <c r="M64" s="65"/>
      <c r="N64" s="32"/>
      <c r="O64" s="32"/>
      <c r="P64" s="32"/>
      <c r="Q64" s="32"/>
      <c r="R64" s="32"/>
      <c r="S64" s="32"/>
      <c r="T64" s="32"/>
    </row>
    <row r="65" spans="1:20" customFormat="1" hidden="1" x14ac:dyDescent="0.25">
      <c r="A65" s="46" t="s">
        <v>475</v>
      </c>
      <c r="B65" s="47" t="s">
        <v>435</v>
      </c>
      <c r="C65" s="47" t="s">
        <v>273</v>
      </c>
      <c r="D65" s="47" t="s">
        <v>2</v>
      </c>
      <c r="E65" s="48">
        <v>55</v>
      </c>
      <c r="F65" s="48">
        <v>24</v>
      </c>
      <c r="G65" s="48">
        <v>31</v>
      </c>
      <c r="H65" s="48">
        <v>41</v>
      </c>
      <c r="I65" s="48">
        <v>32</v>
      </c>
      <c r="J65" s="48">
        <v>43</v>
      </c>
      <c r="K65" s="48">
        <v>7845</v>
      </c>
      <c r="L65" s="60">
        <v>914</v>
      </c>
      <c r="M65" s="5"/>
      <c r="N65" s="5"/>
      <c r="O65" s="5"/>
      <c r="P65" s="5"/>
      <c r="Q65" s="5"/>
      <c r="R65" s="5"/>
      <c r="S65" s="5"/>
      <c r="T65" s="5"/>
    </row>
    <row r="66" spans="1:20" customFormat="1" x14ac:dyDescent="0.25">
      <c r="A66" s="46" t="s">
        <v>201</v>
      </c>
      <c r="B66" s="47" t="s">
        <v>31</v>
      </c>
      <c r="C66" s="47" t="s">
        <v>273</v>
      </c>
      <c r="D66" s="47" t="s">
        <v>2</v>
      </c>
      <c r="E66" s="48">
        <v>54</v>
      </c>
      <c r="F66" s="48">
        <v>23</v>
      </c>
      <c r="G66" s="48">
        <v>10</v>
      </c>
      <c r="H66" s="48">
        <v>25</v>
      </c>
      <c r="I66" s="48">
        <v>28</v>
      </c>
      <c r="J66" s="48">
        <v>23</v>
      </c>
      <c r="K66" s="48">
        <v>4228</v>
      </c>
      <c r="L66" s="60">
        <v>840</v>
      </c>
      <c r="M66" s="5"/>
      <c r="N66" s="5"/>
      <c r="O66" s="5"/>
      <c r="P66" s="5"/>
      <c r="Q66" s="5"/>
      <c r="R66" s="5"/>
      <c r="S66" s="5"/>
      <c r="T66" s="5"/>
    </row>
    <row r="67" spans="1:20" customFormat="1" hidden="1" x14ac:dyDescent="0.25">
      <c r="A67" s="46" t="s">
        <v>480</v>
      </c>
      <c r="B67" s="47" t="s">
        <v>435</v>
      </c>
      <c r="C67" s="47" t="s">
        <v>273</v>
      </c>
      <c r="D67" s="47" t="s">
        <v>2</v>
      </c>
      <c r="E67" s="48">
        <v>48</v>
      </c>
      <c r="F67" s="48">
        <v>22</v>
      </c>
      <c r="G67" s="48">
        <v>26</v>
      </c>
      <c r="H67" s="48">
        <v>73</v>
      </c>
      <c r="I67" s="48">
        <v>41</v>
      </c>
      <c r="J67" s="48">
        <v>32</v>
      </c>
      <c r="K67" s="48">
        <v>5756</v>
      </c>
      <c r="L67" s="60">
        <v>642</v>
      </c>
      <c r="M67" s="5"/>
      <c r="N67" s="5"/>
      <c r="O67" s="5"/>
      <c r="P67" s="5"/>
      <c r="Q67" s="5"/>
      <c r="R67" s="5"/>
      <c r="S67" s="5"/>
      <c r="T67" s="5"/>
    </row>
    <row r="68" spans="1:20" customFormat="1" hidden="1" x14ac:dyDescent="0.25">
      <c r="A68" s="46" t="s">
        <v>482</v>
      </c>
      <c r="B68" s="47" t="s">
        <v>435</v>
      </c>
      <c r="C68" s="47" t="s">
        <v>273</v>
      </c>
      <c r="D68" s="47" t="s">
        <v>2</v>
      </c>
      <c r="E68" s="48">
        <v>53</v>
      </c>
      <c r="F68" s="48">
        <v>22</v>
      </c>
      <c r="G68" s="48">
        <v>14</v>
      </c>
      <c r="H68" s="48">
        <v>6</v>
      </c>
      <c r="I68" s="48">
        <v>25</v>
      </c>
      <c r="J68" s="48">
        <v>28</v>
      </c>
      <c r="K68" s="48">
        <v>6128</v>
      </c>
      <c r="L68" s="60">
        <v>753</v>
      </c>
      <c r="N68" s="32"/>
      <c r="O68" s="32"/>
      <c r="P68" s="32"/>
      <c r="Q68" s="32"/>
      <c r="R68" s="32"/>
      <c r="S68" s="32"/>
      <c r="T68" s="32"/>
    </row>
    <row r="69" spans="1:20" customFormat="1" hidden="1" x14ac:dyDescent="0.25">
      <c r="A69" s="46" t="s">
        <v>486</v>
      </c>
      <c r="B69" s="47" t="s">
        <v>435</v>
      </c>
      <c r="C69" s="47" t="s">
        <v>273</v>
      </c>
      <c r="D69" s="47" t="s">
        <v>2</v>
      </c>
      <c r="E69" s="48">
        <v>55</v>
      </c>
      <c r="F69" s="48">
        <v>22</v>
      </c>
      <c r="G69" s="48">
        <v>10</v>
      </c>
      <c r="H69" s="48">
        <v>41</v>
      </c>
      <c r="I69" s="48">
        <v>17</v>
      </c>
      <c r="J69" s="48">
        <v>18</v>
      </c>
      <c r="K69" s="48">
        <v>6162</v>
      </c>
      <c r="L69" s="60">
        <v>887</v>
      </c>
      <c r="M69" s="5"/>
      <c r="N69" s="5"/>
      <c r="O69" s="5"/>
      <c r="P69" s="5"/>
      <c r="Q69" s="5"/>
      <c r="R69" s="5"/>
      <c r="S69" s="5"/>
      <c r="T69" s="5"/>
    </row>
    <row r="70" spans="1:20" customFormat="1" hidden="1" x14ac:dyDescent="0.25">
      <c r="A70" s="49" t="s">
        <v>487</v>
      </c>
      <c r="B70" s="50" t="s">
        <v>435</v>
      </c>
      <c r="C70" s="50" t="s">
        <v>273</v>
      </c>
      <c r="D70" s="50" t="s">
        <v>2</v>
      </c>
      <c r="E70" s="51">
        <v>52</v>
      </c>
      <c r="F70" s="51">
        <v>22</v>
      </c>
      <c r="G70" s="51">
        <v>8</v>
      </c>
      <c r="H70" s="51">
        <v>22</v>
      </c>
      <c r="I70" s="51">
        <v>40</v>
      </c>
      <c r="J70" s="51">
        <v>32</v>
      </c>
      <c r="K70" s="51">
        <v>6021</v>
      </c>
      <c r="L70" s="61">
        <v>651</v>
      </c>
      <c r="M70" s="65"/>
      <c r="N70" s="32"/>
      <c r="O70" s="32"/>
      <c r="P70" s="32"/>
      <c r="Q70" s="32"/>
      <c r="R70" s="32"/>
      <c r="S70" s="32"/>
      <c r="T70" s="32"/>
    </row>
    <row r="71" spans="1:20" customFormat="1" hidden="1" x14ac:dyDescent="0.25">
      <c r="A71" s="49" t="s">
        <v>488</v>
      </c>
      <c r="B71" s="50" t="s">
        <v>435</v>
      </c>
      <c r="C71" s="50" t="s">
        <v>273</v>
      </c>
      <c r="D71" s="50" t="s">
        <v>2</v>
      </c>
      <c r="E71" s="51">
        <v>53</v>
      </c>
      <c r="F71" s="51">
        <v>22</v>
      </c>
      <c r="G71" s="51">
        <v>19</v>
      </c>
      <c r="H71" s="51">
        <v>12</v>
      </c>
      <c r="I71" s="51">
        <v>19</v>
      </c>
      <c r="J71" s="51">
        <v>16</v>
      </c>
      <c r="K71" s="51">
        <v>55</v>
      </c>
      <c r="L71" s="61">
        <v>742</v>
      </c>
      <c r="M71" s="5"/>
      <c r="N71" s="5"/>
      <c r="O71" s="5"/>
      <c r="P71" s="5"/>
      <c r="Q71" s="5"/>
      <c r="R71" s="5"/>
      <c r="S71" s="5"/>
      <c r="T71" s="5"/>
    </row>
    <row r="72" spans="1:20" customFormat="1" x14ac:dyDescent="0.25">
      <c r="A72" s="49" t="s">
        <v>371</v>
      </c>
      <c r="B72" s="50" t="s">
        <v>31</v>
      </c>
      <c r="C72" s="50" t="s">
        <v>273</v>
      </c>
      <c r="D72" s="50" t="s">
        <v>2</v>
      </c>
      <c r="E72" s="51">
        <v>56</v>
      </c>
      <c r="F72" s="51">
        <v>21</v>
      </c>
      <c r="G72" s="51">
        <v>15</v>
      </c>
      <c r="H72" s="51">
        <v>67</v>
      </c>
      <c r="I72" s="51">
        <v>37</v>
      </c>
      <c r="J72" s="51">
        <v>31</v>
      </c>
      <c r="K72" s="51">
        <v>8501</v>
      </c>
      <c r="L72" s="61">
        <v>826</v>
      </c>
      <c r="M72" s="5"/>
      <c r="N72" s="5"/>
      <c r="O72" s="5"/>
      <c r="P72" s="5"/>
      <c r="Q72" s="5"/>
      <c r="R72" s="5"/>
      <c r="S72" s="5"/>
      <c r="T72" s="5"/>
    </row>
    <row r="73" spans="1:20" customFormat="1" hidden="1" x14ac:dyDescent="0.25">
      <c r="A73" s="46" t="s">
        <v>493</v>
      </c>
      <c r="B73" s="47" t="s">
        <v>435</v>
      </c>
      <c r="C73" s="47" t="s">
        <v>273</v>
      </c>
      <c r="D73" s="47" t="s">
        <v>2</v>
      </c>
      <c r="E73" s="48">
        <v>48</v>
      </c>
      <c r="F73" s="48">
        <v>21</v>
      </c>
      <c r="G73" s="48">
        <v>12</v>
      </c>
      <c r="H73" s="48">
        <v>64</v>
      </c>
      <c r="I73" s="48">
        <v>17</v>
      </c>
      <c r="J73" s="48">
        <v>26</v>
      </c>
      <c r="K73" s="48">
        <v>12</v>
      </c>
      <c r="L73" s="60">
        <v>645</v>
      </c>
      <c r="M73" s="65"/>
      <c r="N73" s="32"/>
      <c r="O73" s="32"/>
      <c r="P73" s="32"/>
      <c r="Q73" s="32"/>
      <c r="R73" s="32"/>
      <c r="S73" s="32"/>
      <c r="T73" s="32"/>
    </row>
    <row r="74" spans="1:20" customFormat="1" x14ac:dyDescent="0.25">
      <c r="A74" s="46" t="s">
        <v>44</v>
      </c>
      <c r="B74" s="47" t="s">
        <v>31</v>
      </c>
      <c r="C74" s="47" t="s">
        <v>273</v>
      </c>
      <c r="D74" s="47" t="s">
        <v>2</v>
      </c>
      <c r="E74" s="48">
        <v>27</v>
      </c>
      <c r="F74" s="48">
        <v>21</v>
      </c>
      <c r="G74" s="48">
        <v>20</v>
      </c>
      <c r="H74" s="48">
        <v>19</v>
      </c>
      <c r="I74" s="48">
        <v>7</v>
      </c>
      <c r="J74" s="48">
        <v>14</v>
      </c>
      <c r="K74" s="48">
        <v>1947</v>
      </c>
      <c r="L74" s="60">
        <v>496</v>
      </c>
      <c r="M74" s="5"/>
      <c r="N74" s="5"/>
      <c r="O74" s="5"/>
      <c r="P74" s="5"/>
      <c r="Q74" s="5"/>
      <c r="R74" s="5"/>
      <c r="S74" s="5"/>
      <c r="T74" s="5"/>
    </row>
    <row r="75" spans="1:20" customFormat="1" x14ac:dyDescent="0.25">
      <c r="A75" s="49" t="s">
        <v>316</v>
      </c>
      <c r="B75" s="50" t="s">
        <v>37</v>
      </c>
      <c r="C75" s="50" t="s">
        <v>273</v>
      </c>
      <c r="D75" s="50" t="s">
        <v>2</v>
      </c>
      <c r="E75" s="51">
        <v>49</v>
      </c>
      <c r="F75" s="51">
        <v>20</v>
      </c>
      <c r="G75" s="51">
        <v>19</v>
      </c>
      <c r="H75" s="51">
        <v>48</v>
      </c>
      <c r="I75" s="51">
        <v>19</v>
      </c>
      <c r="J75" s="51">
        <v>27</v>
      </c>
      <c r="K75" s="51">
        <v>161</v>
      </c>
      <c r="L75" s="61">
        <v>719</v>
      </c>
      <c r="M75" s="65"/>
      <c r="N75" s="32"/>
      <c r="O75" s="32"/>
      <c r="P75" s="32"/>
      <c r="Q75" s="32"/>
      <c r="R75" s="32"/>
      <c r="S75" s="32"/>
      <c r="T75" s="32"/>
    </row>
    <row r="76" spans="1:20" customFormat="1" hidden="1" x14ac:dyDescent="0.25">
      <c r="A76" s="46" t="s">
        <v>496</v>
      </c>
      <c r="B76" s="47" t="s">
        <v>435</v>
      </c>
      <c r="C76" s="47" t="s">
        <v>273</v>
      </c>
      <c r="D76" s="47" t="s">
        <v>2</v>
      </c>
      <c r="E76" s="48">
        <v>52</v>
      </c>
      <c r="F76" s="48">
        <v>20</v>
      </c>
      <c r="G76" s="48">
        <v>20</v>
      </c>
      <c r="H76" s="48">
        <v>47</v>
      </c>
      <c r="I76" s="48">
        <v>26</v>
      </c>
      <c r="J76" s="48">
        <v>20</v>
      </c>
      <c r="K76" s="48">
        <v>3268</v>
      </c>
      <c r="L76" s="60">
        <v>728</v>
      </c>
      <c r="M76" s="65"/>
      <c r="N76" s="32"/>
      <c r="O76" s="32"/>
      <c r="P76" s="32"/>
      <c r="Q76" s="32"/>
      <c r="R76" s="32"/>
      <c r="S76" s="32"/>
      <c r="T76" s="32"/>
    </row>
    <row r="77" spans="1:20" customFormat="1" hidden="1" x14ac:dyDescent="0.25">
      <c r="A77" s="49" t="s">
        <v>497</v>
      </c>
      <c r="B77" s="50" t="s">
        <v>435</v>
      </c>
      <c r="C77" s="50" t="s">
        <v>273</v>
      </c>
      <c r="D77" s="50" t="s">
        <v>2</v>
      </c>
      <c r="E77" s="51">
        <v>45</v>
      </c>
      <c r="F77" s="51">
        <v>20</v>
      </c>
      <c r="G77" s="51">
        <v>10</v>
      </c>
      <c r="H77" s="51">
        <v>40</v>
      </c>
      <c r="I77" s="51">
        <v>26</v>
      </c>
      <c r="J77" s="51">
        <v>13</v>
      </c>
      <c r="K77" s="51">
        <v>378</v>
      </c>
      <c r="L77" s="61">
        <v>666</v>
      </c>
      <c r="M77" s="65"/>
      <c r="N77" s="32"/>
      <c r="O77" s="32"/>
      <c r="P77" s="32"/>
      <c r="Q77" s="32"/>
      <c r="R77" s="32"/>
      <c r="S77" s="32"/>
      <c r="T77" s="32"/>
    </row>
    <row r="78" spans="1:20" customFormat="1" hidden="1" x14ac:dyDescent="0.25">
      <c r="A78" s="46" t="s">
        <v>498</v>
      </c>
      <c r="B78" s="47" t="s">
        <v>435</v>
      </c>
      <c r="C78" s="47" t="s">
        <v>273</v>
      </c>
      <c r="D78" s="47" t="s">
        <v>2</v>
      </c>
      <c r="E78" s="48">
        <v>55</v>
      </c>
      <c r="F78" s="48">
        <v>20</v>
      </c>
      <c r="G78" s="48">
        <v>35</v>
      </c>
      <c r="H78" s="48">
        <v>64</v>
      </c>
      <c r="I78" s="48">
        <v>44</v>
      </c>
      <c r="J78" s="48">
        <v>27</v>
      </c>
      <c r="K78" s="48">
        <v>5253</v>
      </c>
      <c r="L78" s="60">
        <v>904</v>
      </c>
      <c r="M78" s="65"/>
      <c r="N78" s="32"/>
      <c r="O78" s="32"/>
      <c r="P78" s="32"/>
      <c r="Q78" s="32"/>
      <c r="R78" s="32"/>
      <c r="S78" s="32"/>
      <c r="T78" s="32"/>
    </row>
    <row r="79" spans="1:20" customFormat="1" x14ac:dyDescent="0.25">
      <c r="A79" s="49" t="s">
        <v>286</v>
      </c>
      <c r="B79" s="50" t="s">
        <v>31</v>
      </c>
      <c r="C79" s="50" t="s">
        <v>273</v>
      </c>
      <c r="D79" s="50" t="s">
        <v>2</v>
      </c>
      <c r="E79" s="51">
        <v>55</v>
      </c>
      <c r="F79" s="51">
        <v>20</v>
      </c>
      <c r="G79" s="51">
        <v>30</v>
      </c>
      <c r="H79" s="51">
        <v>58</v>
      </c>
      <c r="I79" s="51">
        <v>13</v>
      </c>
      <c r="J79" s="51">
        <v>12</v>
      </c>
      <c r="K79" s="51">
        <v>1099</v>
      </c>
      <c r="L79" s="61">
        <v>755</v>
      </c>
      <c r="M79" s="5"/>
      <c r="N79" s="5"/>
      <c r="O79" s="5"/>
      <c r="P79" s="5"/>
      <c r="Q79" s="5"/>
      <c r="R79" s="5"/>
      <c r="S79" s="5"/>
      <c r="T79" s="5"/>
    </row>
    <row r="80" spans="1:20" customFormat="1" hidden="1" x14ac:dyDescent="0.25">
      <c r="A80" s="46" t="s">
        <v>499</v>
      </c>
      <c r="B80" s="47" t="s">
        <v>435</v>
      </c>
      <c r="C80" s="47" t="s">
        <v>273</v>
      </c>
      <c r="D80" s="47" t="s">
        <v>2</v>
      </c>
      <c r="E80" s="48">
        <v>45</v>
      </c>
      <c r="F80" s="48">
        <v>20</v>
      </c>
      <c r="G80" s="48">
        <v>12</v>
      </c>
      <c r="H80" s="48">
        <v>45</v>
      </c>
      <c r="I80" s="48">
        <v>20</v>
      </c>
      <c r="J80" s="48">
        <v>21</v>
      </c>
      <c r="K80" s="48">
        <v>3683</v>
      </c>
      <c r="L80" s="60">
        <v>738</v>
      </c>
      <c r="M80" s="5"/>
      <c r="N80" s="5"/>
      <c r="O80" s="5"/>
      <c r="P80" s="5"/>
      <c r="Q80" s="5"/>
      <c r="R80" s="5"/>
      <c r="S80" s="5"/>
      <c r="T80" s="5"/>
    </row>
    <row r="81" spans="1:20" customFormat="1" hidden="1" x14ac:dyDescent="0.25">
      <c r="A81" s="46" t="s">
        <v>501</v>
      </c>
      <c r="B81" s="47" t="s">
        <v>435</v>
      </c>
      <c r="C81" s="47" t="s">
        <v>273</v>
      </c>
      <c r="D81" s="47" t="s">
        <v>2</v>
      </c>
      <c r="E81" s="48">
        <v>56</v>
      </c>
      <c r="F81" s="48">
        <v>20</v>
      </c>
      <c r="G81" s="48">
        <v>41</v>
      </c>
      <c r="H81" s="48">
        <v>96</v>
      </c>
      <c r="I81" s="48">
        <v>23</v>
      </c>
      <c r="J81" s="48">
        <v>24</v>
      </c>
      <c r="K81" s="48">
        <v>8037</v>
      </c>
      <c r="L81" s="60">
        <v>803</v>
      </c>
      <c r="M81" s="5"/>
      <c r="N81" s="5"/>
      <c r="O81" s="5"/>
      <c r="P81" s="5"/>
      <c r="Q81" s="5"/>
      <c r="R81" s="5"/>
      <c r="S81" s="5"/>
      <c r="T81" s="5"/>
    </row>
    <row r="82" spans="1:20" customFormat="1" hidden="1" x14ac:dyDescent="0.25">
      <c r="A82" s="49" t="s">
        <v>502</v>
      </c>
      <c r="B82" s="50" t="s">
        <v>435</v>
      </c>
      <c r="C82" s="50" t="s">
        <v>273</v>
      </c>
      <c r="D82" s="50" t="s">
        <v>2</v>
      </c>
      <c r="E82" s="51">
        <v>52</v>
      </c>
      <c r="F82" s="51">
        <v>20</v>
      </c>
      <c r="G82" s="51">
        <v>7</v>
      </c>
      <c r="H82" s="51">
        <v>60</v>
      </c>
      <c r="I82" s="51">
        <v>43</v>
      </c>
      <c r="J82" s="51">
        <v>20</v>
      </c>
      <c r="K82" s="51">
        <v>3918</v>
      </c>
      <c r="L82" s="61">
        <v>724</v>
      </c>
      <c r="M82" s="5"/>
      <c r="N82" s="5"/>
      <c r="O82" s="5"/>
      <c r="P82" s="5"/>
      <c r="Q82" s="5"/>
      <c r="R82" s="5"/>
      <c r="S82" s="5"/>
      <c r="T82" s="5"/>
    </row>
    <row r="83" spans="1:20" customFormat="1" hidden="1" x14ac:dyDescent="0.25">
      <c r="A83" s="46" t="s">
        <v>504</v>
      </c>
      <c r="B83" s="47" t="s">
        <v>435</v>
      </c>
      <c r="C83" s="47" t="s">
        <v>273</v>
      </c>
      <c r="D83" s="47" t="s">
        <v>2</v>
      </c>
      <c r="E83" s="48">
        <v>54</v>
      </c>
      <c r="F83" s="48">
        <v>20</v>
      </c>
      <c r="G83" s="48">
        <v>20</v>
      </c>
      <c r="H83" s="48">
        <v>9</v>
      </c>
      <c r="I83" s="48">
        <v>13</v>
      </c>
      <c r="J83" s="48">
        <v>27</v>
      </c>
      <c r="K83" s="48">
        <v>6174</v>
      </c>
      <c r="L83" s="60">
        <v>707</v>
      </c>
      <c r="M83" s="5"/>
      <c r="N83" s="5"/>
      <c r="O83" s="5"/>
      <c r="P83" s="5"/>
      <c r="Q83" s="5"/>
      <c r="R83" s="5"/>
      <c r="S83" s="5"/>
      <c r="T83" s="5"/>
    </row>
    <row r="84" spans="1:20" customFormat="1" hidden="1" x14ac:dyDescent="0.25">
      <c r="A84" s="49" t="s">
        <v>507</v>
      </c>
      <c r="B84" s="50" t="s">
        <v>435</v>
      </c>
      <c r="C84" s="50" t="s">
        <v>273</v>
      </c>
      <c r="D84" s="50" t="s">
        <v>2</v>
      </c>
      <c r="E84" s="51">
        <v>50</v>
      </c>
      <c r="F84" s="51">
        <v>19</v>
      </c>
      <c r="G84" s="51">
        <v>22</v>
      </c>
      <c r="H84" s="51">
        <v>94</v>
      </c>
      <c r="I84" s="51">
        <v>36</v>
      </c>
      <c r="J84" s="51">
        <v>17</v>
      </c>
      <c r="K84" s="51">
        <v>5833</v>
      </c>
      <c r="L84" s="61">
        <v>688</v>
      </c>
      <c r="M84" s="5"/>
      <c r="N84" s="5"/>
      <c r="O84" s="5"/>
      <c r="P84" s="5"/>
      <c r="Q84" s="5"/>
      <c r="R84" s="5"/>
      <c r="S84" s="5"/>
      <c r="T84" s="5"/>
    </row>
    <row r="85" spans="1:20" customFormat="1" hidden="1" x14ac:dyDescent="0.25">
      <c r="A85" s="49" t="s">
        <v>509</v>
      </c>
      <c r="B85" s="50" t="s">
        <v>435</v>
      </c>
      <c r="C85" s="50" t="s">
        <v>273</v>
      </c>
      <c r="D85" s="50" t="s">
        <v>2</v>
      </c>
      <c r="E85" s="51">
        <v>46</v>
      </c>
      <c r="F85" s="51">
        <v>19</v>
      </c>
      <c r="G85" s="51">
        <v>16</v>
      </c>
      <c r="H85" s="51">
        <v>52</v>
      </c>
      <c r="I85" s="51">
        <v>21</v>
      </c>
      <c r="J85" s="51">
        <v>20</v>
      </c>
      <c r="K85" s="51">
        <v>4755</v>
      </c>
      <c r="L85" s="61">
        <v>586</v>
      </c>
      <c r="M85" s="65"/>
      <c r="N85" s="32"/>
      <c r="O85" s="32"/>
      <c r="P85" s="32"/>
      <c r="Q85" s="32"/>
      <c r="R85" s="32"/>
      <c r="S85" s="32"/>
      <c r="T85" s="32"/>
    </row>
    <row r="86" spans="1:20" customFormat="1" x14ac:dyDescent="0.25">
      <c r="A86" s="49" t="s">
        <v>336</v>
      </c>
      <c r="B86" s="50" t="s">
        <v>35</v>
      </c>
      <c r="C86" s="50" t="s">
        <v>273</v>
      </c>
      <c r="D86" s="50" t="s">
        <v>2</v>
      </c>
      <c r="E86" s="51">
        <v>54</v>
      </c>
      <c r="F86" s="51">
        <v>19</v>
      </c>
      <c r="G86" s="51">
        <v>6</v>
      </c>
      <c r="H86" s="51">
        <v>15</v>
      </c>
      <c r="I86" s="51">
        <v>18</v>
      </c>
      <c r="J86" s="51">
        <v>19</v>
      </c>
      <c r="K86" s="51">
        <v>12</v>
      </c>
      <c r="L86" s="61">
        <v>768</v>
      </c>
      <c r="M86" s="5"/>
      <c r="N86" s="5"/>
      <c r="O86" s="5"/>
      <c r="P86" s="5"/>
      <c r="Q86" s="5"/>
      <c r="R86" s="5"/>
      <c r="S86" s="5"/>
      <c r="T86" s="5"/>
    </row>
    <row r="87" spans="1:20" customFormat="1" x14ac:dyDescent="0.25">
      <c r="A87" s="49" t="s">
        <v>381</v>
      </c>
      <c r="B87" s="50" t="s">
        <v>41</v>
      </c>
      <c r="C87" s="50" t="s">
        <v>273</v>
      </c>
      <c r="D87" s="50" t="s">
        <v>2</v>
      </c>
      <c r="E87" s="51">
        <v>55</v>
      </c>
      <c r="F87" s="51">
        <v>19</v>
      </c>
      <c r="G87" s="51">
        <v>8</v>
      </c>
      <c r="H87" s="51">
        <v>19</v>
      </c>
      <c r="I87" s="51">
        <v>11</v>
      </c>
      <c r="J87" s="51">
        <v>23</v>
      </c>
      <c r="K87" s="51">
        <v>41</v>
      </c>
      <c r="L87" s="61">
        <v>737</v>
      </c>
      <c r="M87" s="5"/>
      <c r="N87" s="5"/>
      <c r="O87" s="5"/>
      <c r="P87" s="5"/>
      <c r="Q87" s="5"/>
      <c r="R87" s="5"/>
      <c r="S87" s="5"/>
      <c r="T87" s="5"/>
    </row>
    <row r="88" spans="1:20" customFormat="1" hidden="1" x14ac:dyDescent="0.25">
      <c r="A88" s="49" t="s">
        <v>513</v>
      </c>
      <c r="B88" s="50" t="s">
        <v>435</v>
      </c>
      <c r="C88" s="50" t="s">
        <v>273</v>
      </c>
      <c r="D88" s="50" t="s">
        <v>2</v>
      </c>
      <c r="E88" s="51">
        <v>56</v>
      </c>
      <c r="F88" s="51">
        <v>19</v>
      </c>
      <c r="G88" s="51">
        <v>26</v>
      </c>
      <c r="H88" s="51">
        <v>57</v>
      </c>
      <c r="I88" s="51">
        <v>27</v>
      </c>
      <c r="J88" s="51">
        <v>26</v>
      </c>
      <c r="K88" s="51">
        <v>3387</v>
      </c>
      <c r="L88" s="61">
        <v>853</v>
      </c>
      <c r="M88" s="65"/>
      <c r="N88" s="32"/>
      <c r="O88" s="32"/>
      <c r="P88" s="32"/>
      <c r="Q88" s="32"/>
      <c r="R88" s="32"/>
      <c r="S88" s="32"/>
      <c r="T88" s="32"/>
    </row>
    <row r="89" spans="1:20" customFormat="1" x14ac:dyDescent="0.25">
      <c r="A89" s="46" t="s">
        <v>241</v>
      </c>
      <c r="B89" s="47" t="s">
        <v>35</v>
      </c>
      <c r="C89" s="47" t="s">
        <v>273</v>
      </c>
      <c r="D89" s="47" t="s">
        <v>2</v>
      </c>
      <c r="E89" s="48">
        <v>27</v>
      </c>
      <c r="F89" s="48">
        <v>19</v>
      </c>
      <c r="G89" s="48">
        <v>30</v>
      </c>
      <c r="H89" s="48">
        <v>57</v>
      </c>
      <c r="I89" s="48">
        <v>19</v>
      </c>
      <c r="J89" s="48">
        <v>27</v>
      </c>
      <c r="K89" s="48">
        <v>2318</v>
      </c>
      <c r="L89" s="60">
        <v>548</v>
      </c>
      <c r="M89" s="5"/>
      <c r="N89" s="5"/>
      <c r="O89" s="5"/>
      <c r="P89" s="5"/>
      <c r="Q89" s="5"/>
      <c r="R89" s="5"/>
      <c r="S89" s="5"/>
      <c r="T89" s="5"/>
    </row>
    <row r="90" spans="1:20" customFormat="1" hidden="1" x14ac:dyDescent="0.25">
      <c r="A90" s="49" t="s">
        <v>517</v>
      </c>
      <c r="B90" s="50" t="s">
        <v>435</v>
      </c>
      <c r="C90" s="50" t="s">
        <v>273</v>
      </c>
      <c r="D90" s="50" t="s">
        <v>2</v>
      </c>
      <c r="E90" s="51">
        <v>46</v>
      </c>
      <c r="F90" s="51">
        <v>18</v>
      </c>
      <c r="G90" s="51">
        <v>6</v>
      </c>
      <c r="H90" s="51">
        <v>37</v>
      </c>
      <c r="I90" s="51">
        <v>20</v>
      </c>
      <c r="J90" s="51">
        <v>8</v>
      </c>
      <c r="K90" s="51">
        <v>39</v>
      </c>
      <c r="L90" s="61">
        <v>601</v>
      </c>
      <c r="M90" s="65"/>
      <c r="N90" s="32"/>
      <c r="O90" s="32"/>
      <c r="P90" s="32"/>
      <c r="Q90" s="32"/>
      <c r="R90" s="32"/>
      <c r="S90" s="32"/>
      <c r="T90" s="32"/>
    </row>
    <row r="91" spans="1:20" customFormat="1" hidden="1" x14ac:dyDescent="0.25">
      <c r="A91" s="46" t="s">
        <v>518</v>
      </c>
      <c r="B91" s="47" t="s">
        <v>435</v>
      </c>
      <c r="C91" s="47" t="s">
        <v>273</v>
      </c>
      <c r="D91" s="47" t="s">
        <v>2</v>
      </c>
      <c r="E91" s="48">
        <v>45</v>
      </c>
      <c r="F91" s="48">
        <v>18</v>
      </c>
      <c r="G91" s="48">
        <v>31</v>
      </c>
      <c r="H91" s="48">
        <v>77</v>
      </c>
      <c r="I91" s="48">
        <v>12</v>
      </c>
      <c r="J91" s="48">
        <v>25</v>
      </c>
      <c r="K91" s="48">
        <v>336</v>
      </c>
      <c r="L91" s="60">
        <v>684</v>
      </c>
      <c r="M91" s="5"/>
      <c r="N91" s="5"/>
      <c r="O91" s="5"/>
      <c r="P91" s="5"/>
      <c r="Q91" s="5"/>
      <c r="R91" s="5"/>
      <c r="S91" s="5"/>
      <c r="T91" s="5"/>
    </row>
    <row r="92" spans="1:20" customFormat="1" hidden="1" x14ac:dyDescent="0.25">
      <c r="A92" s="49" t="s">
        <v>520</v>
      </c>
      <c r="B92" s="50" t="s">
        <v>435</v>
      </c>
      <c r="C92" s="50" t="s">
        <v>273</v>
      </c>
      <c r="D92" s="50" t="s">
        <v>2</v>
      </c>
      <c r="E92" s="51">
        <v>55</v>
      </c>
      <c r="F92" s="51">
        <v>18</v>
      </c>
      <c r="G92" s="51">
        <v>16</v>
      </c>
      <c r="H92" s="51">
        <v>33</v>
      </c>
      <c r="I92" s="51">
        <v>19</v>
      </c>
      <c r="J92" s="51">
        <v>21</v>
      </c>
      <c r="K92" s="51">
        <v>8049</v>
      </c>
      <c r="L92" s="61">
        <v>843</v>
      </c>
      <c r="M92" s="5"/>
      <c r="N92" s="5"/>
      <c r="O92" s="5"/>
      <c r="P92" s="5"/>
      <c r="Q92" s="5"/>
      <c r="R92" s="5"/>
      <c r="S92" s="5"/>
      <c r="T92" s="5"/>
    </row>
    <row r="93" spans="1:20" customFormat="1" hidden="1" x14ac:dyDescent="0.25">
      <c r="A93" s="46" t="s">
        <v>521</v>
      </c>
      <c r="B93" s="47" t="s">
        <v>435</v>
      </c>
      <c r="C93" s="47" t="s">
        <v>273</v>
      </c>
      <c r="D93" s="47" t="s">
        <v>2</v>
      </c>
      <c r="E93" s="48">
        <v>56</v>
      </c>
      <c r="F93" s="48">
        <v>18</v>
      </c>
      <c r="G93" s="48">
        <v>15</v>
      </c>
      <c r="H93" s="48">
        <v>130</v>
      </c>
      <c r="I93" s="48">
        <v>71</v>
      </c>
      <c r="J93" s="48">
        <v>19</v>
      </c>
      <c r="K93" s="48">
        <v>8890</v>
      </c>
      <c r="L93" s="60">
        <v>884</v>
      </c>
      <c r="M93" s="5"/>
      <c r="N93" s="5"/>
      <c r="O93" s="5"/>
      <c r="P93" s="5"/>
      <c r="Q93" s="5"/>
      <c r="R93" s="5"/>
      <c r="S93" s="5"/>
      <c r="T93" s="5"/>
    </row>
    <row r="94" spans="1:20" customFormat="1" x14ac:dyDescent="0.25">
      <c r="A94" s="49" t="s">
        <v>102</v>
      </c>
      <c r="B94" s="50" t="s">
        <v>41</v>
      </c>
      <c r="C94" s="50" t="s">
        <v>273</v>
      </c>
      <c r="D94" s="50" t="s">
        <v>2</v>
      </c>
      <c r="E94" s="51">
        <v>33</v>
      </c>
      <c r="F94" s="51">
        <v>18</v>
      </c>
      <c r="G94" s="51">
        <v>17</v>
      </c>
      <c r="H94" s="51">
        <v>15</v>
      </c>
      <c r="I94" s="51">
        <v>7</v>
      </c>
      <c r="J94" s="51">
        <v>12</v>
      </c>
      <c r="K94" s="51">
        <v>63</v>
      </c>
      <c r="L94" s="61">
        <v>522</v>
      </c>
      <c r="M94" s="5"/>
      <c r="N94" s="5"/>
      <c r="O94" s="5"/>
      <c r="P94" s="5"/>
      <c r="Q94" s="5"/>
      <c r="R94" s="5"/>
      <c r="S94" s="5"/>
      <c r="T94" s="5"/>
    </row>
    <row r="95" spans="1:20" customFormat="1" x14ac:dyDescent="0.25">
      <c r="A95" s="49" t="s">
        <v>380</v>
      </c>
      <c r="B95" s="50" t="s">
        <v>35</v>
      </c>
      <c r="C95" s="50" t="s">
        <v>273</v>
      </c>
      <c r="D95" s="50" t="s">
        <v>2</v>
      </c>
      <c r="E95" s="51">
        <v>55</v>
      </c>
      <c r="F95" s="51">
        <v>17</v>
      </c>
      <c r="G95" s="51">
        <v>18</v>
      </c>
      <c r="H95" s="51">
        <v>36</v>
      </c>
      <c r="I95" s="51">
        <v>24</v>
      </c>
      <c r="J95" s="51">
        <v>20</v>
      </c>
      <c r="K95" s="51">
        <v>39</v>
      </c>
      <c r="L95" s="61">
        <v>712</v>
      </c>
      <c r="M95" s="65"/>
      <c r="N95" s="32"/>
      <c r="O95" s="32"/>
      <c r="P95" s="32"/>
      <c r="Q95" s="32"/>
      <c r="R95" s="32"/>
      <c r="S95" s="32"/>
      <c r="T95" s="32"/>
    </row>
    <row r="96" spans="1:20" customFormat="1" hidden="1" x14ac:dyDescent="0.25">
      <c r="A96" s="46" t="s">
        <v>534</v>
      </c>
      <c r="B96" s="47" t="s">
        <v>435</v>
      </c>
      <c r="C96" s="47" t="s">
        <v>273</v>
      </c>
      <c r="D96" s="47" t="s">
        <v>2</v>
      </c>
      <c r="E96" s="48">
        <v>40</v>
      </c>
      <c r="F96" s="48">
        <v>16</v>
      </c>
      <c r="G96" s="48">
        <v>18</v>
      </c>
      <c r="H96" s="48">
        <v>31</v>
      </c>
      <c r="I96" s="48">
        <v>40</v>
      </c>
      <c r="J96" s="48">
        <v>14</v>
      </c>
      <c r="K96" s="48">
        <v>6521</v>
      </c>
      <c r="L96" s="60">
        <v>627</v>
      </c>
      <c r="M96" s="5"/>
      <c r="N96" s="5"/>
      <c r="O96" s="5"/>
      <c r="P96" s="5"/>
      <c r="Q96" s="5"/>
      <c r="R96" s="5"/>
      <c r="S96" s="5"/>
      <c r="T96" s="5"/>
    </row>
    <row r="97" spans="1:20" customFormat="1" hidden="1" x14ac:dyDescent="0.25">
      <c r="A97" s="49" t="s">
        <v>535</v>
      </c>
      <c r="B97" s="50" t="s">
        <v>435</v>
      </c>
      <c r="C97" s="50" t="s">
        <v>273</v>
      </c>
      <c r="D97" s="50" t="s">
        <v>2</v>
      </c>
      <c r="E97" s="51">
        <v>42</v>
      </c>
      <c r="F97" s="51">
        <v>16</v>
      </c>
      <c r="G97" s="51">
        <v>23</v>
      </c>
      <c r="H97" s="51">
        <v>113</v>
      </c>
      <c r="I97" s="51">
        <v>23</v>
      </c>
      <c r="J97" s="51">
        <v>14</v>
      </c>
      <c r="K97" s="51">
        <v>1565</v>
      </c>
      <c r="L97" s="61">
        <v>603</v>
      </c>
      <c r="M97" s="65"/>
      <c r="N97" s="32"/>
      <c r="O97" s="32"/>
      <c r="P97" s="32"/>
      <c r="Q97" s="32"/>
      <c r="R97" s="32"/>
      <c r="S97" s="32"/>
      <c r="T97" s="32"/>
    </row>
    <row r="98" spans="1:20" customFormat="1" hidden="1" x14ac:dyDescent="0.25">
      <c r="A98" s="46" t="s">
        <v>542</v>
      </c>
      <c r="B98" s="47" t="s">
        <v>435</v>
      </c>
      <c r="C98" s="47" t="s">
        <v>273</v>
      </c>
      <c r="D98" s="47" t="s">
        <v>2</v>
      </c>
      <c r="E98" s="48">
        <v>50</v>
      </c>
      <c r="F98" s="48">
        <v>16</v>
      </c>
      <c r="G98" s="48">
        <v>8</v>
      </c>
      <c r="H98" s="48">
        <v>27</v>
      </c>
      <c r="I98" s="48">
        <v>25</v>
      </c>
      <c r="J98" s="48">
        <v>26</v>
      </c>
      <c r="K98" s="48">
        <v>5735</v>
      </c>
      <c r="L98" s="60">
        <v>724</v>
      </c>
      <c r="N98" s="32"/>
      <c r="O98" s="32"/>
      <c r="P98" s="32"/>
      <c r="Q98" s="32"/>
      <c r="R98" s="32"/>
      <c r="S98" s="32"/>
      <c r="T98" s="32"/>
    </row>
    <row r="99" spans="1:20" customFormat="1" x14ac:dyDescent="0.25">
      <c r="A99" s="46" t="s">
        <v>304</v>
      </c>
      <c r="B99" s="47" t="s">
        <v>41</v>
      </c>
      <c r="C99" s="47" t="s">
        <v>273</v>
      </c>
      <c r="D99" s="47" t="s">
        <v>2</v>
      </c>
      <c r="E99" s="48">
        <v>50</v>
      </c>
      <c r="F99" s="48">
        <v>15</v>
      </c>
      <c r="G99" s="48">
        <v>13</v>
      </c>
      <c r="H99" s="48">
        <v>52</v>
      </c>
      <c r="I99" s="48">
        <v>21</v>
      </c>
      <c r="J99" s="48">
        <v>27</v>
      </c>
      <c r="K99" s="48">
        <v>6854</v>
      </c>
      <c r="L99" s="60">
        <v>791</v>
      </c>
      <c r="M99" s="5"/>
      <c r="N99" s="5"/>
      <c r="O99" s="5"/>
      <c r="P99" s="5"/>
      <c r="Q99" s="5"/>
      <c r="R99" s="5"/>
      <c r="S99" s="5"/>
      <c r="T99" s="5"/>
    </row>
    <row r="100" spans="1:20" customFormat="1" x14ac:dyDescent="0.25">
      <c r="A100" s="46" t="s">
        <v>322</v>
      </c>
      <c r="B100" s="47" t="s">
        <v>37</v>
      </c>
      <c r="C100" s="47" t="s">
        <v>273</v>
      </c>
      <c r="D100" s="47" t="s">
        <v>2</v>
      </c>
      <c r="E100" s="48">
        <v>43</v>
      </c>
      <c r="F100" s="48">
        <v>15</v>
      </c>
      <c r="G100" s="48">
        <v>8</v>
      </c>
      <c r="H100" s="48">
        <v>27</v>
      </c>
      <c r="I100" s="48">
        <v>19</v>
      </c>
      <c r="J100" s="48">
        <v>9</v>
      </c>
      <c r="K100" s="48">
        <v>6</v>
      </c>
      <c r="L100" s="60">
        <v>567</v>
      </c>
      <c r="M100" s="5"/>
      <c r="N100" s="5"/>
      <c r="O100" s="5"/>
      <c r="P100" s="5"/>
      <c r="Q100" s="5"/>
      <c r="R100" s="5"/>
      <c r="S100" s="5"/>
      <c r="T100" s="5"/>
    </row>
    <row r="101" spans="1:20" customFormat="1" hidden="1" x14ac:dyDescent="0.25">
      <c r="A101" s="46" t="s">
        <v>546</v>
      </c>
      <c r="B101" s="47" t="s">
        <v>435</v>
      </c>
      <c r="C101" s="47" t="s">
        <v>273</v>
      </c>
      <c r="D101" s="47" t="s">
        <v>2</v>
      </c>
      <c r="E101" s="48">
        <v>45</v>
      </c>
      <c r="F101" s="48">
        <v>15</v>
      </c>
      <c r="G101" s="48">
        <v>12</v>
      </c>
      <c r="H101" s="48">
        <v>18</v>
      </c>
      <c r="I101" s="48">
        <v>22</v>
      </c>
      <c r="J101" s="48">
        <v>22</v>
      </c>
      <c r="K101" s="48">
        <v>5662</v>
      </c>
      <c r="L101" s="60">
        <v>523</v>
      </c>
      <c r="M101" s="65"/>
      <c r="N101" s="32"/>
      <c r="O101" s="32"/>
      <c r="P101" s="32"/>
      <c r="Q101" s="32"/>
      <c r="R101" s="32"/>
      <c r="S101" s="32"/>
      <c r="T101" s="32"/>
    </row>
    <row r="102" spans="1:20" customFormat="1" hidden="1" x14ac:dyDescent="0.25">
      <c r="A102" s="46" t="s">
        <v>547</v>
      </c>
      <c r="B102" s="47" t="s">
        <v>435</v>
      </c>
      <c r="C102" s="47" t="s">
        <v>273</v>
      </c>
      <c r="D102" s="47" t="s">
        <v>2</v>
      </c>
      <c r="E102" s="48">
        <v>43</v>
      </c>
      <c r="F102" s="48">
        <v>15</v>
      </c>
      <c r="G102" s="48">
        <v>4</v>
      </c>
      <c r="H102" s="48">
        <v>46</v>
      </c>
      <c r="I102" s="48">
        <v>22</v>
      </c>
      <c r="J102" s="48">
        <v>14</v>
      </c>
      <c r="K102" s="48">
        <v>3378</v>
      </c>
      <c r="L102" s="60">
        <v>516</v>
      </c>
      <c r="M102" s="5"/>
      <c r="N102" s="5"/>
      <c r="O102" s="5"/>
      <c r="P102" s="5"/>
      <c r="Q102" s="5"/>
      <c r="R102" s="5"/>
      <c r="S102" s="5"/>
      <c r="T102" s="5"/>
    </row>
    <row r="103" spans="1:20" customFormat="1" hidden="1" x14ac:dyDescent="0.25">
      <c r="A103" s="49" t="s">
        <v>548</v>
      </c>
      <c r="B103" s="50" t="s">
        <v>435</v>
      </c>
      <c r="C103" s="50" t="s">
        <v>273</v>
      </c>
      <c r="D103" s="50" t="s">
        <v>2</v>
      </c>
      <c r="E103" s="51">
        <v>42</v>
      </c>
      <c r="F103" s="51">
        <v>15</v>
      </c>
      <c r="G103" s="51">
        <v>14</v>
      </c>
      <c r="H103" s="51">
        <v>65</v>
      </c>
      <c r="I103" s="51">
        <v>22</v>
      </c>
      <c r="J103" s="51">
        <v>21</v>
      </c>
      <c r="K103" s="51">
        <v>4383</v>
      </c>
      <c r="L103" s="61">
        <v>432</v>
      </c>
      <c r="M103" s="5"/>
      <c r="N103" s="5"/>
      <c r="O103" s="5"/>
      <c r="P103" s="5"/>
      <c r="Q103" s="5"/>
      <c r="R103" s="5"/>
      <c r="S103" s="5"/>
      <c r="T103" s="5"/>
    </row>
    <row r="104" spans="1:20" customFormat="1" hidden="1" x14ac:dyDescent="0.25">
      <c r="A104" s="49" t="s">
        <v>551</v>
      </c>
      <c r="B104" s="50" t="s">
        <v>435</v>
      </c>
      <c r="C104" s="50" t="s">
        <v>273</v>
      </c>
      <c r="D104" s="50" t="s">
        <v>2</v>
      </c>
      <c r="E104" s="51">
        <v>34</v>
      </c>
      <c r="F104" s="51">
        <v>15</v>
      </c>
      <c r="G104" s="51">
        <v>4</v>
      </c>
      <c r="H104" s="51">
        <v>8</v>
      </c>
      <c r="I104" s="51">
        <v>16</v>
      </c>
      <c r="J104" s="51">
        <v>10</v>
      </c>
      <c r="K104" s="51">
        <v>1819</v>
      </c>
      <c r="L104" s="61">
        <v>356</v>
      </c>
      <c r="M104" s="5"/>
      <c r="N104" s="5"/>
      <c r="O104" s="5"/>
      <c r="P104" s="5"/>
      <c r="Q104" s="5"/>
      <c r="R104" s="5"/>
      <c r="S104" s="5"/>
      <c r="T104" s="5"/>
    </row>
    <row r="105" spans="1:20" customFormat="1" x14ac:dyDescent="0.25">
      <c r="A105" s="46" t="s">
        <v>376</v>
      </c>
      <c r="B105" s="47" t="s">
        <v>35</v>
      </c>
      <c r="C105" s="47" t="s">
        <v>273</v>
      </c>
      <c r="D105" s="47" t="s">
        <v>2</v>
      </c>
      <c r="E105" s="48">
        <v>48</v>
      </c>
      <c r="F105" s="48">
        <v>15</v>
      </c>
      <c r="G105" s="48">
        <v>4</v>
      </c>
      <c r="H105" s="48">
        <v>41</v>
      </c>
      <c r="I105" s="48">
        <v>33</v>
      </c>
      <c r="J105" s="48">
        <v>22</v>
      </c>
      <c r="K105" s="48">
        <v>3610</v>
      </c>
      <c r="L105" s="60">
        <v>719</v>
      </c>
      <c r="M105" s="5"/>
      <c r="N105" s="5"/>
      <c r="O105" s="5"/>
      <c r="P105" s="5"/>
      <c r="Q105" s="5"/>
      <c r="R105" s="5"/>
      <c r="S105" s="5"/>
      <c r="T105" s="5"/>
    </row>
    <row r="106" spans="1:20" customFormat="1" hidden="1" x14ac:dyDescent="0.25">
      <c r="A106" s="46" t="s">
        <v>556</v>
      </c>
      <c r="B106" s="47" t="s">
        <v>435</v>
      </c>
      <c r="C106" s="47" t="s">
        <v>273</v>
      </c>
      <c r="D106" s="47" t="s">
        <v>2</v>
      </c>
      <c r="E106" s="48">
        <v>54</v>
      </c>
      <c r="F106" s="48">
        <v>14</v>
      </c>
      <c r="G106" s="48">
        <v>35</v>
      </c>
      <c r="H106" s="48">
        <v>62</v>
      </c>
      <c r="I106" s="48">
        <v>22</v>
      </c>
      <c r="J106" s="48">
        <v>23</v>
      </c>
      <c r="K106" s="48">
        <v>3189</v>
      </c>
      <c r="L106" s="60">
        <v>785</v>
      </c>
      <c r="M106" s="5"/>
      <c r="N106" s="5"/>
      <c r="O106" s="5"/>
      <c r="P106" s="5"/>
      <c r="Q106" s="5"/>
      <c r="R106" s="5"/>
      <c r="S106" s="5"/>
      <c r="T106" s="5"/>
    </row>
    <row r="107" spans="1:20" customFormat="1" hidden="1" x14ac:dyDescent="0.25">
      <c r="A107" s="49" t="s">
        <v>557</v>
      </c>
      <c r="B107" s="50" t="s">
        <v>435</v>
      </c>
      <c r="C107" s="50" t="s">
        <v>273</v>
      </c>
      <c r="D107" s="50" t="s">
        <v>2</v>
      </c>
      <c r="E107" s="51">
        <v>54</v>
      </c>
      <c r="F107" s="51">
        <v>14</v>
      </c>
      <c r="G107" s="51">
        <v>22</v>
      </c>
      <c r="H107" s="51">
        <v>153</v>
      </c>
      <c r="I107" s="51">
        <v>34</v>
      </c>
      <c r="J107" s="51">
        <v>29</v>
      </c>
      <c r="K107" s="51">
        <v>7587</v>
      </c>
      <c r="L107" s="61">
        <v>799</v>
      </c>
      <c r="M107" s="5"/>
      <c r="N107" s="5"/>
      <c r="O107" s="5"/>
      <c r="P107" s="5"/>
      <c r="Q107" s="5"/>
      <c r="R107" s="5"/>
      <c r="S107" s="5"/>
      <c r="T107" s="5"/>
    </row>
    <row r="108" spans="1:20" customFormat="1" hidden="1" x14ac:dyDescent="0.25">
      <c r="A108" s="46" t="s">
        <v>560</v>
      </c>
      <c r="B108" s="47" t="s">
        <v>435</v>
      </c>
      <c r="C108" s="47" t="s">
        <v>273</v>
      </c>
      <c r="D108" s="47" t="s">
        <v>2</v>
      </c>
      <c r="E108" s="48">
        <v>55</v>
      </c>
      <c r="F108" s="48">
        <v>14</v>
      </c>
      <c r="G108" s="48">
        <v>32</v>
      </c>
      <c r="H108" s="48">
        <v>112</v>
      </c>
      <c r="I108" s="48">
        <v>23</v>
      </c>
      <c r="J108" s="48">
        <v>24</v>
      </c>
      <c r="K108" s="48">
        <v>4058</v>
      </c>
      <c r="L108" s="60">
        <v>744</v>
      </c>
      <c r="M108" s="5"/>
      <c r="N108" s="5"/>
      <c r="O108" s="5"/>
      <c r="P108" s="5"/>
      <c r="Q108" s="5"/>
      <c r="R108" s="5"/>
      <c r="S108" s="5"/>
      <c r="T108" s="5"/>
    </row>
    <row r="109" spans="1:20" customFormat="1" hidden="1" x14ac:dyDescent="0.25">
      <c r="A109" s="46" t="s">
        <v>562</v>
      </c>
      <c r="B109" s="47" t="s">
        <v>435</v>
      </c>
      <c r="C109" s="47" t="s">
        <v>273</v>
      </c>
      <c r="D109" s="47" t="s">
        <v>2</v>
      </c>
      <c r="E109" s="48">
        <v>38</v>
      </c>
      <c r="F109" s="48">
        <v>14</v>
      </c>
      <c r="G109" s="48">
        <v>22</v>
      </c>
      <c r="H109" s="48">
        <v>56</v>
      </c>
      <c r="I109" s="48">
        <v>19</v>
      </c>
      <c r="J109" s="48">
        <v>22</v>
      </c>
      <c r="K109" s="48">
        <v>77</v>
      </c>
      <c r="L109" s="60">
        <v>563</v>
      </c>
      <c r="M109" s="5"/>
      <c r="N109" s="5"/>
      <c r="O109" s="5"/>
      <c r="P109" s="5"/>
      <c r="Q109" s="5"/>
      <c r="R109" s="5"/>
      <c r="S109" s="5"/>
      <c r="T109" s="5"/>
    </row>
    <row r="110" spans="1:20" customFormat="1" hidden="1" x14ac:dyDescent="0.25">
      <c r="A110" s="49" t="s">
        <v>564</v>
      </c>
      <c r="B110" s="50" t="s">
        <v>435</v>
      </c>
      <c r="C110" s="50" t="s">
        <v>273</v>
      </c>
      <c r="D110" s="50" t="s">
        <v>2</v>
      </c>
      <c r="E110" s="51">
        <v>49</v>
      </c>
      <c r="F110" s="51">
        <v>14</v>
      </c>
      <c r="G110" s="51">
        <v>15</v>
      </c>
      <c r="H110" s="51">
        <v>68</v>
      </c>
      <c r="I110" s="51">
        <v>43</v>
      </c>
      <c r="J110" s="51">
        <v>14</v>
      </c>
      <c r="K110" s="51">
        <v>6287</v>
      </c>
      <c r="L110" s="61">
        <v>604</v>
      </c>
      <c r="M110" s="5"/>
      <c r="N110" s="5"/>
      <c r="O110" s="5"/>
      <c r="P110" s="5"/>
      <c r="Q110" s="5"/>
      <c r="R110" s="5"/>
      <c r="S110" s="5"/>
      <c r="T110" s="5"/>
    </row>
    <row r="111" spans="1:20" customFormat="1" hidden="1" x14ac:dyDescent="0.25">
      <c r="A111" s="46" t="s">
        <v>565</v>
      </c>
      <c r="B111" s="47" t="s">
        <v>435</v>
      </c>
      <c r="C111" s="47" t="s">
        <v>273</v>
      </c>
      <c r="D111" s="47" t="s">
        <v>2</v>
      </c>
      <c r="E111" s="48">
        <v>55</v>
      </c>
      <c r="F111" s="48">
        <v>14</v>
      </c>
      <c r="G111" s="48">
        <v>18</v>
      </c>
      <c r="H111" s="48">
        <v>50</v>
      </c>
      <c r="I111" s="48">
        <v>16</v>
      </c>
      <c r="J111" s="48">
        <v>15</v>
      </c>
      <c r="K111" s="48">
        <v>4825</v>
      </c>
      <c r="L111" s="60">
        <v>722</v>
      </c>
      <c r="M111" s="65"/>
      <c r="N111" s="32"/>
      <c r="O111" s="32"/>
      <c r="P111" s="32"/>
      <c r="Q111" s="32"/>
      <c r="R111" s="32"/>
      <c r="S111" s="32"/>
      <c r="T111" s="32"/>
    </row>
    <row r="112" spans="1:20" customFormat="1" hidden="1" x14ac:dyDescent="0.25">
      <c r="A112" s="46" t="s">
        <v>573</v>
      </c>
      <c r="B112" s="47" t="s">
        <v>435</v>
      </c>
      <c r="C112" s="47" t="s">
        <v>273</v>
      </c>
      <c r="D112" s="47" t="s">
        <v>2</v>
      </c>
      <c r="E112" s="48">
        <v>57</v>
      </c>
      <c r="F112" s="48">
        <v>13</v>
      </c>
      <c r="G112" s="48">
        <v>24</v>
      </c>
      <c r="H112" s="48">
        <v>46</v>
      </c>
      <c r="I112" s="48">
        <v>30</v>
      </c>
      <c r="J112" s="48">
        <v>20</v>
      </c>
      <c r="K112" s="48">
        <v>4621</v>
      </c>
      <c r="L112" s="60">
        <v>643</v>
      </c>
      <c r="M112" s="5"/>
      <c r="N112" s="5"/>
      <c r="O112" s="5"/>
      <c r="P112" s="5"/>
      <c r="Q112" s="5"/>
      <c r="R112" s="5"/>
      <c r="S112" s="5"/>
      <c r="T112" s="5"/>
    </row>
    <row r="113" spans="1:20" customFormat="1" hidden="1" x14ac:dyDescent="0.25">
      <c r="A113" s="46" t="s">
        <v>574</v>
      </c>
      <c r="B113" s="47" t="s">
        <v>435</v>
      </c>
      <c r="C113" s="47" t="s">
        <v>273</v>
      </c>
      <c r="D113" s="47" t="s">
        <v>2</v>
      </c>
      <c r="E113" s="48">
        <v>17</v>
      </c>
      <c r="F113" s="48">
        <v>13</v>
      </c>
      <c r="G113" s="48">
        <v>4</v>
      </c>
      <c r="H113" s="48">
        <v>15</v>
      </c>
      <c r="I113" s="48">
        <v>5</v>
      </c>
      <c r="J113" s="48">
        <v>10</v>
      </c>
      <c r="K113" s="48">
        <v>6</v>
      </c>
      <c r="L113" s="60">
        <v>253</v>
      </c>
      <c r="M113" s="5"/>
      <c r="N113" s="5"/>
      <c r="O113" s="5"/>
      <c r="P113" s="5"/>
      <c r="Q113" s="5"/>
      <c r="R113" s="5"/>
      <c r="S113" s="5"/>
      <c r="T113" s="5"/>
    </row>
    <row r="114" spans="1:20" customFormat="1" hidden="1" x14ac:dyDescent="0.25">
      <c r="A114" s="49" t="s">
        <v>577</v>
      </c>
      <c r="B114" s="50" t="s">
        <v>435</v>
      </c>
      <c r="C114" s="50" t="s">
        <v>273</v>
      </c>
      <c r="D114" s="50" t="s">
        <v>2</v>
      </c>
      <c r="E114" s="51">
        <v>40</v>
      </c>
      <c r="F114" s="51">
        <v>13</v>
      </c>
      <c r="G114" s="51">
        <v>12</v>
      </c>
      <c r="H114" s="51">
        <v>30</v>
      </c>
      <c r="I114" s="51">
        <v>15</v>
      </c>
      <c r="J114" s="51">
        <v>11</v>
      </c>
      <c r="K114" s="51">
        <v>1212</v>
      </c>
      <c r="L114" s="61">
        <v>522</v>
      </c>
      <c r="M114" s="5"/>
      <c r="N114" s="5"/>
      <c r="O114" s="5"/>
      <c r="P114" s="5"/>
      <c r="Q114" s="5"/>
      <c r="R114" s="5"/>
      <c r="S114" s="5"/>
      <c r="T114" s="5"/>
    </row>
    <row r="115" spans="1:20" customFormat="1" x14ac:dyDescent="0.25">
      <c r="A115" s="46" t="s">
        <v>332</v>
      </c>
      <c r="B115" s="47" t="s">
        <v>37</v>
      </c>
      <c r="C115" s="47" t="s">
        <v>273</v>
      </c>
      <c r="D115" s="47" t="s">
        <v>2</v>
      </c>
      <c r="E115" s="48">
        <v>40</v>
      </c>
      <c r="F115" s="48">
        <v>13</v>
      </c>
      <c r="G115" s="48">
        <v>16</v>
      </c>
      <c r="H115" s="48">
        <v>64</v>
      </c>
      <c r="I115" s="48">
        <v>29</v>
      </c>
      <c r="J115" s="48">
        <v>14</v>
      </c>
      <c r="K115" s="48">
        <v>2931</v>
      </c>
      <c r="L115" s="60">
        <v>508</v>
      </c>
      <c r="M115" s="5"/>
      <c r="N115" s="5"/>
      <c r="O115" s="5"/>
      <c r="P115" s="5"/>
      <c r="Q115" s="5"/>
      <c r="R115" s="5"/>
      <c r="S115" s="5"/>
      <c r="T115" s="5"/>
    </row>
    <row r="116" spans="1:20" customFormat="1" hidden="1" x14ac:dyDescent="0.25">
      <c r="A116" s="46" t="s">
        <v>582</v>
      </c>
      <c r="B116" s="47" t="s">
        <v>435</v>
      </c>
      <c r="C116" s="47" t="s">
        <v>273</v>
      </c>
      <c r="D116" s="47" t="s">
        <v>2</v>
      </c>
      <c r="E116" s="48">
        <v>49</v>
      </c>
      <c r="F116" s="48">
        <v>13</v>
      </c>
      <c r="G116" s="48">
        <v>2</v>
      </c>
      <c r="H116" s="48">
        <v>85</v>
      </c>
      <c r="I116" s="48">
        <v>16</v>
      </c>
      <c r="J116" s="48">
        <v>19</v>
      </c>
      <c r="K116" s="48">
        <v>3959</v>
      </c>
      <c r="L116" s="60">
        <v>617</v>
      </c>
      <c r="N116" s="32"/>
      <c r="O116" s="32"/>
      <c r="P116" s="32"/>
      <c r="Q116" s="32"/>
      <c r="R116" s="32"/>
      <c r="S116" s="32"/>
      <c r="T116" s="32"/>
    </row>
    <row r="117" spans="1:20" customFormat="1" hidden="1" x14ac:dyDescent="0.25">
      <c r="A117" s="46" t="s">
        <v>594</v>
      </c>
      <c r="B117" s="47" t="s">
        <v>435</v>
      </c>
      <c r="C117" s="47" t="s">
        <v>273</v>
      </c>
      <c r="D117" s="47" t="s">
        <v>2</v>
      </c>
      <c r="E117" s="48">
        <v>55</v>
      </c>
      <c r="F117" s="48">
        <v>12</v>
      </c>
      <c r="G117" s="48">
        <v>56</v>
      </c>
      <c r="H117" s="48">
        <v>188</v>
      </c>
      <c r="I117" s="48">
        <v>46</v>
      </c>
      <c r="J117" s="48">
        <v>14</v>
      </c>
      <c r="K117" s="48">
        <v>6042</v>
      </c>
      <c r="L117" s="60">
        <v>642</v>
      </c>
      <c r="M117" s="65"/>
      <c r="N117" s="32"/>
      <c r="O117" s="32"/>
      <c r="P117" s="32"/>
      <c r="Q117" s="32"/>
      <c r="R117" s="32"/>
      <c r="S117" s="32"/>
      <c r="T117" s="32"/>
    </row>
    <row r="118" spans="1:20" customFormat="1" hidden="1" x14ac:dyDescent="0.25">
      <c r="A118" s="46" t="s">
        <v>596</v>
      </c>
      <c r="B118" s="47" t="s">
        <v>435</v>
      </c>
      <c r="C118" s="47" t="s">
        <v>273</v>
      </c>
      <c r="D118" s="47" t="s">
        <v>2</v>
      </c>
      <c r="E118" s="48">
        <v>54</v>
      </c>
      <c r="F118" s="48">
        <v>12</v>
      </c>
      <c r="G118" s="48">
        <v>13</v>
      </c>
      <c r="H118" s="48">
        <v>52</v>
      </c>
      <c r="I118" s="48">
        <v>28</v>
      </c>
      <c r="J118" s="48">
        <v>25</v>
      </c>
      <c r="K118" s="48">
        <v>6597</v>
      </c>
      <c r="L118" s="60">
        <v>692</v>
      </c>
      <c r="M118" s="5"/>
      <c r="N118" s="5"/>
      <c r="O118" s="5"/>
      <c r="P118" s="5"/>
      <c r="Q118" s="5"/>
      <c r="R118" s="5"/>
      <c r="S118" s="5"/>
      <c r="T118" s="5"/>
    </row>
    <row r="119" spans="1:20" customFormat="1" hidden="1" x14ac:dyDescent="0.25">
      <c r="A119" s="46" t="s">
        <v>603</v>
      </c>
      <c r="B119" s="47" t="s">
        <v>435</v>
      </c>
      <c r="C119" s="47" t="s">
        <v>273</v>
      </c>
      <c r="D119" s="47" t="s">
        <v>2</v>
      </c>
      <c r="E119" s="48">
        <v>36</v>
      </c>
      <c r="F119" s="48">
        <v>12</v>
      </c>
      <c r="G119" s="48">
        <v>8</v>
      </c>
      <c r="H119" s="48">
        <v>92</v>
      </c>
      <c r="I119" s="48">
        <v>14</v>
      </c>
      <c r="J119" s="48">
        <v>9</v>
      </c>
      <c r="K119" s="48">
        <v>3673</v>
      </c>
      <c r="L119" s="60">
        <v>431</v>
      </c>
      <c r="M119" s="5"/>
      <c r="N119" s="5"/>
      <c r="O119" s="5"/>
      <c r="P119" s="5"/>
      <c r="Q119" s="5"/>
      <c r="R119" s="5"/>
      <c r="S119" s="5"/>
      <c r="T119" s="5"/>
    </row>
    <row r="120" spans="1:20" customFormat="1" hidden="1" x14ac:dyDescent="0.25">
      <c r="A120" s="49" t="s">
        <v>606</v>
      </c>
      <c r="B120" s="50" t="s">
        <v>435</v>
      </c>
      <c r="C120" s="50" t="s">
        <v>273</v>
      </c>
      <c r="D120" s="50" t="s">
        <v>2</v>
      </c>
      <c r="E120" s="51">
        <v>55</v>
      </c>
      <c r="F120" s="51">
        <v>12</v>
      </c>
      <c r="G120" s="51">
        <v>18</v>
      </c>
      <c r="H120" s="51">
        <v>48</v>
      </c>
      <c r="I120" s="51">
        <v>50</v>
      </c>
      <c r="J120" s="51">
        <v>26</v>
      </c>
      <c r="K120" s="51">
        <v>5697</v>
      </c>
      <c r="L120" s="61">
        <v>649</v>
      </c>
      <c r="M120" s="5"/>
      <c r="N120" s="5"/>
      <c r="O120" s="5"/>
      <c r="P120" s="5"/>
      <c r="Q120" s="5"/>
      <c r="R120" s="5"/>
      <c r="S120" s="5"/>
      <c r="T120" s="5"/>
    </row>
    <row r="121" spans="1:20" customFormat="1" hidden="1" x14ac:dyDescent="0.25">
      <c r="A121" s="46" t="s">
        <v>619</v>
      </c>
      <c r="B121" s="47" t="s">
        <v>435</v>
      </c>
      <c r="C121" s="47" t="s">
        <v>273</v>
      </c>
      <c r="D121" s="47" t="s">
        <v>2</v>
      </c>
      <c r="E121" s="48">
        <v>37</v>
      </c>
      <c r="F121" s="48">
        <v>11</v>
      </c>
      <c r="G121" s="48">
        <v>34</v>
      </c>
      <c r="H121" s="48">
        <v>83</v>
      </c>
      <c r="I121" s="48">
        <v>20</v>
      </c>
      <c r="J121" s="48">
        <v>14</v>
      </c>
      <c r="K121" s="48">
        <v>3219</v>
      </c>
      <c r="L121" s="60">
        <v>471</v>
      </c>
      <c r="M121" s="65"/>
      <c r="N121" s="32"/>
      <c r="O121" s="32"/>
      <c r="P121" s="32"/>
      <c r="Q121" s="32"/>
      <c r="R121" s="32"/>
      <c r="S121" s="32"/>
      <c r="T121" s="32"/>
    </row>
    <row r="122" spans="1:20" customFormat="1" hidden="1" x14ac:dyDescent="0.25">
      <c r="A122" s="49" t="s">
        <v>620</v>
      </c>
      <c r="B122" s="50" t="s">
        <v>435</v>
      </c>
      <c r="C122" s="50" t="s">
        <v>273</v>
      </c>
      <c r="D122" s="50" t="s">
        <v>2</v>
      </c>
      <c r="E122" s="51">
        <v>29</v>
      </c>
      <c r="F122" s="51">
        <v>11</v>
      </c>
      <c r="G122" s="51">
        <v>16</v>
      </c>
      <c r="H122" s="51">
        <v>84</v>
      </c>
      <c r="I122" s="51">
        <v>10</v>
      </c>
      <c r="J122" s="51">
        <v>24</v>
      </c>
      <c r="K122" s="51">
        <v>3708</v>
      </c>
      <c r="L122" s="61">
        <v>570</v>
      </c>
      <c r="M122" s="65"/>
      <c r="N122" s="32"/>
      <c r="O122" s="32"/>
      <c r="P122" s="32"/>
      <c r="Q122" s="32"/>
      <c r="R122" s="32"/>
      <c r="S122" s="32"/>
      <c r="T122" s="32"/>
    </row>
    <row r="123" spans="1:20" customFormat="1" hidden="1" x14ac:dyDescent="0.25">
      <c r="A123" s="46" t="s">
        <v>626</v>
      </c>
      <c r="B123" s="47" t="s">
        <v>435</v>
      </c>
      <c r="C123" s="47" t="s">
        <v>273</v>
      </c>
      <c r="D123" s="47" t="s">
        <v>2</v>
      </c>
      <c r="E123" s="48">
        <v>48</v>
      </c>
      <c r="F123" s="48">
        <v>11</v>
      </c>
      <c r="G123" s="48">
        <v>9</v>
      </c>
      <c r="H123" s="48">
        <v>90</v>
      </c>
      <c r="I123" s="48">
        <v>19</v>
      </c>
      <c r="J123" s="48">
        <v>17</v>
      </c>
      <c r="K123" s="48">
        <v>7326</v>
      </c>
      <c r="L123" s="60">
        <v>657</v>
      </c>
      <c r="M123" s="5"/>
      <c r="N123" s="5"/>
      <c r="O123" s="5"/>
      <c r="P123" s="5"/>
      <c r="Q123" s="5"/>
      <c r="R123" s="5"/>
      <c r="S123" s="5"/>
      <c r="T123" s="5"/>
    </row>
    <row r="124" spans="1:20" customFormat="1" hidden="1" x14ac:dyDescent="0.25">
      <c r="A124" s="46" t="s">
        <v>631</v>
      </c>
      <c r="B124" s="47" t="s">
        <v>435</v>
      </c>
      <c r="C124" s="47" t="s">
        <v>273</v>
      </c>
      <c r="D124" s="47" t="s">
        <v>2</v>
      </c>
      <c r="E124" s="48">
        <v>43</v>
      </c>
      <c r="F124" s="48">
        <v>10</v>
      </c>
      <c r="G124" s="48">
        <v>6</v>
      </c>
      <c r="H124" s="48">
        <v>87</v>
      </c>
      <c r="I124" s="48">
        <v>27</v>
      </c>
      <c r="J124" s="48">
        <v>10</v>
      </c>
      <c r="K124" s="48">
        <v>2267</v>
      </c>
      <c r="L124" s="60">
        <v>588</v>
      </c>
      <c r="M124" s="5"/>
      <c r="N124" s="5"/>
      <c r="O124" s="5"/>
      <c r="P124" s="5"/>
      <c r="Q124" s="5"/>
      <c r="R124" s="5"/>
      <c r="S124" s="5"/>
      <c r="T124" s="5"/>
    </row>
    <row r="125" spans="1:20" customFormat="1" hidden="1" x14ac:dyDescent="0.25">
      <c r="A125" s="49" t="s">
        <v>632</v>
      </c>
      <c r="B125" s="50" t="s">
        <v>435</v>
      </c>
      <c r="C125" s="50" t="s">
        <v>273</v>
      </c>
      <c r="D125" s="50" t="s">
        <v>2</v>
      </c>
      <c r="E125" s="51">
        <v>29</v>
      </c>
      <c r="F125" s="51">
        <v>10</v>
      </c>
      <c r="G125" s="51">
        <v>6</v>
      </c>
      <c r="H125" s="51">
        <v>20</v>
      </c>
      <c r="I125" s="51">
        <v>8</v>
      </c>
      <c r="J125" s="51">
        <v>12</v>
      </c>
      <c r="K125" s="51">
        <v>0</v>
      </c>
      <c r="L125" s="61">
        <v>312</v>
      </c>
      <c r="M125" s="5"/>
      <c r="N125" s="5"/>
      <c r="O125" s="5"/>
      <c r="P125" s="5"/>
      <c r="Q125" s="5"/>
      <c r="R125" s="5"/>
      <c r="S125" s="5"/>
      <c r="T125" s="5"/>
    </row>
    <row r="126" spans="1:20" customFormat="1" hidden="1" x14ac:dyDescent="0.25">
      <c r="A126" s="46" t="s">
        <v>633</v>
      </c>
      <c r="B126" s="47" t="s">
        <v>435</v>
      </c>
      <c r="C126" s="47" t="s">
        <v>273</v>
      </c>
      <c r="D126" s="47" t="s">
        <v>2</v>
      </c>
      <c r="E126" s="48">
        <v>49</v>
      </c>
      <c r="F126" s="48">
        <v>10</v>
      </c>
      <c r="G126" s="48">
        <v>0</v>
      </c>
      <c r="H126" s="48">
        <v>27</v>
      </c>
      <c r="I126" s="48">
        <v>26</v>
      </c>
      <c r="J126" s="48">
        <v>17</v>
      </c>
      <c r="K126" s="48">
        <v>5780</v>
      </c>
      <c r="L126" s="60">
        <v>615</v>
      </c>
      <c r="M126" s="5"/>
      <c r="N126" s="5"/>
      <c r="O126" s="5"/>
      <c r="P126" s="5"/>
      <c r="Q126" s="5"/>
      <c r="R126" s="5"/>
      <c r="S126" s="5"/>
      <c r="T126" s="5"/>
    </row>
    <row r="127" spans="1:20" customFormat="1" hidden="1" x14ac:dyDescent="0.25">
      <c r="A127" s="49" t="s">
        <v>635</v>
      </c>
      <c r="B127" s="50" t="s">
        <v>435</v>
      </c>
      <c r="C127" s="50" t="s">
        <v>273</v>
      </c>
      <c r="D127" s="50" t="s">
        <v>2</v>
      </c>
      <c r="E127" s="51">
        <v>46</v>
      </c>
      <c r="F127" s="51">
        <v>10</v>
      </c>
      <c r="G127" s="51">
        <v>22</v>
      </c>
      <c r="H127" s="51">
        <v>24</v>
      </c>
      <c r="I127" s="51">
        <v>34</v>
      </c>
      <c r="J127" s="51">
        <v>23</v>
      </c>
      <c r="K127" s="51">
        <v>5307</v>
      </c>
      <c r="L127" s="61">
        <v>510</v>
      </c>
      <c r="M127" s="65"/>
      <c r="N127" s="32"/>
      <c r="O127" s="32"/>
      <c r="P127" s="32"/>
      <c r="Q127" s="32"/>
      <c r="R127" s="32"/>
      <c r="S127" s="32"/>
      <c r="T127" s="32"/>
    </row>
    <row r="128" spans="1:20" customFormat="1" hidden="1" x14ac:dyDescent="0.25">
      <c r="A128" s="46" t="s">
        <v>636</v>
      </c>
      <c r="B128" s="47" t="s">
        <v>435</v>
      </c>
      <c r="C128" s="47" t="s">
        <v>273</v>
      </c>
      <c r="D128" s="47" t="s">
        <v>2</v>
      </c>
      <c r="E128" s="48">
        <v>56</v>
      </c>
      <c r="F128" s="48">
        <v>10</v>
      </c>
      <c r="G128" s="48">
        <v>2</v>
      </c>
      <c r="H128" s="48">
        <v>43</v>
      </c>
      <c r="I128" s="48">
        <v>33</v>
      </c>
      <c r="J128" s="48">
        <v>27</v>
      </c>
      <c r="K128" s="48">
        <v>6681</v>
      </c>
      <c r="L128" s="60">
        <v>702</v>
      </c>
      <c r="M128" s="65"/>
      <c r="N128" s="32"/>
      <c r="O128" s="32"/>
      <c r="P128" s="32"/>
      <c r="Q128" s="32"/>
      <c r="R128" s="32"/>
      <c r="S128" s="32"/>
      <c r="T128" s="32"/>
    </row>
    <row r="129" spans="1:20" customFormat="1" hidden="1" x14ac:dyDescent="0.25">
      <c r="A129" s="49" t="s">
        <v>638</v>
      </c>
      <c r="B129" s="50" t="s">
        <v>435</v>
      </c>
      <c r="C129" s="50" t="s">
        <v>273</v>
      </c>
      <c r="D129" s="50" t="s">
        <v>2</v>
      </c>
      <c r="E129" s="51">
        <v>40</v>
      </c>
      <c r="F129" s="51">
        <v>10</v>
      </c>
      <c r="G129" s="51">
        <v>16</v>
      </c>
      <c r="H129" s="51">
        <v>17</v>
      </c>
      <c r="I129" s="51">
        <v>13</v>
      </c>
      <c r="J129" s="51">
        <v>12</v>
      </c>
      <c r="K129" s="51">
        <v>18</v>
      </c>
      <c r="L129" s="61">
        <v>526</v>
      </c>
      <c r="M129" s="5"/>
      <c r="N129" s="5"/>
      <c r="O129" s="5"/>
      <c r="P129" s="5"/>
      <c r="Q129" s="5"/>
      <c r="R129" s="5"/>
      <c r="S129" s="5"/>
      <c r="T129" s="5"/>
    </row>
    <row r="130" spans="1:20" customFormat="1" hidden="1" x14ac:dyDescent="0.25">
      <c r="A130" s="49" t="s">
        <v>640</v>
      </c>
      <c r="B130" s="50" t="s">
        <v>435</v>
      </c>
      <c r="C130" s="50" t="s">
        <v>273</v>
      </c>
      <c r="D130" s="50" t="s">
        <v>2</v>
      </c>
      <c r="E130" s="51">
        <v>34</v>
      </c>
      <c r="F130" s="51">
        <v>10</v>
      </c>
      <c r="G130" s="51">
        <v>4</v>
      </c>
      <c r="H130" s="51">
        <v>27</v>
      </c>
      <c r="I130" s="51">
        <v>17</v>
      </c>
      <c r="J130" s="51">
        <v>11</v>
      </c>
      <c r="K130" s="51">
        <v>2886</v>
      </c>
      <c r="L130" s="61">
        <v>363</v>
      </c>
      <c r="M130" s="65"/>
      <c r="N130" s="32"/>
      <c r="O130" s="32"/>
      <c r="P130" s="32"/>
      <c r="Q130" s="32"/>
      <c r="R130" s="32"/>
      <c r="S130" s="32"/>
      <c r="T130" s="32"/>
    </row>
    <row r="131" spans="1:20" customFormat="1" hidden="1" x14ac:dyDescent="0.25">
      <c r="A131" s="49" t="s">
        <v>642</v>
      </c>
      <c r="B131" s="50" t="s">
        <v>435</v>
      </c>
      <c r="C131" s="50" t="s">
        <v>273</v>
      </c>
      <c r="D131" s="50" t="s">
        <v>2</v>
      </c>
      <c r="E131" s="51">
        <v>52</v>
      </c>
      <c r="F131" s="51">
        <v>10</v>
      </c>
      <c r="G131" s="51">
        <v>14</v>
      </c>
      <c r="H131" s="51">
        <v>55</v>
      </c>
      <c r="I131" s="51">
        <v>22</v>
      </c>
      <c r="J131" s="51">
        <v>11</v>
      </c>
      <c r="K131" s="51">
        <v>6101</v>
      </c>
      <c r="L131" s="61">
        <v>768</v>
      </c>
      <c r="M131" s="65"/>
      <c r="N131" s="32"/>
      <c r="O131" s="32"/>
      <c r="P131" s="32"/>
      <c r="Q131" s="32"/>
      <c r="R131" s="32"/>
      <c r="S131" s="32"/>
      <c r="T131" s="32"/>
    </row>
    <row r="132" spans="1:20" customFormat="1" hidden="1" x14ac:dyDescent="0.25">
      <c r="A132" s="46" t="s">
        <v>644</v>
      </c>
      <c r="B132" s="47" t="s">
        <v>435</v>
      </c>
      <c r="C132" s="47" t="s">
        <v>273</v>
      </c>
      <c r="D132" s="47" t="s">
        <v>2</v>
      </c>
      <c r="E132" s="48">
        <v>46</v>
      </c>
      <c r="F132" s="48">
        <v>10</v>
      </c>
      <c r="G132" s="48">
        <v>8</v>
      </c>
      <c r="H132" s="48">
        <v>60</v>
      </c>
      <c r="I132" s="48">
        <v>19</v>
      </c>
      <c r="J132" s="48">
        <v>8</v>
      </c>
      <c r="K132" s="48">
        <v>190</v>
      </c>
      <c r="L132" s="60">
        <v>383</v>
      </c>
      <c r="M132" s="5"/>
      <c r="N132" s="5"/>
      <c r="O132" s="5"/>
      <c r="P132" s="5"/>
      <c r="Q132" s="5"/>
      <c r="R132" s="5"/>
      <c r="S132" s="5"/>
      <c r="T132" s="5"/>
    </row>
    <row r="133" spans="1:20" customFormat="1" x14ac:dyDescent="0.25">
      <c r="A133" s="46" t="s">
        <v>317</v>
      </c>
      <c r="B133" s="47" t="s">
        <v>35</v>
      </c>
      <c r="C133" s="47" t="s">
        <v>273</v>
      </c>
      <c r="D133" s="47" t="s">
        <v>2</v>
      </c>
      <c r="E133" s="48">
        <v>39</v>
      </c>
      <c r="F133" s="48">
        <v>9</v>
      </c>
      <c r="G133" s="48">
        <v>8</v>
      </c>
      <c r="H133" s="48">
        <v>64</v>
      </c>
      <c r="I133" s="48">
        <v>16</v>
      </c>
      <c r="J133" s="48">
        <v>12</v>
      </c>
      <c r="K133" s="48">
        <v>3093</v>
      </c>
      <c r="L133" s="60">
        <v>490</v>
      </c>
      <c r="M133" s="5"/>
      <c r="N133" s="5"/>
      <c r="O133" s="5"/>
      <c r="P133" s="5"/>
      <c r="Q133" s="5"/>
      <c r="R133" s="5"/>
      <c r="S133" s="5"/>
      <c r="T133" s="5"/>
    </row>
    <row r="134" spans="1:20" customFormat="1" hidden="1" x14ac:dyDescent="0.25">
      <c r="A134" s="49" t="s">
        <v>649</v>
      </c>
      <c r="B134" s="50" t="s">
        <v>435</v>
      </c>
      <c r="C134" s="50" t="s">
        <v>273</v>
      </c>
      <c r="D134" s="50" t="s">
        <v>2</v>
      </c>
      <c r="E134" s="51">
        <v>49</v>
      </c>
      <c r="F134" s="51">
        <v>9</v>
      </c>
      <c r="G134" s="51">
        <v>18</v>
      </c>
      <c r="H134" s="51">
        <v>36</v>
      </c>
      <c r="I134" s="51">
        <v>25</v>
      </c>
      <c r="J134" s="51">
        <v>13</v>
      </c>
      <c r="K134" s="51">
        <v>5466</v>
      </c>
      <c r="L134" s="61">
        <v>530</v>
      </c>
      <c r="M134" s="5"/>
      <c r="N134" s="5"/>
      <c r="O134" s="5"/>
      <c r="P134" s="5"/>
      <c r="Q134" s="5"/>
      <c r="R134" s="5"/>
      <c r="S134" s="5"/>
      <c r="T134" s="5"/>
    </row>
    <row r="135" spans="1:20" customFormat="1" x14ac:dyDescent="0.25">
      <c r="A135" s="49" t="s">
        <v>390</v>
      </c>
      <c r="B135" s="50" t="s">
        <v>31</v>
      </c>
      <c r="C135" s="50" t="s">
        <v>273</v>
      </c>
      <c r="D135" s="50" t="s">
        <v>2</v>
      </c>
      <c r="E135" s="51">
        <v>28</v>
      </c>
      <c r="F135" s="51">
        <v>9</v>
      </c>
      <c r="G135" s="51">
        <v>2</v>
      </c>
      <c r="H135" s="51">
        <v>14</v>
      </c>
      <c r="I135" s="51">
        <v>9</v>
      </c>
      <c r="J135" s="51">
        <v>9</v>
      </c>
      <c r="K135" s="51">
        <v>465</v>
      </c>
      <c r="L135" s="61">
        <v>330</v>
      </c>
      <c r="M135" s="5"/>
      <c r="N135" s="5"/>
      <c r="O135" s="5"/>
      <c r="P135" s="5"/>
      <c r="Q135" s="5"/>
      <c r="R135" s="5"/>
      <c r="S135" s="5"/>
      <c r="T135" s="5"/>
    </row>
    <row r="136" spans="1:20" customFormat="1" hidden="1" x14ac:dyDescent="0.25">
      <c r="A136" s="46" t="s">
        <v>650</v>
      </c>
      <c r="B136" s="47" t="s">
        <v>435</v>
      </c>
      <c r="C136" s="47" t="s">
        <v>273</v>
      </c>
      <c r="D136" s="47" t="s">
        <v>2</v>
      </c>
      <c r="E136" s="48">
        <v>30</v>
      </c>
      <c r="F136" s="48">
        <v>9</v>
      </c>
      <c r="G136" s="48">
        <v>4</v>
      </c>
      <c r="H136" s="48">
        <v>21</v>
      </c>
      <c r="I136" s="48">
        <v>10</v>
      </c>
      <c r="J136" s="48">
        <v>4</v>
      </c>
      <c r="K136" s="48">
        <v>241</v>
      </c>
      <c r="L136" s="60">
        <v>244</v>
      </c>
      <c r="M136" s="5"/>
      <c r="N136" s="5"/>
      <c r="O136" s="5"/>
      <c r="P136" s="5"/>
      <c r="Q136" s="5"/>
      <c r="R136" s="5"/>
      <c r="S136" s="5"/>
      <c r="T136" s="5"/>
    </row>
    <row r="137" spans="1:20" customFormat="1" hidden="1" x14ac:dyDescent="0.25">
      <c r="A137" s="49" t="s">
        <v>653</v>
      </c>
      <c r="B137" s="50" t="s">
        <v>435</v>
      </c>
      <c r="C137" s="50" t="s">
        <v>273</v>
      </c>
      <c r="D137" s="50" t="s">
        <v>2</v>
      </c>
      <c r="E137" s="51">
        <v>29</v>
      </c>
      <c r="F137" s="51">
        <v>9</v>
      </c>
      <c r="G137" s="51">
        <v>22</v>
      </c>
      <c r="H137" s="51">
        <v>48</v>
      </c>
      <c r="I137" s="51">
        <v>13</v>
      </c>
      <c r="J137" s="51">
        <v>10</v>
      </c>
      <c r="K137" s="51">
        <v>180</v>
      </c>
      <c r="L137" s="61">
        <v>344</v>
      </c>
      <c r="N137" s="32"/>
      <c r="O137" s="32"/>
      <c r="P137" s="32"/>
      <c r="Q137" s="32"/>
      <c r="R137" s="32"/>
      <c r="S137" s="32"/>
      <c r="T137" s="32"/>
    </row>
    <row r="138" spans="1:20" customFormat="1" x14ac:dyDescent="0.25">
      <c r="A138" s="46" t="s">
        <v>392</v>
      </c>
      <c r="B138" s="47" t="s">
        <v>41</v>
      </c>
      <c r="C138" s="47" t="s">
        <v>273</v>
      </c>
      <c r="D138" s="47" t="s">
        <v>2</v>
      </c>
      <c r="E138" s="48">
        <v>23</v>
      </c>
      <c r="F138" s="48">
        <v>8</v>
      </c>
      <c r="G138" s="48">
        <v>0</v>
      </c>
      <c r="H138" s="48">
        <v>7</v>
      </c>
      <c r="I138" s="48">
        <v>8</v>
      </c>
      <c r="J138" s="48">
        <v>13</v>
      </c>
      <c r="K138" s="48">
        <v>34</v>
      </c>
      <c r="L138" s="60">
        <v>321</v>
      </c>
      <c r="M138" s="5"/>
      <c r="N138" s="5"/>
      <c r="O138" s="5"/>
      <c r="P138" s="5"/>
      <c r="Q138" s="5"/>
      <c r="R138" s="5"/>
      <c r="S138" s="5"/>
      <c r="T138" s="5"/>
    </row>
    <row r="139" spans="1:20" customFormat="1" hidden="1" x14ac:dyDescent="0.25">
      <c r="A139" s="46" t="s">
        <v>659</v>
      </c>
      <c r="B139" s="47" t="s">
        <v>435</v>
      </c>
      <c r="C139" s="47" t="s">
        <v>273</v>
      </c>
      <c r="D139" s="47" t="s">
        <v>2</v>
      </c>
      <c r="E139" s="48">
        <v>36</v>
      </c>
      <c r="F139" s="48">
        <v>8</v>
      </c>
      <c r="G139" s="48">
        <v>8</v>
      </c>
      <c r="H139" s="48">
        <v>19</v>
      </c>
      <c r="I139" s="48">
        <v>12</v>
      </c>
      <c r="J139" s="48">
        <v>19</v>
      </c>
      <c r="K139" s="48">
        <v>56</v>
      </c>
      <c r="L139" s="60">
        <v>357</v>
      </c>
      <c r="M139" s="5"/>
      <c r="N139" s="5"/>
      <c r="O139" s="5"/>
      <c r="P139" s="5"/>
      <c r="Q139" s="5"/>
      <c r="R139" s="5"/>
      <c r="S139" s="5"/>
      <c r="T139" s="5"/>
    </row>
    <row r="140" spans="1:20" customFormat="1" hidden="1" x14ac:dyDescent="0.25">
      <c r="A140" s="49" t="s">
        <v>660</v>
      </c>
      <c r="B140" s="50" t="s">
        <v>435</v>
      </c>
      <c r="C140" s="50" t="s">
        <v>273</v>
      </c>
      <c r="D140" s="50" t="s">
        <v>2</v>
      </c>
      <c r="E140" s="51">
        <v>17</v>
      </c>
      <c r="F140" s="51">
        <v>8</v>
      </c>
      <c r="G140" s="51">
        <v>6</v>
      </c>
      <c r="H140" s="51">
        <v>7</v>
      </c>
      <c r="I140" s="51">
        <v>8</v>
      </c>
      <c r="J140" s="51">
        <v>6</v>
      </c>
      <c r="K140" s="51">
        <v>6</v>
      </c>
      <c r="L140" s="61">
        <v>204</v>
      </c>
      <c r="M140" s="65"/>
      <c r="N140" s="32"/>
      <c r="O140" s="32"/>
      <c r="P140" s="32"/>
      <c r="Q140" s="32"/>
      <c r="R140" s="32"/>
      <c r="S140" s="32"/>
      <c r="T140" s="32"/>
    </row>
    <row r="141" spans="1:20" customFormat="1" hidden="1" x14ac:dyDescent="0.25">
      <c r="A141" s="46" t="s">
        <v>661</v>
      </c>
      <c r="B141" s="47" t="s">
        <v>435</v>
      </c>
      <c r="C141" s="47" t="s">
        <v>273</v>
      </c>
      <c r="D141" s="47" t="s">
        <v>2</v>
      </c>
      <c r="E141" s="48">
        <v>47</v>
      </c>
      <c r="F141" s="48">
        <v>8</v>
      </c>
      <c r="G141" s="48">
        <v>25</v>
      </c>
      <c r="H141" s="48">
        <v>67</v>
      </c>
      <c r="I141" s="48">
        <v>27</v>
      </c>
      <c r="J141" s="48">
        <v>16</v>
      </c>
      <c r="K141" s="48">
        <v>7306</v>
      </c>
      <c r="L141" s="60">
        <v>688</v>
      </c>
      <c r="M141" s="5"/>
      <c r="N141" s="5"/>
      <c r="O141" s="5"/>
      <c r="P141" s="5"/>
      <c r="Q141" s="5"/>
      <c r="R141" s="5"/>
      <c r="S141" s="5"/>
      <c r="T141" s="5"/>
    </row>
    <row r="142" spans="1:20" customFormat="1" hidden="1" x14ac:dyDescent="0.25">
      <c r="A142" s="49" t="s">
        <v>662</v>
      </c>
      <c r="B142" s="50" t="s">
        <v>435</v>
      </c>
      <c r="C142" s="50" t="s">
        <v>273</v>
      </c>
      <c r="D142" s="50" t="s">
        <v>2</v>
      </c>
      <c r="E142" s="51">
        <v>27</v>
      </c>
      <c r="F142" s="51">
        <v>8</v>
      </c>
      <c r="G142" s="51">
        <v>4</v>
      </c>
      <c r="H142" s="51">
        <v>10</v>
      </c>
      <c r="I142" s="51">
        <v>11</v>
      </c>
      <c r="J142" s="51">
        <v>5</v>
      </c>
      <c r="K142" s="51">
        <v>130</v>
      </c>
      <c r="L142" s="61">
        <v>306</v>
      </c>
      <c r="M142" s="5"/>
      <c r="N142" s="5"/>
      <c r="O142" s="5"/>
      <c r="P142" s="5"/>
      <c r="Q142" s="5"/>
      <c r="R142" s="5"/>
      <c r="S142" s="5"/>
      <c r="T142" s="5"/>
    </row>
    <row r="143" spans="1:20" customFormat="1" hidden="1" x14ac:dyDescent="0.25">
      <c r="A143" s="49" t="s">
        <v>666</v>
      </c>
      <c r="B143" s="50" t="s">
        <v>435</v>
      </c>
      <c r="C143" s="50" t="s">
        <v>273</v>
      </c>
      <c r="D143" s="50" t="s">
        <v>2</v>
      </c>
      <c r="E143" s="51">
        <v>33</v>
      </c>
      <c r="F143" s="51">
        <v>8</v>
      </c>
      <c r="G143" s="51">
        <v>8</v>
      </c>
      <c r="H143" s="51">
        <v>64</v>
      </c>
      <c r="I143" s="51">
        <v>22</v>
      </c>
      <c r="J143" s="51">
        <v>11</v>
      </c>
      <c r="K143" s="51">
        <v>5464</v>
      </c>
      <c r="L143" s="61">
        <v>449</v>
      </c>
      <c r="M143" s="65"/>
      <c r="N143" s="32"/>
      <c r="O143" s="32"/>
      <c r="P143" s="32"/>
      <c r="Q143" s="32"/>
      <c r="R143" s="32"/>
      <c r="S143" s="32"/>
      <c r="T143" s="32"/>
    </row>
    <row r="144" spans="1:20" customFormat="1" hidden="1" x14ac:dyDescent="0.25">
      <c r="A144" s="49" t="s">
        <v>668</v>
      </c>
      <c r="B144" s="50" t="s">
        <v>435</v>
      </c>
      <c r="C144" s="50" t="s">
        <v>273</v>
      </c>
      <c r="D144" s="50" t="s">
        <v>2</v>
      </c>
      <c r="E144" s="51">
        <v>35</v>
      </c>
      <c r="F144" s="51">
        <v>8</v>
      </c>
      <c r="G144" s="51">
        <v>6</v>
      </c>
      <c r="H144" s="51">
        <v>32</v>
      </c>
      <c r="I144" s="51">
        <v>11</v>
      </c>
      <c r="J144" s="51">
        <v>10</v>
      </c>
      <c r="K144" s="51">
        <v>128</v>
      </c>
      <c r="L144" s="61">
        <v>432</v>
      </c>
      <c r="M144" s="5"/>
      <c r="N144" s="5"/>
      <c r="O144" s="5"/>
      <c r="P144" s="5"/>
      <c r="Q144" s="5"/>
      <c r="R144" s="5"/>
      <c r="S144" s="5"/>
      <c r="T144" s="5"/>
    </row>
    <row r="145" spans="1:20" customFormat="1" hidden="1" x14ac:dyDescent="0.25">
      <c r="A145" s="46" t="s">
        <v>676</v>
      </c>
      <c r="B145" s="47" t="s">
        <v>435</v>
      </c>
      <c r="C145" s="47" t="s">
        <v>273</v>
      </c>
      <c r="D145" s="47" t="s">
        <v>2</v>
      </c>
      <c r="E145" s="48">
        <v>45</v>
      </c>
      <c r="F145" s="48">
        <v>7</v>
      </c>
      <c r="G145" s="48">
        <v>11</v>
      </c>
      <c r="H145" s="48">
        <v>54</v>
      </c>
      <c r="I145" s="48">
        <v>43</v>
      </c>
      <c r="J145" s="48">
        <v>18</v>
      </c>
      <c r="K145" s="48">
        <v>4613</v>
      </c>
      <c r="L145" s="60">
        <v>639</v>
      </c>
      <c r="M145" s="5"/>
      <c r="N145" s="5"/>
      <c r="O145" s="5"/>
      <c r="P145" s="5"/>
      <c r="Q145" s="5"/>
      <c r="R145" s="5"/>
      <c r="S145" s="5"/>
      <c r="T145" s="5"/>
    </row>
    <row r="146" spans="1:20" customFormat="1" hidden="1" x14ac:dyDescent="0.25">
      <c r="A146" s="49" t="s">
        <v>677</v>
      </c>
      <c r="B146" s="50" t="s">
        <v>435</v>
      </c>
      <c r="C146" s="50" t="s">
        <v>273</v>
      </c>
      <c r="D146" s="50" t="s">
        <v>2</v>
      </c>
      <c r="E146" s="51">
        <v>52</v>
      </c>
      <c r="F146" s="51">
        <v>7</v>
      </c>
      <c r="G146" s="51">
        <v>14</v>
      </c>
      <c r="H146" s="51">
        <v>71</v>
      </c>
      <c r="I146" s="51">
        <v>35</v>
      </c>
      <c r="J146" s="51">
        <v>28</v>
      </c>
      <c r="K146" s="51">
        <v>5492</v>
      </c>
      <c r="L146" s="61">
        <v>638</v>
      </c>
      <c r="M146" s="5"/>
      <c r="N146" s="5"/>
      <c r="O146" s="5"/>
      <c r="P146" s="5"/>
      <c r="Q146" s="5"/>
      <c r="R146" s="5"/>
      <c r="S146" s="5"/>
      <c r="T146" s="5"/>
    </row>
    <row r="147" spans="1:20" customFormat="1" hidden="1" x14ac:dyDescent="0.25">
      <c r="A147" s="46" t="s">
        <v>684</v>
      </c>
      <c r="B147" s="47" t="s">
        <v>435</v>
      </c>
      <c r="C147" s="47" t="s">
        <v>273</v>
      </c>
      <c r="D147" s="47" t="s">
        <v>2</v>
      </c>
      <c r="E147" s="48">
        <v>44</v>
      </c>
      <c r="F147" s="48">
        <v>7</v>
      </c>
      <c r="G147" s="48">
        <v>12</v>
      </c>
      <c r="H147" s="48">
        <v>51</v>
      </c>
      <c r="I147" s="48">
        <v>24</v>
      </c>
      <c r="J147" s="48">
        <v>13</v>
      </c>
      <c r="K147" s="48">
        <v>3776</v>
      </c>
      <c r="L147" s="60">
        <v>517</v>
      </c>
      <c r="M147" s="5"/>
      <c r="N147" s="5"/>
      <c r="O147" s="5"/>
      <c r="P147" s="5"/>
      <c r="Q147" s="5"/>
      <c r="R147" s="5"/>
      <c r="S147" s="5"/>
      <c r="T147" s="5"/>
    </row>
    <row r="148" spans="1:20" customFormat="1" hidden="1" x14ac:dyDescent="0.25">
      <c r="A148" s="49" t="s">
        <v>687</v>
      </c>
      <c r="B148" s="50" t="s">
        <v>435</v>
      </c>
      <c r="C148" s="50" t="s">
        <v>273</v>
      </c>
      <c r="D148" s="50" t="s">
        <v>2</v>
      </c>
      <c r="E148" s="51">
        <v>32</v>
      </c>
      <c r="F148" s="51">
        <v>7</v>
      </c>
      <c r="G148" s="51">
        <v>10</v>
      </c>
      <c r="H148" s="51">
        <v>31</v>
      </c>
      <c r="I148" s="51">
        <v>6</v>
      </c>
      <c r="J148" s="51">
        <v>4</v>
      </c>
      <c r="K148" s="51">
        <v>2</v>
      </c>
      <c r="L148" s="61">
        <v>325</v>
      </c>
      <c r="M148" s="5"/>
      <c r="N148" s="5"/>
      <c r="O148" s="5"/>
      <c r="P148" s="5"/>
      <c r="Q148" s="5"/>
      <c r="R148" s="5"/>
      <c r="S148" s="5"/>
      <c r="T148" s="5"/>
    </row>
    <row r="149" spans="1:20" customFormat="1" hidden="1" x14ac:dyDescent="0.25">
      <c r="A149" s="46" t="s">
        <v>692</v>
      </c>
      <c r="B149" s="47" t="s">
        <v>435</v>
      </c>
      <c r="C149" s="47" t="s">
        <v>273</v>
      </c>
      <c r="D149" s="47" t="s">
        <v>2</v>
      </c>
      <c r="E149" s="48">
        <v>15</v>
      </c>
      <c r="F149" s="48">
        <v>7</v>
      </c>
      <c r="G149" s="48">
        <v>10</v>
      </c>
      <c r="H149" s="48">
        <v>11</v>
      </c>
      <c r="I149" s="48">
        <v>6</v>
      </c>
      <c r="J149" s="48">
        <v>12</v>
      </c>
      <c r="K149" s="48">
        <v>135</v>
      </c>
      <c r="L149" s="60">
        <v>249</v>
      </c>
      <c r="M149" s="5"/>
      <c r="N149" s="5"/>
      <c r="O149" s="5"/>
      <c r="P149" s="5"/>
      <c r="Q149" s="5"/>
      <c r="R149" s="5"/>
      <c r="S149" s="5"/>
      <c r="T149" s="5"/>
    </row>
    <row r="150" spans="1:20" customFormat="1" hidden="1" x14ac:dyDescent="0.25">
      <c r="A150" s="49" t="s">
        <v>697</v>
      </c>
      <c r="B150" s="50" t="s">
        <v>435</v>
      </c>
      <c r="C150" s="50" t="s">
        <v>273</v>
      </c>
      <c r="D150" s="50" t="s">
        <v>2</v>
      </c>
      <c r="E150" s="51">
        <v>23</v>
      </c>
      <c r="F150" s="51">
        <v>7</v>
      </c>
      <c r="G150" s="51">
        <v>4</v>
      </c>
      <c r="H150" s="51">
        <v>25</v>
      </c>
      <c r="I150" s="51">
        <v>9</v>
      </c>
      <c r="J150" s="51">
        <v>8</v>
      </c>
      <c r="K150" s="51">
        <v>693</v>
      </c>
      <c r="L150" s="61">
        <v>216</v>
      </c>
      <c r="M150" s="5"/>
      <c r="N150" s="5"/>
      <c r="O150" s="5"/>
      <c r="P150" s="5"/>
      <c r="Q150" s="5"/>
      <c r="R150" s="5"/>
      <c r="S150" s="5"/>
      <c r="T150" s="5"/>
    </row>
    <row r="151" spans="1:20" customFormat="1" hidden="1" x14ac:dyDescent="0.25">
      <c r="A151" s="49" t="s">
        <v>698</v>
      </c>
      <c r="B151" s="50" t="s">
        <v>435</v>
      </c>
      <c r="C151" s="50" t="s">
        <v>273</v>
      </c>
      <c r="D151" s="50" t="s">
        <v>2</v>
      </c>
      <c r="E151" s="51">
        <v>53</v>
      </c>
      <c r="F151" s="51">
        <v>7</v>
      </c>
      <c r="G151" s="51">
        <v>17</v>
      </c>
      <c r="H151" s="51">
        <v>43</v>
      </c>
      <c r="I151" s="51">
        <v>28</v>
      </c>
      <c r="J151" s="51">
        <v>24</v>
      </c>
      <c r="K151" s="51">
        <v>1328</v>
      </c>
      <c r="L151" s="61">
        <v>556</v>
      </c>
      <c r="M151" s="5"/>
      <c r="N151" s="5"/>
      <c r="O151" s="5"/>
      <c r="P151" s="5"/>
      <c r="Q151" s="5"/>
      <c r="R151" s="5"/>
      <c r="S151" s="5"/>
      <c r="T151" s="5"/>
    </row>
    <row r="152" spans="1:20" customFormat="1" hidden="1" x14ac:dyDescent="0.25">
      <c r="A152" s="49" t="s">
        <v>709</v>
      </c>
      <c r="B152" s="50" t="s">
        <v>435</v>
      </c>
      <c r="C152" s="50" t="s">
        <v>273</v>
      </c>
      <c r="D152" s="50" t="s">
        <v>2</v>
      </c>
      <c r="E152" s="51">
        <v>53</v>
      </c>
      <c r="F152" s="51">
        <v>6</v>
      </c>
      <c r="G152" s="51">
        <v>17</v>
      </c>
      <c r="H152" s="51">
        <v>54</v>
      </c>
      <c r="I152" s="51">
        <v>34</v>
      </c>
      <c r="J152" s="51">
        <v>20</v>
      </c>
      <c r="K152" s="51">
        <v>5629</v>
      </c>
      <c r="L152" s="61">
        <v>685</v>
      </c>
      <c r="M152" s="65"/>
      <c r="N152" s="32"/>
      <c r="O152" s="32"/>
      <c r="P152" s="32"/>
      <c r="Q152" s="32"/>
      <c r="R152" s="32"/>
      <c r="S152" s="32"/>
      <c r="T152" s="32"/>
    </row>
    <row r="153" spans="1:20" customFormat="1" hidden="1" x14ac:dyDescent="0.25">
      <c r="A153" s="49" t="s">
        <v>711</v>
      </c>
      <c r="B153" s="50" t="s">
        <v>435</v>
      </c>
      <c r="C153" s="50" t="s">
        <v>273</v>
      </c>
      <c r="D153" s="50" t="s">
        <v>2</v>
      </c>
      <c r="E153" s="51">
        <v>48</v>
      </c>
      <c r="F153" s="51">
        <v>6</v>
      </c>
      <c r="G153" s="51">
        <v>29</v>
      </c>
      <c r="H153" s="51">
        <v>63</v>
      </c>
      <c r="I153" s="51">
        <v>48</v>
      </c>
      <c r="J153" s="51">
        <v>14</v>
      </c>
      <c r="K153" s="51">
        <v>6672</v>
      </c>
      <c r="L153" s="61">
        <v>812</v>
      </c>
      <c r="M153" s="65"/>
      <c r="N153" s="32"/>
      <c r="O153" s="32"/>
      <c r="P153" s="32"/>
      <c r="Q153" s="32"/>
      <c r="R153" s="32"/>
      <c r="S153" s="32"/>
      <c r="T153" s="32"/>
    </row>
    <row r="154" spans="1:20" customFormat="1" hidden="1" x14ac:dyDescent="0.25">
      <c r="A154" s="46" t="s">
        <v>712</v>
      </c>
      <c r="B154" s="47" t="s">
        <v>435</v>
      </c>
      <c r="C154" s="47" t="s">
        <v>273</v>
      </c>
      <c r="D154" s="47" t="s">
        <v>2</v>
      </c>
      <c r="E154" s="48">
        <v>26</v>
      </c>
      <c r="F154" s="48">
        <v>6</v>
      </c>
      <c r="G154" s="48">
        <v>6</v>
      </c>
      <c r="H154" s="48">
        <v>33</v>
      </c>
      <c r="I154" s="48">
        <v>13</v>
      </c>
      <c r="J154" s="48">
        <v>8</v>
      </c>
      <c r="K154" s="48">
        <v>4883</v>
      </c>
      <c r="L154" s="60">
        <v>454</v>
      </c>
      <c r="M154" s="65"/>
      <c r="N154" s="32"/>
      <c r="O154" s="32"/>
      <c r="P154" s="32"/>
      <c r="Q154" s="32"/>
      <c r="R154" s="32"/>
      <c r="S154" s="32"/>
      <c r="T154" s="32"/>
    </row>
    <row r="155" spans="1:20" customFormat="1" hidden="1" x14ac:dyDescent="0.25">
      <c r="A155" s="49" t="s">
        <v>713</v>
      </c>
      <c r="B155" s="50" t="s">
        <v>435</v>
      </c>
      <c r="C155" s="50" t="s">
        <v>273</v>
      </c>
      <c r="D155" s="50" t="s">
        <v>2</v>
      </c>
      <c r="E155" s="51">
        <v>23</v>
      </c>
      <c r="F155" s="51">
        <v>6</v>
      </c>
      <c r="G155" s="51">
        <v>8</v>
      </c>
      <c r="H155" s="51">
        <v>21</v>
      </c>
      <c r="I155" s="51">
        <v>12</v>
      </c>
      <c r="J155" s="51">
        <v>13</v>
      </c>
      <c r="K155" s="51">
        <v>869</v>
      </c>
      <c r="L155" s="61">
        <v>236</v>
      </c>
      <c r="M155" s="5"/>
      <c r="N155" s="5"/>
      <c r="O155" s="5"/>
      <c r="P155" s="5"/>
      <c r="Q155" s="5"/>
      <c r="R155" s="5"/>
      <c r="S155" s="5"/>
      <c r="T155" s="5"/>
    </row>
    <row r="156" spans="1:20" customFormat="1" hidden="1" x14ac:dyDescent="0.25">
      <c r="A156" s="46" t="s">
        <v>714</v>
      </c>
      <c r="B156" s="47" t="s">
        <v>435</v>
      </c>
      <c r="C156" s="47" t="s">
        <v>273</v>
      </c>
      <c r="D156" s="47" t="s">
        <v>2</v>
      </c>
      <c r="E156" s="48">
        <v>34</v>
      </c>
      <c r="F156" s="48">
        <v>6</v>
      </c>
      <c r="G156" s="48">
        <v>24</v>
      </c>
      <c r="H156" s="48">
        <v>58</v>
      </c>
      <c r="I156" s="48">
        <v>16</v>
      </c>
      <c r="J156" s="48">
        <v>5</v>
      </c>
      <c r="K156" s="48">
        <v>1613</v>
      </c>
      <c r="L156" s="60">
        <v>312</v>
      </c>
      <c r="M156" s="5"/>
      <c r="N156" s="5"/>
      <c r="O156" s="5"/>
      <c r="P156" s="5"/>
      <c r="Q156" s="5"/>
      <c r="R156" s="5"/>
      <c r="S156" s="5"/>
      <c r="T156" s="5"/>
    </row>
    <row r="157" spans="1:20" customFormat="1" hidden="1" x14ac:dyDescent="0.25">
      <c r="A157" s="46" t="s">
        <v>715</v>
      </c>
      <c r="B157" s="47" t="s">
        <v>435</v>
      </c>
      <c r="C157" s="47" t="s">
        <v>273</v>
      </c>
      <c r="D157" s="47" t="s">
        <v>2</v>
      </c>
      <c r="E157" s="48">
        <v>33</v>
      </c>
      <c r="F157" s="48">
        <v>6</v>
      </c>
      <c r="G157" s="48">
        <v>8</v>
      </c>
      <c r="H157" s="48">
        <v>50</v>
      </c>
      <c r="I157" s="48">
        <v>13</v>
      </c>
      <c r="J157" s="48">
        <v>9</v>
      </c>
      <c r="K157" s="48">
        <v>2537</v>
      </c>
      <c r="L157" s="60">
        <v>335</v>
      </c>
      <c r="M157" s="5"/>
      <c r="N157" s="5"/>
      <c r="O157" s="5"/>
      <c r="P157" s="5"/>
      <c r="Q157" s="5"/>
      <c r="R157" s="5"/>
      <c r="S157" s="5"/>
      <c r="T157" s="5"/>
    </row>
    <row r="158" spans="1:20" customFormat="1" hidden="1" x14ac:dyDescent="0.25">
      <c r="A158" s="49" t="s">
        <v>719</v>
      </c>
      <c r="B158" s="50" t="s">
        <v>435</v>
      </c>
      <c r="C158" s="50" t="s">
        <v>273</v>
      </c>
      <c r="D158" s="50" t="s">
        <v>2</v>
      </c>
      <c r="E158" s="51">
        <v>34</v>
      </c>
      <c r="F158" s="51">
        <v>6</v>
      </c>
      <c r="G158" s="51">
        <v>6</v>
      </c>
      <c r="H158" s="51">
        <v>12</v>
      </c>
      <c r="I158" s="51">
        <v>12</v>
      </c>
      <c r="J158" s="51">
        <v>14</v>
      </c>
      <c r="K158" s="51">
        <v>3</v>
      </c>
      <c r="L158" s="61">
        <v>345</v>
      </c>
      <c r="M158" s="5"/>
      <c r="N158" s="5"/>
      <c r="O158" s="5"/>
      <c r="P158" s="5"/>
      <c r="Q158" s="5"/>
      <c r="R158" s="5"/>
      <c r="S158" s="5"/>
      <c r="T158" s="5"/>
    </row>
    <row r="159" spans="1:20" customFormat="1" hidden="1" x14ac:dyDescent="0.25">
      <c r="A159" s="46" t="s">
        <v>722</v>
      </c>
      <c r="B159" s="47" t="s">
        <v>435</v>
      </c>
      <c r="C159" s="47" t="s">
        <v>273</v>
      </c>
      <c r="D159" s="47" t="s">
        <v>2</v>
      </c>
      <c r="E159" s="48">
        <v>29</v>
      </c>
      <c r="F159" s="48">
        <v>6</v>
      </c>
      <c r="G159" s="48">
        <v>2</v>
      </c>
      <c r="H159" s="48">
        <v>2</v>
      </c>
      <c r="I159" s="48">
        <v>15</v>
      </c>
      <c r="J159" s="48">
        <v>12</v>
      </c>
      <c r="K159" s="48">
        <v>299</v>
      </c>
      <c r="L159" s="60">
        <v>305</v>
      </c>
      <c r="M159" s="65"/>
      <c r="N159" s="32"/>
      <c r="O159" s="32"/>
      <c r="P159" s="32"/>
      <c r="Q159" s="32"/>
      <c r="R159" s="32"/>
      <c r="S159" s="32"/>
      <c r="T159" s="32"/>
    </row>
    <row r="160" spans="1:20" customFormat="1" x14ac:dyDescent="0.25">
      <c r="A160" s="49" t="s">
        <v>397</v>
      </c>
      <c r="B160" s="50" t="s">
        <v>35</v>
      </c>
      <c r="C160" s="50" t="s">
        <v>273</v>
      </c>
      <c r="D160" s="50" t="s">
        <v>2</v>
      </c>
      <c r="E160" s="51">
        <v>19</v>
      </c>
      <c r="F160" s="51">
        <v>5</v>
      </c>
      <c r="G160" s="51">
        <v>8</v>
      </c>
      <c r="H160" s="51">
        <v>43</v>
      </c>
      <c r="I160" s="51">
        <v>6</v>
      </c>
      <c r="J160" s="51">
        <v>3</v>
      </c>
      <c r="K160" s="51">
        <v>0</v>
      </c>
      <c r="L160" s="61">
        <v>158</v>
      </c>
      <c r="M160" s="65"/>
      <c r="N160" s="32"/>
      <c r="O160" s="32"/>
      <c r="P160" s="32"/>
      <c r="Q160" s="32"/>
      <c r="R160" s="32"/>
      <c r="S160" s="32"/>
      <c r="T160" s="32"/>
    </row>
    <row r="161" spans="1:20" customFormat="1" hidden="1" x14ac:dyDescent="0.25">
      <c r="A161" s="46" t="s">
        <v>730</v>
      </c>
      <c r="B161" s="47" t="s">
        <v>435</v>
      </c>
      <c r="C161" s="47" t="s">
        <v>273</v>
      </c>
      <c r="D161" s="47" t="s">
        <v>2</v>
      </c>
      <c r="E161" s="48">
        <v>38</v>
      </c>
      <c r="F161" s="48">
        <v>5</v>
      </c>
      <c r="G161" s="48">
        <v>8</v>
      </c>
      <c r="H161" s="48">
        <v>57</v>
      </c>
      <c r="I161" s="48">
        <v>15</v>
      </c>
      <c r="J161" s="48">
        <v>5</v>
      </c>
      <c r="K161" s="48">
        <v>1497</v>
      </c>
      <c r="L161" s="60">
        <v>340</v>
      </c>
      <c r="M161" s="65"/>
      <c r="N161" s="32"/>
      <c r="O161" s="32"/>
      <c r="P161" s="32"/>
      <c r="Q161" s="32"/>
      <c r="R161" s="32"/>
      <c r="S161" s="32"/>
      <c r="T161" s="32"/>
    </row>
    <row r="162" spans="1:20" customFormat="1" hidden="1" x14ac:dyDescent="0.25">
      <c r="A162" s="46" t="s">
        <v>732</v>
      </c>
      <c r="B162" s="47" t="s">
        <v>435</v>
      </c>
      <c r="C162" s="47" t="s">
        <v>273</v>
      </c>
      <c r="D162" s="47" t="s">
        <v>2</v>
      </c>
      <c r="E162" s="48">
        <v>21</v>
      </c>
      <c r="F162" s="48">
        <v>5</v>
      </c>
      <c r="G162" s="48">
        <v>2</v>
      </c>
      <c r="H162" s="48">
        <v>19</v>
      </c>
      <c r="I162" s="48">
        <v>9</v>
      </c>
      <c r="J162" s="48">
        <v>4</v>
      </c>
      <c r="K162" s="48">
        <v>2505</v>
      </c>
      <c r="L162" s="60">
        <v>253</v>
      </c>
      <c r="M162" s="5"/>
      <c r="N162" s="5"/>
      <c r="O162" s="5"/>
      <c r="P162" s="5"/>
      <c r="Q162" s="5"/>
      <c r="R162" s="5"/>
      <c r="S162" s="5"/>
      <c r="T162" s="5"/>
    </row>
    <row r="163" spans="1:20" customFormat="1" hidden="1" x14ac:dyDescent="0.25">
      <c r="A163" s="49" t="s">
        <v>733</v>
      </c>
      <c r="B163" s="50" t="s">
        <v>435</v>
      </c>
      <c r="C163" s="50" t="s">
        <v>273</v>
      </c>
      <c r="D163" s="50" t="s">
        <v>2</v>
      </c>
      <c r="E163" s="51">
        <v>41</v>
      </c>
      <c r="F163" s="51">
        <v>5</v>
      </c>
      <c r="G163" s="51">
        <v>2</v>
      </c>
      <c r="H163" s="51">
        <v>28</v>
      </c>
      <c r="I163" s="51">
        <v>4</v>
      </c>
      <c r="J163" s="51">
        <v>9</v>
      </c>
      <c r="K163" s="51">
        <v>3</v>
      </c>
      <c r="L163" s="61">
        <v>445</v>
      </c>
      <c r="M163" s="5"/>
      <c r="N163" s="5"/>
      <c r="O163" s="5"/>
      <c r="P163" s="5"/>
      <c r="Q163" s="5"/>
      <c r="R163" s="5"/>
      <c r="S163" s="5"/>
      <c r="T163" s="5"/>
    </row>
    <row r="164" spans="1:20" customFormat="1" hidden="1" x14ac:dyDescent="0.25">
      <c r="A164" s="49" t="s">
        <v>735</v>
      </c>
      <c r="B164" s="50" t="s">
        <v>435</v>
      </c>
      <c r="C164" s="50" t="s">
        <v>273</v>
      </c>
      <c r="D164" s="50" t="s">
        <v>2</v>
      </c>
      <c r="E164" s="51">
        <v>26</v>
      </c>
      <c r="F164" s="51">
        <v>5</v>
      </c>
      <c r="G164" s="51">
        <v>2</v>
      </c>
      <c r="H164" s="51">
        <v>12</v>
      </c>
      <c r="I164" s="51">
        <v>11</v>
      </c>
      <c r="J164" s="51">
        <v>1</v>
      </c>
      <c r="K164" s="51">
        <v>100</v>
      </c>
      <c r="L164" s="61">
        <v>204</v>
      </c>
      <c r="M164" s="5"/>
      <c r="N164" s="5"/>
      <c r="O164" s="5"/>
      <c r="P164" s="5"/>
      <c r="Q164" s="5"/>
      <c r="R164" s="5"/>
      <c r="S164" s="5"/>
      <c r="T164" s="5"/>
    </row>
    <row r="165" spans="1:20" customFormat="1" hidden="1" x14ac:dyDescent="0.25">
      <c r="A165" s="46" t="s">
        <v>743</v>
      </c>
      <c r="B165" s="47" t="s">
        <v>435</v>
      </c>
      <c r="C165" s="47" t="s">
        <v>273</v>
      </c>
      <c r="D165" s="47" t="s">
        <v>2</v>
      </c>
      <c r="E165" s="48">
        <v>39</v>
      </c>
      <c r="F165" s="48">
        <v>5</v>
      </c>
      <c r="G165" s="48">
        <v>4</v>
      </c>
      <c r="H165" s="48">
        <v>43</v>
      </c>
      <c r="I165" s="48">
        <v>22</v>
      </c>
      <c r="J165" s="48">
        <v>7</v>
      </c>
      <c r="K165" s="48">
        <v>1409</v>
      </c>
      <c r="L165" s="60">
        <v>375</v>
      </c>
      <c r="M165" s="65"/>
      <c r="N165" s="32"/>
      <c r="O165" s="32"/>
      <c r="P165" s="32"/>
      <c r="Q165" s="32"/>
      <c r="R165" s="32"/>
      <c r="S165" s="32"/>
      <c r="T165" s="32"/>
    </row>
    <row r="166" spans="1:20" customFormat="1" hidden="1" x14ac:dyDescent="0.25">
      <c r="A166" s="49" t="s">
        <v>745</v>
      </c>
      <c r="B166" s="50" t="s">
        <v>435</v>
      </c>
      <c r="C166" s="50" t="s">
        <v>273</v>
      </c>
      <c r="D166" s="50" t="s">
        <v>2</v>
      </c>
      <c r="E166" s="51">
        <v>26</v>
      </c>
      <c r="F166" s="51">
        <v>5</v>
      </c>
      <c r="G166" s="51">
        <v>8</v>
      </c>
      <c r="H166" s="51">
        <v>27</v>
      </c>
      <c r="I166" s="51">
        <v>7</v>
      </c>
      <c r="J166" s="51">
        <v>11</v>
      </c>
      <c r="K166" s="51">
        <v>1601</v>
      </c>
      <c r="L166" s="61">
        <v>311</v>
      </c>
      <c r="M166" s="65"/>
      <c r="N166" s="32"/>
      <c r="O166" s="32"/>
      <c r="P166" s="32"/>
      <c r="Q166" s="32"/>
      <c r="R166" s="32"/>
      <c r="S166" s="32"/>
      <c r="T166" s="32"/>
    </row>
    <row r="167" spans="1:20" customFormat="1" hidden="1" x14ac:dyDescent="0.25">
      <c r="A167" s="49" t="s">
        <v>751</v>
      </c>
      <c r="B167" s="50" t="s">
        <v>435</v>
      </c>
      <c r="C167" s="50" t="s">
        <v>273</v>
      </c>
      <c r="D167" s="50" t="s">
        <v>2</v>
      </c>
      <c r="E167" s="51">
        <v>23</v>
      </c>
      <c r="F167" s="51">
        <v>5</v>
      </c>
      <c r="G167" s="51">
        <v>4</v>
      </c>
      <c r="H167" s="51">
        <v>11</v>
      </c>
      <c r="I167" s="51">
        <v>3</v>
      </c>
      <c r="J167" s="51">
        <v>5</v>
      </c>
      <c r="K167" s="51">
        <v>437</v>
      </c>
      <c r="L167" s="61">
        <v>228</v>
      </c>
      <c r="M167" s="5"/>
      <c r="N167" s="5"/>
      <c r="O167" s="5"/>
      <c r="P167" s="5"/>
      <c r="Q167" s="5"/>
      <c r="R167" s="5"/>
      <c r="S167" s="5"/>
      <c r="T167" s="5"/>
    </row>
    <row r="168" spans="1:20" customFormat="1" hidden="1" x14ac:dyDescent="0.25">
      <c r="A168" s="49" t="s">
        <v>756</v>
      </c>
      <c r="B168" s="50" t="s">
        <v>435</v>
      </c>
      <c r="C168" s="50" t="s">
        <v>273</v>
      </c>
      <c r="D168" s="50" t="s">
        <v>2</v>
      </c>
      <c r="E168" s="51">
        <v>32</v>
      </c>
      <c r="F168" s="51">
        <v>5</v>
      </c>
      <c r="G168" s="51">
        <v>14</v>
      </c>
      <c r="H168" s="51">
        <v>53</v>
      </c>
      <c r="I168" s="51">
        <v>17</v>
      </c>
      <c r="J168" s="51">
        <v>7</v>
      </c>
      <c r="K168" s="51">
        <v>3794</v>
      </c>
      <c r="L168" s="61">
        <v>359</v>
      </c>
      <c r="M168" s="65"/>
      <c r="N168" s="32"/>
      <c r="O168" s="32"/>
      <c r="P168" s="32"/>
      <c r="Q168" s="32"/>
      <c r="R168" s="32"/>
      <c r="S168" s="32"/>
      <c r="T168" s="32"/>
    </row>
    <row r="169" spans="1:20" customFormat="1" hidden="1" x14ac:dyDescent="0.25">
      <c r="A169" s="49" t="s">
        <v>760</v>
      </c>
      <c r="B169" s="50" t="s">
        <v>435</v>
      </c>
      <c r="C169" s="50" t="s">
        <v>273</v>
      </c>
      <c r="D169" s="50" t="s">
        <v>2</v>
      </c>
      <c r="E169" s="51">
        <v>35</v>
      </c>
      <c r="F169" s="51">
        <v>5</v>
      </c>
      <c r="G169" s="51">
        <v>7</v>
      </c>
      <c r="H169" s="51">
        <v>55</v>
      </c>
      <c r="I169" s="51">
        <v>15</v>
      </c>
      <c r="J169" s="51">
        <v>8</v>
      </c>
      <c r="K169" s="51">
        <v>3592</v>
      </c>
      <c r="L169" s="61">
        <v>390</v>
      </c>
      <c r="M169" s="5"/>
      <c r="N169" s="5"/>
      <c r="O169" s="5"/>
      <c r="P169" s="5"/>
      <c r="Q169" s="5"/>
      <c r="R169" s="5"/>
      <c r="S169" s="5"/>
      <c r="T169" s="5"/>
    </row>
    <row r="170" spans="1:20" customFormat="1" hidden="1" x14ac:dyDescent="0.25">
      <c r="A170" s="49" t="s">
        <v>762</v>
      </c>
      <c r="B170" s="50" t="s">
        <v>435</v>
      </c>
      <c r="C170" s="50" t="s">
        <v>273</v>
      </c>
      <c r="D170" s="50" t="s">
        <v>2</v>
      </c>
      <c r="E170" s="51">
        <v>9</v>
      </c>
      <c r="F170" s="51">
        <v>4</v>
      </c>
      <c r="G170" s="51">
        <v>2</v>
      </c>
      <c r="H170" s="51">
        <v>9</v>
      </c>
      <c r="I170" s="51">
        <v>1</v>
      </c>
      <c r="J170" s="51">
        <v>2</v>
      </c>
      <c r="K170" s="51">
        <v>0</v>
      </c>
      <c r="L170" s="61">
        <v>85</v>
      </c>
      <c r="M170" s="5"/>
      <c r="N170" s="5"/>
      <c r="O170" s="5"/>
      <c r="P170" s="5"/>
      <c r="Q170" s="5"/>
      <c r="R170" s="5"/>
      <c r="S170" s="5"/>
      <c r="T170" s="5"/>
    </row>
    <row r="171" spans="1:20" customFormat="1" hidden="1" x14ac:dyDescent="0.25">
      <c r="A171" s="49" t="s">
        <v>764</v>
      </c>
      <c r="B171" s="50" t="s">
        <v>435</v>
      </c>
      <c r="C171" s="50" t="s">
        <v>273</v>
      </c>
      <c r="D171" s="50" t="s">
        <v>2</v>
      </c>
      <c r="E171" s="51">
        <v>44</v>
      </c>
      <c r="F171" s="51">
        <v>4</v>
      </c>
      <c r="G171" s="51">
        <v>2</v>
      </c>
      <c r="H171" s="51">
        <v>17</v>
      </c>
      <c r="I171" s="51">
        <v>13</v>
      </c>
      <c r="J171" s="51">
        <v>10</v>
      </c>
      <c r="K171" s="51">
        <v>25</v>
      </c>
      <c r="L171" s="61">
        <v>395</v>
      </c>
      <c r="M171" s="5"/>
      <c r="N171" s="5"/>
      <c r="O171" s="5"/>
      <c r="P171" s="5"/>
      <c r="Q171" s="5"/>
      <c r="R171" s="5"/>
      <c r="S171" s="5"/>
      <c r="T171" s="5"/>
    </row>
    <row r="172" spans="1:20" customFormat="1" hidden="1" x14ac:dyDescent="0.25">
      <c r="A172" s="46" t="s">
        <v>767</v>
      </c>
      <c r="B172" s="47" t="s">
        <v>435</v>
      </c>
      <c r="C172" s="47" t="s">
        <v>273</v>
      </c>
      <c r="D172" s="47" t="s">
        <v>2</v>
      </c>
      <c r="E172" s="48">
        <v>18</v>
      </c>
      <c r="F172" s="48">
        <v>4</v>
      </c>
      <c r="G172" s="48">
        <v>0</v>
      </c>
      <c r="H172" s="48">
        <v>23</v>
      </c>
      <c r="I172" s="48">
        <v>9</v>
      </c>
      <c r="J172" s="48">
        <v>5</v>
      </c>
      <c r="K172" s="48">
        <v>2074</v>
      </c>
      <c r="L172" s="60">
        <v>249</v>
      </c>
      <c r="M172" s="5"/>
      <c r="N172" s="5"/>
      <c r="O172" s="5"/>
      <c r="P172" s="5"/>
      <c r="Q172" s="5"/>
      <c r="R172" s="5"/>
      <c r="S172" s="5"/>
      <c r="T172" s="5"/>
    </row>
    <row r="173" spans="1:20" customFormat="1" hidden="1" x14ac:dyDescent="0.25">
      <c r="A173" s="49" t="s">
        <v>768</v>
      </c>
      <c r="B173" s="50" t="s">
        <v>435</v>
      </c>
      <c r="C173" s="50" t="s">
        <v>273</v>
      </c>
      <c r="D173" s="50" t="s">
        <v>2</v>
      </c>
      <c r="E173" s="51">
        <v>23</v>
      </c>
      <c r="F173" s="51">
        <v>4</v>
      </c>
      <c r="G173" s="51">
        <v>6</v>
      </c>
      <c r="H173" s="51">
        <v>25</v>
      </c>
      <c r="I173" s="51">
        <v>16</v>
      </c>
      <c r="J173" s="51">
        <v>6</v>
      </c>
      <c r="K173" s="51">
        <v>1548</v>
      </c>
      <c r="L173" s="61">
        <v>300</v>
      </c>
      <c r="M173" s="65"/>
      <c r="N173" s="32"/>
      <c r="O173" s="32"/>
      <c r="P173" s="32"/>
      <c r="Q173" s="32"/>
      <c r="R173" s="32"/>
      <c r="S173" s="32"/>
      <c r="T173" s="32"/>
    </row>
    <row r="174" spans="1:20" customFormat="1" hidden="1" x14ac:dyDescent="0.25">
      <c r="A174" s="49" t="s">
        <v>774</v>
      </c>
      <c r="B174" s="50" t="s">
        <v>435</v>
      </c>
      <c r="C174" s="50" t="s">
        <v>273</v>
      </c>
      <c r="D174" s="50" t="s">
        <v>2</v>
      </c>
      <c r="E174" s="51">
        <v>13</v>
      </c>
      <c r="F174" s="51">
        <v>4</v>
      </c>
      <c r="G174" s="51">
        <v>0</v>
      </c>
      <c r="H174" s="51">
        <v>24</v>
      </c>
      <c r="I174" s="51">
        <v>14</v>
      </c>
      <c r="J174" s="51">
        <v>2</v>
      </c>
      <c r="K174" s="51">
        <v>1515</v>
      </c>
      <c r="L174" s="61">
        <v>222</v>
      </c>
      <c r="M174" s="5"/>
      <c r="N174" s="5"/>
      <c r="O174" s="5"/>
      <c r="P174" s="5"/>
      <c r="Q174" s="5"/>
      <c r="R174" s="5"/>
      <c r="S174" s="5"/>
      <c r="T174" s="5"/>
    </row>
    <row r="175" spans="1:20" customFormat="1" x14ac:dyDescent="0.25">
      <c r="A175" s="49" t="s">
        <v>394</v>
      </c>
      <c r="B175" s="50" t="s">
        <v>41</v>
      </c>
      <c r="C175" s="50" t="s">
        <v>273</v>
      </c>
      <c r="D175" s="50" t="s">
        <v>2</v>
      </c>
      <c r="E175" s="51">
        <v>21</v>
      </c>
      <c r="F175" s="51">
        <v>4</v>
      </c>
      <c r="G175" s="51">
        <v>12</v>
      </c>
      <c r="H175" s="51">
        <v>36</v>
      </c>
      <c r="I175" s="51">
        <v>4</v>
      </c>
      <c r="J175" s="51">
        <v>7</v>
      </c>
      <c r="K175" s="51">
        <v>454</v>
      </c>
      <c r="L175" s="61">
        <v>218</v>
      </c>
      <c r="M175" s="65"/>
      <c r="N175" s="32"/>
      <c r="O175" s="32"/>
      <c r="P175" s="32"/>
      <c r="Q175" s="32"/>
      <c r="R175" s="32"/>
      <c r="S175" s="32"/>
      <c r="T175" s="32"/>
    </row>
    <row r="176" spans="1:20" customFormat="1" hidden="1" x14ac:dyDescent="0.25">
      <c r="A176" s="46" t="s">
        <v>776</v>
      </c>
      <c r="B176" s="47" t="s">
        <v>435</v>
      </c>
      <c r="C176" s="47" t="s">
        <v>273</v>
      </c>
      <c r="D176" s="47" t="s">
        <v>2</v>
      </c>
      <c r="E176" s="48">
        <v>47</v>
      </c>
      <c r="F176" s="48">
        <v>4</v>
      </c>
      <c r="G176" s="48">
        <v>19</v>
      </c>
      <c r="H176" s="48">
        <v>155</v>
      </c>
      <c r="I176" s="48">
        <v>28</v>
      </c>
      <c r="J176" s="48">
        <v>25</v>
      </c>
      <c r="K176" s="48">
        <v>4130</v>
      </c>
      <c r="L176" s="60">
        <v>591</v>
      </c>
      <c r="M176" s="5"/>
      <c r="N176" s="5"/>
      <c r="O176" s="5"/>
      <c r="P176" s="5"/>
      <c r="Q176" s="5"/>
      <c r="R176" s="5"/>
      <c r="S176" s="5"/>
      <c r="T176" s="5"/>
    </row>
    <row r="177" spans="1:20" customFormat="1" hidden="1" x14ac:dyDescent="0.25">
      <c r="A177" s="49" t="s">
        <v>789</v>
      </c>
      <c r="B177" s="50" t="s">
        <v>435</v>
      </c>
      <c r="C177" s="50" t="s">
        <v>273</v>
      </c>
      <c r="D177" s="50" t="s">
        <v>2</v>
      </c>
      <c r="E177" s="51">
        <v>17</v>
      </c>
      <c r="F177" s="51">
        <v>3</v>
      </c>
      <c r="G177" s="51">
        <v>0</v>
      </c>
      <c r="H177" s="51">
        <v>13</v>
      </c>
      <c r="I177" s="51">
        <v>3</v>
      </c>
      <c r="J177" s="51">
        <v>5</v>
      </c>
      <c r="K177" s="51">
        <v>35</v>
      </c>
      <c r="L177" s="61">
        <v>142</v>
      </c>
      <c r="M177" s="5"/>
      <c r="N177" s="5"/>
      <c r="O177" s="5"/>
      <c r="P177" s="5"/>
      <c r="Q177" s="5"/>
      <c r="R177" s="5"/>
      <c r="S177" s="5"/>
      <c r="T177" s="5"/>
    </row>
    <row r="178" spans="1:20" customFormat="1" hidden="1" x14ac:dyDescent="0.25">
      <c r="A178" s="46" t="s">
        <v>790</v>
      </c>
      <c r="B178" s="47" t="s">
        <v>435</v>
      </c>
      <c r="C178" s="47" t="s">
        <v>273</v>
      </c>
      <c r="D178" s="47" t="s">
        <v>2</v>
      </c>
      <c r="E178" s="48">
        <v>6</v>
      </c>
      <c r="F178" s="48">
        <v>3</v>
      </c>
      <c r="G178" s="48">
        <v>7</v>
      </c>
      <c r="H178" s="48">
        <v>12</v>
      </c>
      <c r="I178" s="48">
        <v>2</v>
      </c>
      <c r="J178" s="48">
        <v>0</v>
      </c>
      <c r="K178" s="48">
        <v>315</v>
      </c>
      <c r="L178" s="60">
        <v>51</v>
      </c>
      <c r="M178" s="5"/>
      <c r="N178" s="5"/>
      <c r="O178" s="5"/>
      <c r="P178" s="5"/>
      <c r="Q178" s="5"/>
      <c r="R178" s="5"/>
      <c r="S178" s="5"/>
      <c r="T178" s="5"/>
    </row>
    <row r="179" spans="1:20" customFormat="1" hidden="1" x14ac:dyDescent="0.25">
      <c r="A179" s="49" t="s">
        <v>791</v>
      </c>
      <c r="B179" s="50" t="s">
        <v>435</v>
      </c>
      <c r="C179" s="50" t="s">
        <v>273</v>
      </c>
      <c r="D179" s="50" t="s">
        <v>2</v>
      </c>
      <c r="E179" s="51">
        <v>16</v>
      </c>
      <c r="F179" s="51">
        <v>3</v>
      </c>
      <c r="G179" s="51">
        <v>11</v>
      </c>
      <c r="H179" s="51">
        <v>29</v>
      </c>
      <c r="I179" s="51">
        <v>4</v>
      </c>
      <c r="J179" s="51">
        <v>1</v>
      </c>
      <c r="K179" s="51">
        <v>1498</v>
      </c>
      <c r="L179" s="61">
        <v>163</v>
      </c>
      <c r="M179" s="5"/>
      <c r="N179" s="5"/>
      <c r="O179" s="5"/>
      <c r="P179" s="5"/>
      <c r="Q179" s="5"/>
      <c r="R179" s="5"/>
      <c r="S179" s="5"/>
      <c r="T179" s="5"/>
    </row>
    <row r="180" spans="1:20" customFormat="1" hidden="1" x14ac:dyDescent="0.25">
      <c r="A180" s="49" t="s">
        <v>398</v>
      </c>
      <c r="B180" s="50" t="s">
        <v>31</v>
      </c>
      <c r="C180" s="50" t="s">
        <v>273</v>
      </c>
      <c r="D180" s="50" t="s">
        <v>2</v>
      </c>
      <c r="E180" s="51">
        <v>13</v>
      </c>
      <c r="F180" s="51">
        <v>3</v>
      </c>
      <c r="G180" s="51">
        <v>4</v>
      </c>
      <c r="H180" s="51">
        <v>5</v>
      </c>
      <c r="I180" s="51">
        <v>4</v>
      </c>
      <c r="J180" s="51">
        <v>3</v>
      </c>
      <c r="K180" s="51">
        <v>58</v>
      </c>
      <c r="L180" s="61">
        <v>193</v>
      </c>
      <c r="M180" s="5"/>
      <c r="N180" s="5"/>
      <c r="O180" s="5"/>
      <c r="P180" s="5"/>
      <c r="Q180" s="5"/>
      <c r="R180" s="5"/>
      <c r="S180" s="5"/>
      <c r="T180" s="5"/>
    </row>
    <row r="181" spans="1:20" customFormat="1" hidden="1" x14ac:dyDescent="0.25">
      <c r="A181" s="46" t="s">
        <v>796</v>
      </c>
      <c r="B181" s="47" t="s">
        <v>435</v>
      </c>
      <c r="C181" s="47" t="s">
        <v>273</v>
      </c>
      <c r="D181" s="47" t="s">
        <v>2</v>
      </c>
      <c r="E181" s="48">
        <v>3</v>
      </c>
      <c r="F181" s="48">
        <v>3</v>
      </c>
      <c r="G181" s="48">
        <v>0</v>
      </c>
      <c r="H181" s="48">
        <v>4</v>
      </c>
      <c r="I181" s="48">
        <v>0</v>
      </c>
      <c r="J181" s="48">
        <v>0</v>
      </c>
      <c r="K181" s="48">
        <v>0</v>
      </c>
      <c r="L181" s="60">
        <v>23</v>
      </c>
      <c r="N181" s="32"/>
      <c r="O181" s="32"/>
      <c r="P181" s="32"/>
      <c r="Q181" s="32"/>
      <c r="R181" s="32"/>
      <c r="S181" s="32"/>
      <c r="T181" s="32"/>
    </row>
    <row r="182" spans="1:20" customFormat="1" hidden="1" x14ac:dyDescent="0.25">
      <c r="A182" s="49" t="s">
        <v>797</v>
      </c>
      <c r="B182" s="50" t="s">
        <v>435</v>
      </c>
      <c r="C182" s="50" t="s">
        <v>273</v>
      </c>
      <c r="D182" s="50" t="s">
        <v>2</v>
      </c>
      <c r="E182" s="51">
        <v>20</v>
      </c>
      <c r="F182" s="51">
        <v>3</v>
      </c>
      <c r="G182" s="51">
        <v>6</v>
      </c>
      <c r="H182" s="51">
        <v>39</v>
      </c>
      <c r="I182" s="51">
        <v>5</v>
      </c>
      <c r="J182" s="51">
        <v>5</v>
      </c>
      <c r="K182" s="51">
        <v>245</v>
      </c>
      <c r="L182" s="61">
        <v>189</v>
      </c>
      <c r="M182" s="65"/>
      <c r="N182" s="32"/>
      <c r="O182" s="32"/>
      <c r="P182" s="32"/>
      <c r="Q182" s="32"/>
      <c r="R182" s="32"/>
      <c r="S182" s="32"/>
      <c r="T182" s="32"/>
    </row>
    <row r="183" spans="1:20" customFormat="1" hidden="1" x14ac:dyDescent="0.25">
      <c r="A183" s="46" t="s">
        <v>800</v>
      </c>
      <c r="B183" s="47" t="s">
        <v>435</v>
      </c>
      <c r="C183" s="47" t="s">
        <v>273</v>
      </c>
      <c r="D183" s="47" t="s">
        <v>2</v>
      </c>
      <c r="E183" s="48">
        <v>24</v>
      </c>
      <c r="F183" s="48">
        <v>3</v>
      </c>
      <c r="G183" s="48">
        <v>30</v>
      </c>
      <c r="H183" s="48">
        <v>44</v>
      </c>
      <c r="I183" s="48">
        <v>6</v>
      </c>
      <c r="J183" s="48">
        <v>3</v>
      </c>
      <c r="K183" s="48">
        <v>19</v>
      </c>
      <c r="L183" s="60">
        <v>180</v>
      </c>
      <c r="M183" s="5"/>
      <c r="N183" s="5"/>
      <c r="O183" s="5"/>
      <c r="P183" s="5"/>
      <c r="Q183" s="5"/>
      <c r="R183" s="5"/>
      <c r="S183" s="5"/>
      <c r="T183" s="5"/>
    </row>
    <row r="184" spans="1:20" customFormat="1" hidden="1" x14ac:dyDescent="0.25">
      <c r="A184" s="49" t="s">
        <v>801</v>
      </c>
      <c r="B184" s="50" t="s">
        <v>435</v>
      </c>
      <c r="C184" s="50" t="s">
        <v>273</v>
      </c>
      <c r="D184" s="50" t="s">
        <v>2</v>
      </c>
      <c r="E184" s="51">
        <v>7</v>
      </c>
      <c r="F184" s="51">
        <v>3</v>
      </c>
      <c r="G184" s="51">
        <v>4</v>
      </c>
      <c r="H184" s="51">
        <v>5</v>
      </c>
      <c r="I184" s="51">
        <v>2</v>
      </c>
      <c r="J184" s="51">
        <v>1</v>
      </c>
      <c r="K184" s="51">
        <v>46</v>
      </c>
      <c r="L184" s="61">
        <v>127</v>
      </c>
      <c r="M184" s="5"/>
      <c r="N184" s="5"/>
      <c r="O184" s="5"/>
      <c r="P184" s="5"/>
      <c r="Q184" s="5"/>
      <c r="R184" s="5"/>
      <c r="S184" s="5"/>
      <c r="T184" s="5"/>
    </row>
    <row r="185" spans="1:20" customFormat="1" hidden="1" x14ac:dyDescent="0.25">
      <c r="A185" s="46" t="s">
        <v>804</v>
      </c>
      <c r="B185" s="47" t="s">
        <v>435</v>
      </c>
      <c r="C185" s="47" t="s">
        <v>273</v>
      </c>
      <c r="D185" s="47" t="s">
        <v>2</v>
      </c>
      <c r="E185" s="48">
        <v>27</v>
      </c>
      <c r="F185" s="48">
        <v>3</v>
      </c>
      <c r="G185" s="48">
        <v>33</v>
      </c>
      <c r="H185" s="48">
        <v>29</v>
      </c>
      <c r="I185" s="48">
        <v>7</v>
      </c>
      <c r="J185" s="48">
        <v>6</v>
      </c>
      <c r="K185" s="48">
        <v>2450</v>
      </c>
      <c r="L185" s="60">
        <v>246</v>
      </c>
      <c r="M185" s="5"/>
      <c r="N185" s="5"/>
      <c r="O185" s="5"/>
      <c r="P185" s="5"/>
      <c r="Q185" s="5"/>
      <c r="R185" s="5"/>
      <c r="S185" s="5"/>
      <c r="T185" s="5"/>
    </row>
    <row r="186" spans="1:20" customFormat="1" hidden="1" x14ac:dyDescent="0.25">
      <c r="A186" s="49" t="s">
        <v>406</v>
      </c>
      <c r="B186" s="50" t="s">
        <v>41</v>
      </c>
      <c r="C186" s="50" t="s">
        <v>273</v>
      </c>
      <c r="D186" s="50" t="s">
        <v>2</v>
      </c>
      <c r="E186" s="51">
        <v>11</v>
      </c>
      <c r="F186" s="51">
        <v>3</v>
      </c>
      <c r="G186" s="51">
        <v>0</v>
      </c>
      <c r="H186" s="51">
        <v>2</v>
      </c>
      <c r="I186" s="51">
        <v>3</v>
      </c>
      <c r="J186" s="51">
        <v>7</v>
      </c>
      <c r="K186" s="51">
        <v>0</v>
      </c>
      <c r="L186" s="61">
        <v>116</v>
      </c>
      <c r="M186" s="5"/>
      <c r="N186" s="5"/>
      <c r="O186" s="5"/>
      <c r="P186" s="5"/>
      <c r="Q186" s="5"/>
      <c r="R186" s="5"/>
      <c r="S186" s="5"/>
      <c r="T186" s="5"/>
    </row>
    <row r="187" spans="1:20" customFormat="1" hidden="1" x14ac:dyDescent="0.25">
      <c r="A187" s="46" t="s">
        <v>404</v>
      </c>
      <c r="B187" s="47" t="s">
        <v>37</v>
      </c>
      <c r="C187" s="47" t="s">
        <v>273</v>
      </c>
      <c r="D187" s="47" t="s">
        <v>2</v>
      </c>
      <c r="E187" s="48">
        <v>7</v>
      </c>
      <c r="F187" s="48">
        <v>2</v>
      </c>
      <c r="G187" s="48">
        <v>2</v>
      </c>
      <c r="H187" s="48">
        <v>3</v>
      </c>
      <c r="I187" s="48">
        <v>2</v>
      </c>
      <c r="J187" s="48">
        <v>3</v>
      </c>
      <c r="K187" s="48">
        <v>0</v>
      </c>
      <c r="L187" s="60">
        <v>70</v>
      </c>
      <c r="M187" s="5"/>
      <c r="N187" s="5"/>
      <c r="O187" s="5"/>
      <c r="P187" s="5"/>
      <c r="Q187" s="5"/>
      <c r="R187" s="5"/>
      <c r="S187" s="5"/>
      <c r="T187" s="5"/>
    </row>
    <row r="188" spans="1:20" customFormat="1" hidden="1" x14ac:dyDescent="0.25">
      <c r="A188" s="46" t="s">
        <v>817</v>
      </c>
      <c r="B188" s="47" t="s">
        <v>435</v>
      </c>
      <c r="C188" s="47" t="s">
        <v>273</v>
      </c>
      <c r="D188" s="47" t="s">
        <v>2</v>
      </c>
      <c r="E188" s="48">
        <v>7</v>
      </c>
      <c r="F188" s="48">
        <v>2</v>
      </c>
      <c r="G188" s="48">
        <v>4</v>
      </c>
      <c r="H188" s="48">
        <v>14</v>
      </c>
      <c r="I188" s="48">
        <v>4</v>
      </c>
      <c r="J188" s="48">
        <v>2</v>
      </c>
      <c r="K188" s="48">
        <v>513</v>
      </c>
      <c r="L188" s="60">
        <v>90</v>
      </c>
      <c r="M188" s="65"/>
      <c r="N188" s="32"/>
      <c r="O188" s="32"/>
      <c r="P188" s="32"/>
      <c r="Q188" s="32"/>
      <c r="R188" s="32"/>
      <c r="S188" s="32"/>
      <c r="T188" s="32"/>
    </row>
    <row r="189" spans="1:20" customFormat="1" hidden="1" x14ac:dyDescent="0.25">
      <c r="A189" s="49" t="s">
        <v>820</v>
      </c>
      <c r="B189" s="50" t="s">
        <v>435</v>
      </c>
      <c r="C189" s="50" t="s">
        <v>273</v>
      </c>
      <c r="D189" s="50" t="s">
        <v>2</v>
      </c>
      <c r="E189" s="51">
        <v>15</v>
      </c>
      <c r="F189" s="51">
        <v>2</v>
      </c>
      <c r="G189" s="51">
        <v>2</v>
      </c>
      <c r="H189" s="51">
        <v>4</v>
      </c>
      <c r="I189" s="51">
        <v>4</v>
      </c>
      <c r="J189" s="51">
        <v>5</v>
      </c>
      <c r="K189" s="51">
        <v>0</v>
      </c>
      <c r="L189" s="61">
        <v>140</v>
      </c>
      <c r="M189" s="5"/>
      <c r="N189" s="5"/>
      <c r="O189" s="5"/>
      <c r="P189" s="5"/>
      <c r="Q189" s="5"/>
      <c r="R189" s="5"/>
      <c r="S189" s="5"/>
      <c r="T189" s="5"/>
    </row>
    <row r="190" spans="1:20" customFormat="1" hidden="1" x14ac:dyDescent="0.25">
      <c r="A190" s="49" t="s">
        <v>826</v>
      </c>
      <c r="B190" s="50" t="s">
        <v>435</v>
      </c>
      <c r="C190" s="50" t="s">
        <v>273</v>
      </c>
      <c r="D190" s="50" t="s">
        <v>2</v>
      </c>
      <c r="E190" s="51">
        <v>21</v>
      </c>
      <c r="F190" s="51">
        <v>2</v>
      </c>
      <c r="G190" s="51">
        <v>19</v>
      </c>
      <c r="H190" s="51">
        <v>31</v>
      </c>
      <c r="I190" s="51">
        <v>5</v>
      </c>
      <c r="J190" s="51">
        <v>5</v>
      </c>
      <c r="K190" s="51">
        <v>1155</v>
      </c>
      <c r="L190" s="61">
        <v>193</v>
      </c>
      <c r="M190" s="65"/>
      <c r="N190" s="32"/>
      <c r="O190" s="32"/>
      <c r="P190" s="32"/>
      <c r="Q190" s="32"/>
      <c r="R190" s="32"/>
      <c r="S190" s="32"/>
      <c r="T190" s="32"/>
    </row>
    <row r="191" spans="1:20" customFormat="1" hidden="1" x14ac:dyDescent="0.25">
      <c r="A191" s="49" t="s">
        <v>833</v>
      </c>
      <c r="B191" s="50" t="s">
        <v>435</v>
      </c>
      <c r="C191" s="50" t="s">
        <v>273</v>
      </c>
      <c r="D191" s="50" t="s">
        <v>2</v>
      </c>
      <c r="E191" s="51">
        <v>14</v>
      </c>
      <c r="F191" s="51">
        <v>2</v>
      </c>
      <c r="G191" s="51">
        <v>14</v>
      </c>
      <c r="H191" s="51">
        <v>22</v>
      </c>
      <c r="I191" s="51">
        <v>4</v>
      </c>
      <c r="J191" s="51">
        <v>1</v>
      </c>
      <c r="K191" s="51">
        <v>0</v>
      </c>
      <c r="L191" s="61">
        <v>111</v>
      </c>
      <c r="M191" s="65"/>
      <c r="N191" s="32"/>
      <c r="O191" s="32"/>
      <c r="P191" s="32"/>
      <c r="Q191" s="32"/>
      <c r="R191" s="32"/>
      <c r="S191" s="32"/>
      <c r="T191" s="32"/>
    </row>
    <row r="192" spans="1:20" customFormat="1" hidden="1" x14ac:dyDescent="0.25">
      <c r="A192" s="49" t="s">
        <v>837</v>
      </c>
      <c r="B192" s="50" t="s">
        <v>435</v>
      </c>
      <c r="C192" s="50" t="s">
        <v>273</v>
      </c>
      <c r="D192" s="50" t="s">
        <v>2</v>
      </c>
      <c r="E192" s="51">
        <v>3</v>
      </c>
      <c r="F192" s="51">
        <v>1</v>
      </c>
      <c r="G192" s="51">
        <v>0</v>
      </c>
      <c r="H192" s="51">
        <v>1</v>
      </c>
      <c r="I192" s="51">
        <v>1</v>
      </c>
      <c r="J192" s="51">
        <v>0</v>
      </c>
      <c r="K192" s="51">
        <v>260</v>
      </c>
      <c r="L192" s="61">
        <v>33</v>
      </c>
      <c r="M192" s="65"/>
      <c r="N192" s="32"/>
      <c r="O192" s="32"/>
      <c r="P192" s="32"/>
      <c r="Q192" s="32"/>
      <c r="R192" s="32"/>
      <c r="S192" s="32"/>
      <c r="T192" s="32"/>
    </row>
    <row r="193" spans="1:20" customFormat="1" hidden="1" x14ac:dyDescent="0.25">
      <c r="A193" s="46" t="s">
        <v>838</v>
      </c>
      <c r="B193" s="47" t="s">
        <v>435</v>
      </c>
      <c r="C193" s="47" t="s">
        <v>273</v>
      </c>
      <c r="D193" s="47" t="s">
        <v>2</v>
      </c>
      <c r="E193" s="48">
        <v>8</v>
      </c>
      <c r="F193" s="48">
        <v>1</v>
      </c>
      <c r="G193" s="48">
        <v>4</v>
      </c>
      <c r="H193" s="48">
        <v>5</v>
      </c>
      <c r="I193" s="48">
        <v>3</v>
      </c>
      <c r="J193" s="48">
        <v>0</v>
      </c>
      <c r="K193" s="48">
        <v>889</v>
      </c>
      <c r="L193" s="60">
        <v>82</v>
      </c>
      <c r="M193" s="5"/>
      <c r="N193" s="5"/>
      <c r="O193" s="5"/>
      <c r="P193" s="5"/>
      <c r="Q193" s="5"/>
      <c r="R193" s="5"/>
      <c r="S193" s="5"/>
      <c r="T193" s="5"/>
    </row>
    <row r="194" spans="1:20" customFormat="1" hidden="1" x14ac:dyDescent="0.25">
      <c r="A194" s="49" t="s">
        <v>844</v>
      </c>
      <c r="B194" s="50" t="s">
        <v>435</v>
      </c>
      <c r="C194" s="50" t="s">
        <v>273</v>
      </c>
      <c r="D194" s="50" t="s">
        <v>2</v>
      </c>
      <c r="E194" s="51">
        <v>13</v>
      </c>
      <c r="F194" s="51">
        <v>1</v>
      </c>
      <c r="G194" s="51">
        <v>2</v>
      </c>
      <c r="H194" s="51">
        <v>14</v>
      </c>
      <c r="I194" s="51">
        <v>3</v>
      </c>
      <c r="J194" s="51">
        <v>0</v>
      </c>
      <c r="K194" s="51">
        <v>311</v>
      </c>
      <c r="L194" s="61">
        <v>122</v>
      </c>
      <c r="M194" s="5"/>
      <c r="N194" s="5"/>
      <c r="O194" s="5"/>
      <c r="P194" s="5"/>
      <c r="Q194" s="5"/>
      <c r="R194" s="5"/>
      <c r="S194" s="5"/>
      <c r="T194" s="5"/>
    </row>
    <row r="195" spans="1:20" customFormat="1" hidden="1" x14ac:dyDescent="0.25">
      <c r="A195" s="46" t="s">
        <v>851</v>
      </c>
      <c r="B195" s="47" t="s">
        <v>435</v>
      </c>
      <c r="C195" s="47" t="s">
        <v>273</v>
      </c>
      <c r="D195" s="47" t="s">
        <v>2</v>
      </c>
      <c r="E195" s="48">
        <v>1</v>
      </c>
      <c r="F195" s="48">
        <v>1</v>
      </c>
      <c r="G195" s="48">
        <v>0</v>
      </c>
      <c r="H195" s="48">
        <v>0</v>
      </c>
      <c r="I195" s="48">
        <v>0</v>
      </c>
      <c r="J195" s="48">
        <v>0</v>
      </c>
      <c r="K195" s="48">
        <v>0</v>
      </c>
      <c r="L195" s="60">
        <v>9</v>
      </c>
      <c r="M195" s="5"/>
      <c r="N195" s="5"/>
      <c r="O195" s="5"/>
      <c r="P195" s="5"/>
      <c r="Q195" s="5"/>
      <c r="R195" s="5"/>
      <c r="S195" s="5"/>
      <c r="T195" s="5"/>
    </row>
    <row r="196" spans="1:20" customFormat="1" hidden="1" x14ac:dyDescent="0.25">
      <c r="A196" s="49" t="s">
        <v>852</v>
      </c>
      <c r="B196" s="50" t="s">
        <v>435</v>
      </c>
      <c r="C196" s="50" t="s">
        <v>273</v>
      </c>
      <c r="D196" s="50" t="s">
        <v>2</v>
      </c>
      <c r="E196" s="51">
        <v>4</v>
      </c>
      <c r="F196" s="51">
        <v>1</v>
      </c>
      <c r="G196" s="51">
        <v>2</v>
      </c>
      <c r="H196" s="51">
        <v>5</v>
      </c>
      <c r="I196" s="51">
        <v>4</v>
      </c>
      <c r="J196" s="51">
        <v>1</v>
      </c>
      <c r="K196" s="51">
        <v>22</v>
      </c>
      <c r="L196" s="61">
        <v>43</v>
      </c>
      <c r="M196" s="5"/>
      <c r="N196" s="5"/>
      <c r="O196" s="5"/>
      <c r="P196" s="5"/>
      <c r="Q196" s="5"/>
      <c r="R196" s="5"/>
      <c r="S196" s="5"/>
      <c r="T196" s="5"/>
    </row>
    <row r="197" spans="1:20" customFormat="1" hidden="1" x14ac:dyDescent="0.25">
      <c r="A197" s="46" t="s">
        <v>863</v>
      </c>
      <c r="B197" s="47" t="s">
        <v>435</v>
      </c>
      <c r="C197" s="47" t="s">
        <v>273</v>
      </c>
      <c r="D197" s="47" t="s">
        <v>2</v>
      </c>
      <c r="E197" s="48">
        <v>11</v>
      </c>
      <c r="F197" s="48">
        <v>1</v>
      </c>
      <c r="G197" s="48">
        <v>2</v>
      </c>
      <c r="H197" s="48">
        <v>4</v>
      </c>
      <c r="I197" s="48">
        <v>4</v>
      </c>
      <c r="J197" s="48">
        <v>2</v>
      </c>
      <c r="K197" s="48">
        <v>105</v>
      </c>
      <c r="L197" s="60">
        <v>87</v>
      </c>
      <c r="M197" s="5"/>
      <c r="N197" s="5"/>
      <c r="O197" s="5"/>
      <c r="P197" s="5"/>
      <c r="Q197" s="5"/>
      <c r="R197" s="5"/>
      <c r="S197" s="5"/>
      <c r="T197" s="5"/>
    </row>
    <row r="198" spans="1:20" customFormat="1" hidden="1" x14ac:dyDescent="0.25">
      <c r="A198" s="49" t="s">
        <v>866</v>
      </c>
      <c r="B198" s="50" t="s">
        <v>435</v>
      </c>
      <c r="C198" s="50" t="s">
        <v>273</v>
      </c>
      <c r="D198" s="50" t="s">
        <v>2</v>
      </c>
      <c r="E198" s="51">
        <v>1</v>
      </c>
      <c r="F198" s="51">
        <v>1</v>
      </c>
      <c r="G198" s="51">
        <v>0</v>
      </c>
      <c r="H198" s="51">
        <v>1</v>
      </c>
      <c r="I198" s="51">
        <v>1</v>
      </c>
      <c r="J198" s="51">
        <v>0</v>
      </c>
      <c r="K198" s="51">
        <v>0</v>
      </c>
      <c r="L198" s="61">
        <v>10</v>
      </c>
      <c r="M198" s="5"/>
      <c r="N198" s="5"/>
      <c r="O198" s="5"/>
      <c r="P198" s="5"/>
      <c r="Q198" s="5"/>
      <c r="R198" s="5"/>
      <c r="S198" s="5"/>
      <c r="T198" s="5"/>
    </row>
    <row r="199" spans="1:20" customFormat="1" hidden="1" x14ac:dyDescent="0.25">
      <c r="A199" s="49" t="s">
        <v>868</v>
      </c>
      <c r="B199" s="50" t="s">
        <v>435</v>
      </c>
      <c r="C199" s="50" t="s">
        <v>273</v>
      </c>
      <c r="D199" s="50" t="s">
        <v>2</v>
      </c>
      <c r="E199" s="51">
        <v>6</v>
      </c>
      <c r="F199" s="51">
        <v>1</v>
      </c>
      <c r="G199" s="51">
        <v>0</v>
      </c>
      <c r="H199" s="51">
        <v>6</v>
      </c>
      <c r="I199" s="51">
        <v>3</v>
      </c>
      <c r="J199" s="51">
        <v>3</v>
      </c>
      <c r="K199" s="51">
        <v>0</v>
      </c>
      <c r="L199" s="61">
        <v>76</v>
      </c>
      <c r="M199" s="5"/>
      <c r="N199" s="5"/>
      <c r="O199" s="5"/>
      <c r="P199" s="5"/>
      <c r="Q199" s="5"/>
      <c r="R199" s="5"/>
      <c r="S199" s="5"/>
      <c r="T199" s="5"/>
    </row>
    <row r="200" spans="1:20" customFormat="1" hidden="1" x14ac:dyDescent="0.25">
      <c r="A200" s="49" t="s">
        <v>869</v>
      </c>
      <c r="B200" s="50" t="s">
        <v>435</v>
      </c>
      <c r="C200" s="50" t="s">
        <v>273</v>
      </c>
      <c r="D200" s="50" t="s">
        <v>2</v>
      </c>
      <c r="E200" s="51">
        <v>15</v>
      </c>
      <c r="F200" s="51">
        <v>1</v>
      </c>
      <c r="G200" s="51">
        <v>8</v>
      </c>
      <c r="H200" s="51">
        <v>31</v>
      </c>
      <c r="I200" s="51">
        <v>9</v>
      </c>
      <c r="J200" s="51">
        <v>6</v>
      </c>
      <c r="K200" s="51">
        <v>1201</v>
      </c>
      <c r="L200" s="61">
        <v>162</v>
      </c>
      <c r="M200" s="65"/>
      <c r="N200" s="32"/>
      <c r="O200" s="32"/>
      <c r="P200" s="32"/>
      <c r="Q200" s="32"/>
      <c r="R200" s="32"/>
      <c r="S200" s="32"/>
      <c r="T200" s="32"/>
    </row>
    <row r="201" spans="1:20" customFormat="1" hidden="1" x14ac:dyDescent="0.25">
      <c r="A201" s="46" t="s">
        <v>870</v>
      </c>
      <c r="B201" s="47" t="s">
        <v>435</v>
      </c>
      <c r="C201" s="47" t="s">
        <v>273</v>
      </c>
      <c r="D201" s="47" t="s">
        <v>2</v>
      </c>
      <c r="E201" s="48">
        <v>5</v>
      </c>
      <c r="F201" s="48">
        <v>1</v>
      </c>
      <c r="G201" s="48">
        <v>0</v>
      </c>
      <c r="H201" s="48">
        <v>5</v>
      </c>
      <c r="I201" s="48">
        <v>2</v>
      </c>
      <c r="J201" s="48">
        <v>2</v>
      </c>
      <c r="K201" s="48">
        <v>0</v>
      </c>
      <c r="L201" s="60">
        <v>58</v>
      </c>
      <c r="M201" s="65"/>
      <c r="N201" s="32"/>
      <c r="O201" s="32"/>
      <c r="P201" s="32"/>
      <c r="Q201" s="32"/>
      <c r="R201" s="32"/>
      <c r="S201" s="32"/>
      <c r="T201" s="32"/>
    </row>
    <row r="202" spans="1:20" customFormat="1" hidden="1" x14ac:dyDescent="0.25">
      <c r="A202" s="49" t="s">
        <v>875</v>
      </c>
      <c r="B202" s="50" t="s">
        <v>435</v>
      </c>
      <c r="C202" s="50" t="s">
        <v>273</v>
      </c>
      <c r="D202" s="50" t="s">
        <v>2</v>
      </c>
      <c r="E202" s="51">
        <v>3</v>
      </c>
      <c r="F202" s="51">
        <v>0</v>
      </c>
      <c r="G202" s="51">
        <v>0</v>
      </c>
      <c r="H202" s="51">
        <v>3</v>
      </c>
      <c r="I202" s="51">
        <v>1</v>
      </c>
      <c r="J202" s="51">
        <v>1</v>
      </c>
      <c r="K202" s="51">
        <v>240</v>
      </c>
      <c r="L202" s="61">
        <v>22</v>
      </c>
      <c r="M202" s="65"/>
      <c r="N202" s="32"/>
      <c r="O202" s="32"/>
      <c r="P202" s="32"/>
      <c r="Q202" s="32"/>
      <c r="R202" s="32"/>
      <c r="S202" s="32"/>
      <c r="T202" s="32"/>
    </row>
    <row r="203" spans="1:20" customFormat="1" hidden="1" x14ac:dyDescent="0.25">
      <c r="A203" s="46" t="s">
        <v>876</v>
      </c>
      <c r="B203" s="47" t="s">
        <v>435</v>
      </c>
      <c r="C203" s="47" t="s">
        <v>273</v>
      </c>
      <c r="D203" s="47" t="s">
        <v>2</v>
      </c>
      <c r="E203" s="48">
        <v>8</v>
      </c>
      <c r="F203" s="48">
        <v>0</v>
      </c>
      <c r="G203" s="48">
        <v>7</v>
      </c>
      <c r="H203" s="48">
        <v>16</v>
      </c>
      <c r="I203" s="48">
        <v>3</v>
      </c>
      <c r="J203" s="48">
        <v>3</v>
      </c>
      <c r="K203" s="48">
        <v>18</v>
      </c>
      <c r="L203" s="60">
        <v>55</v>
      </c>
      <c r="M203" s="65"/>
      <c r="N203" s="32"/>
      <c r="O203" s="32"/>
      <c r="P203" s="32"/>
      <c r="Q203" s="32"/>
      <c r="R203" s="32"/>
      <c r="S203" s="32"/>
      <c r="T203" s="32"/>
    </row>
    <row r="204" spans="1:20" customFormat="1" hidden="1" x14ac:dyDescent="0.25">
      <c r="A204" s="49" t="s">
        <v>877</v>
      </c>
      <c r="B204" s="50" t="s">
        <v>435</v>
      </c>
      <c r="C204" s="50" t="s">
        <v>273</v>
      </c>
      <c r="D204" s="50" t="s">
        <v>2</v>
      </c>
      <c r="E204" s="51">
        <v>18</v>
      </c>
      <c r="F204" s="51">
        <v>0</v>
      </c>
      <c r="G204" s="51">
        <v>10</v>
      </c>
      <c r="H204" s="51">
        <v>20</v>
      </c>
      <c r="I204" s="51">
        <v>9</v>
      </c>
      <c r="J204" s="51">
        <v>4</v>
      </c>
      <c r="K204" s="51">
        <v>272</v>
      </c>
      <c r="L204" s="61">
        <v>155</v>
      </c>
      <c r="M204" s="65"/>
      <c r="N204" s="32"/>
      <c r="O204" s="32"/>
      <c r="P204" s="32"/>
      <c r="Q204" s="32"/>
      <c r="R204" s="32"/>
      <c r="S204" s="32"/>
      <c r="T204" s="32"/>
    </row>
    <row r="205" spans="1:20" customFormat="1" hidden="1" x14ac:dyDescent="0.25">
      <c r="A205" s="46" t="s">
        <v>878</v>
      </c>
      <c r="B205" s="47" t="s">
        <v>435</v>
      </c>
      <c r="C205" s="47" t="s">
        <v>273</v>
      </c>
      <c r="D205" s="47" t="s">
        <v>2</v>
      </c>
      <c r="E205" s="48">
        <v>1</v>
      </c>
      <c r="F205" s="48">
        <v>0</v>
      </c>
      <c r="G205" s="48">
        <v>0</v>
      </c>
      <c r="H205" s="48">
        <v>0</v>
      </c>
      <c r="I205" s="48">
        <v>0</v>
      </c>
      <c r="J205" s="48">
        <v>0</v>
      </c>
      <c r="K205" s="48">
        <v>0</v>
      </c>
      <c r="L205" s="60">
        <v>3</v>
      </c>
      <c r="M205" s="5"/>
      <c r="N205" s="5"/>
      <c r="O205" s="5"/>
      <c r="P205" s="5"/>
      <c r="Q205" s="5"/>
      <c r="R205" s="5"/>
      <c r="S205" s="5"/>
      <c r="T205" s="5"/>
    </row>
    <row r="206" spans="1:20" customFormat="1" hidden="1" x14ac:dyDescent="0.25">
      <c r="A206" s="46" t="s">
        <v>882</v>
      </c>
      <c r="B206" s="47" t="s">
        <v>435</v>
      </c>
      <c r="C206" s="47" t="s">
        <v>273</v>
      </c>
      <c r="D206" s="47" t="s">
        <v>2</v>
      </c>
      <c r="E206" s="48">
        <v>6</v>
      </c>
      <c r="F206" s="48">
        <v>0</v>
      </c>
      <c r="G206" s="48">
        <v>2</v>
      </c>
      <c r="H206" s="48">
        <v>7</v>
      </c>
      <c r="I206" s="48">
        <v>1</v>
      </c>
      <c r="J206" s="48">
        <v>3</v>
      </c>
      <c r="K206" s="48">
        <v>35</v>
      </c>
      <c r="L206" s="60">
        <v>42</v>
      </c>
      <c r="M206" s="5"/>
      <c r="N206" s="5"/>
      <c r="O206" s="5"/>
      <c r="P206" s="5"/>
      <c r="Q206" s="5"/>
      <c r="R206" s="5"/>
      <c r="S206" s="5"/>
      <c r="T206" s="5"/>
    </row>
    <row r="207" spans="1:20" customFormat="1" hidden="1" x14ac:dyDescent="0.25">
      <c r="A207" s="49" t="s">
        <v>885</v>
      </c>
      <c r="B207" s="50" t="s">
        <v>435</v>
      </c>
      <c r="C207" s="50" t="s">
        <v>273</v>
      </c>
      <c r="D207" s="50" t="s">
        <v>2</v>
      </c>
      <c r="E207" s="51">
        <v>6</v>
      </c>
      <c r="F207" s="51">
        <v>0</v>
      </c>
      <c r="G207" s="51">
        <v>2</v>
      </c>
      <c r="H207" s="51">
        <v>10</v>
      </c>
      <c r="I207" s="51">
        <v>3</v>
      </c>
      <c r="J207" s="51">
        <v>2</v>
      </c>
      <c r="K207" s="51">
        <v>0</v>
      </c>
      <c r="L207" s="61">
        <v>58</v>
      </c>
      <c r="M207" s="65"/>
      <c r="N207" s="32"/>
      <c r="O207" s="32"/>
      <c r="P207" s="32"/>
      <c r="Q207" s="32"/>
      <c r="R207" s="32"/>
      <c r="S207" s="32"/>
      <c r="T207" s="32"/>
    </row>
    <row r="208" spans="1:20" customFormat="1" hidden="1" x14ac:dyDescent="0.25">
      <c r="A208" s="49" t="s">
        <v>889</v>
      </c>
      <c r="B208" s="50" t="s">
        <v>435</v>
      </c>
      <c r="C208" s="50" t="s">
        <v>273</v>
      </c>
      <c r="D208" s="50" t="s">
        <v>2</v>
      </c>
      <c r="E208" s="51">
        <v>4</v>
      </c>
      <c r="F208" s="51">
        <v>0</v>
      </c>
      <c r="G208" s="51">
        <v>6</v>
      </c>
      <c r="H208" s="51">
        <v>5</v>
      </c>
      <c r="I208" s="51">
        <v>1</v>
      </c>
      <c r="J208" s="51">
        <v>3</v>
      </c>
      <c r="K208" s="51">
        <v>107</v>
      </c>
      <c r="L208" s="61">
        <v>39</v>
      </c>
      <c r="M208" s="5"/>
      <c r="N208" s="5"/>
      <c r="O208" s="5"/>
      <c r="P208" s="5"/>
      <c r="Q208" s="5"/>
      <c r="R208" s="5"/>
      <c r="S208" s="5"/>
      <c r="T208" s="5"/>
    </row>
    <row r="209" spans="1:20" customFormat="1" hidden="1" x14ac:dyDescent="0.25">
      <c r="A209" s="46" t="s">
        <v>413</v>
      </c>
      <c r="B209" s="47" t="s">
        <v>37</v>
      </c>
      <c r="C209" s="47" t="s">
        <v>273</v>
      </c>
      <c r="D209" s="47" t="s">
        <v>2</v>
      </c>
      <c r="E209" s="48">
        <v>1</v>
      </c>
      <c r="F209" s="48">
        <v>0</v>
      </c>
      <c r="G209" s="48">
        <v>0</v>
      </c>
      <c r="H209" s="48">
        <v>0</v>
      </c>
      <c r="I209" s="48">
        <v>0</v>
      </c>
      <c r="J209" s="48">
        <v>0</v>
      </c>
      <c r="K209" s="48">
        <v>0</v>
      </c>
      <c r="L209" s="60">
        <v>6</v>
      </c>
      <c r="M209" s="5"/>
      <c r="N209" s="5"/>
      <c r="O209" s="5"/>
      <c r="P209" s="5"/>
      <c r="Q209" s="5"/>
      <c r="R209" s="5"/>
      <c r="S209" s="5"/>
      <c r="T209" s="5"/>
    </row>
    <row r="210" spans="1:20" customFormat="1" hidden="1" x14ac:dyDescent="0.25">
      <c r="A210" s="46" t="s">
        <v>893</v>
      </c>
      <c r="B210" s="47" t="s">
        <v>435</v>
      </c>
      <c r="C210" s="47" t="s">
        <v>273</v>
      </c>
      <c r="D210" s="47" t="s">
        <v>2</v>
      </c>
      <c r="E210" s="48">
        <v>4</v>
      </c>
      <c r="F210" s="48">
        <v>0</v>
      </c>
      <c r="G210" s="48">
        <v>4</v>
      </c>
      <c r="H210" s="48">
        <v>3</v>
      </c>
      <c r="I210" s="48">
        <v>1</v>
      </c>
      <c r="J210" s="48">
        <v>3</v>
      </c>
      <c r="K210" s="48">
        <v>0</v>
      </c>
      <c r="L210" s="60">
        <v>44</v>
      </c>
      <c r="M210" s="5"/>
      <c r="N210" s="5"/>
      <c r="O210" s="5"/>
      <c r="P210" s="5"/>
      <c r="Q210" s="5"/>
      <c r="R210" s="5"/>
      <c r="S210" s="5"/>
      <c r="T210" s="5"/>
    </row>
    <row r="211" spans="1:20" customFormat="1" hidden="1" x14ac:dyDescent="0.25">
      <c r="A211" s="46" t="s">
        <v>895</v>
      </c>
      <c r="B211" s="47" t="s">
        <v>435</v>
      </c>
      <c r="C211" s="47" t="s">
        <v>273</v>
      </c>
      <c r="D211" s="47" t="s">
        <v>2</v>
      </c>
      <c r="E211" s="48">
        <v>4</v>
      </c>
      <c r="F211" s="48">
        <v>0</v>
      </c>
      <c r="G211" s="48">
        <v>0</v>
      </c>
      <c r="H211" s="48">
        <v>6</v>
      </c>
      <c r="I211" s="48">
        <v>1</v>
      </c>
      <c r="J211" s="48">
        <v>0</v>
      </c>
      <c r="K211" s="48">
        <v>129</v>
      </c>
      <c r="L211" s="60">
        <v>41</v>
      </c>
      <c r="M211" s="5"/>
      <c r="N211" s="5"/>
      <c r="O211" s="5"/>
      <c r="P211" s="5"/>
      <c r="Q211" s="5"/>
      <c r="R211" s="5"/>
      <c r="S211" s="5"/>
      <c r="T211" s="5"/>
    </row>
    <row r="212" spans="1:20" customFormat="1" hidden="1" x14ac:dyDescent="0.25">
      <c r="A212" s="46" t="s">
        <v>899</v>
      </c>
      <c r="B212" s="47" t="s">
        <v>435</v>
      </c>
      <c r="C212" s="47" t="s">
        <v>273</v>
      </c>
      <c r="D212" s="47" t="s">
        <v>2</v>
      </c>
      <c r="E212" s="48">
        <v>5</v>
      </c>
      <c r="F212" s="48">
        <v>0</v>
      </c>
      <c r="G212" s="48">
        <v>0</v>
      </c>
      <c r="H212" s="48">
        <v>2</v>
      </c>
      <c r="I212" s="48">
        <v>2</v>
      </c>
      <c r="J212" s="48">
        <v>0</v>
      </c>
      <c r="K212" s="48">
        <v>77</v>
      </c>
      <c r="L212" s="60">
        <v>46</v>
      </c>
      <c r="M212" s="5"/>
      <c r="N212" s="5"/>
      <c r="O212" s="5"/>
      <c r="P212" s="5"/>
      <c r="Q212" s="5"/>
      <c r="R212" s="5"/>
      <c r="S212" s="5"/>
      <c r="T212" s="5"/>
    </row>
    <row r="213" spans="1:20" customFormat="1" hidden="1" x14ac:dyDescent="0.25">
      <c r="A213" s="49" t="s">
        <v>900</v>
      </c>
      <c r="B213" s="50" t="s">
        <v>435</v>
      </c>
      <c r="C213" s="50" t="s">
        <v>273</v>
      </c>
      <c r="D213" s="50" t="s">
        <v>2</v>
      </c>
      <c r="E213" s="51">
        <v>1</v>
      </c>
      <c r="F213" s="51">
        <v>0</v>
      </c>
      <c r="G213" s="51">
        <v>0</v>
      </c>
      <c r="H213" s="51">
        <v>2</v>
      </c>
      <c r="I213" s="51">
        <v>0</v>
      </c>
      <c r="J213" s="51">
        <v>1</v>
      </c>
      <c r="K213" s="51">
        <v>0</v>
      </c>
      <c r="L213" s="61">
        <v>7</v>
      </c>
      <c r="M213" s="5"/>
      <c r="N213" s="5"/>
      <c r="O213" s="5"/>
      <c r="P213" s="5"/>
      <c r="Q213" s="5"/>
      <c r="R213" s="5"/>
      <c r="S213" s="5"/>
      <c r="T213" s="5"/>
    </row>
    <row r="214" spans="1:20" customFormat="1" hidden="1" x14ac:dyDescent="0.25">
      <c r="A214" s="46" t="s">
        <v>906</v>
      </c>
      <c r="B214" s="47" t="s">
        <v>435</v>
      </c>
      <c r="C214" s="47" t="s">
        <v>273</v>
      </c>
      <c r="D214" s="47" t="s">
        <v>2</v>
      </c>
      <c r="E214" s="48">
        <v>15</v>
      </c>
      <c r="F214" s="48">
        <v>0</v>
      </c>
      <c r="G214" s="48">
        <v>4</v>
      </c>
      <c r="H214" s="48">
        <v>18</v>
      </c>
      <c r="I214" s="48">
        <v>5</v>
      </c>
      <c r="J214" s="48">
        <v>4</v>
      </c>
      <c r="K214" s="48">
        <v>0</v>
      </c>
      <c r="L214" s="60">
        <v>168</v>
      </c>
      <c r="M214" s="5"/>
      <c r="N214" s="5"/>
      <c r="O214" s="5"/>
      <c r="P214" s="5"/>
      <c r="Q214" s="5"/>
      <c r="R214" s="5"/>
      <c r="S214" s="5"/>
      <c r="T214" s="5"/>
    </row>
    <row r="215" spans="1:20" customFormat="1" hidden="1" x14ac:dyDescent="0.25">
      <c r="A215" s="49" t="s">
        <v>911</v>
      </c>
      <c r="B215" s="50" t="s">
        <v>435</v>
      </c>
      <c r="C215" s="50" t="s">
        <v>273</v>
      </c>
      <c r="D215" s="50" t="s">
        <v>2</v>
      </c>
      <c r="E215" s="51">
        <v>4</v>
      </c>
      <c r="F215" s="51">
        <v>0</v>
      </c>
      <c r="G215" s="51">
        <v>0</v>
      </c>
      <c r="H215" s="51">
        <v>1</v>
      </c>
      <c r="I215" s="51">
        <v>1</v>
      </c>
      <c r="J215" s="51">
        <v>0</v>
      </c>
      <c r="K215" s="51">
        <v>0</v>
      </c>
      <c r="L215" s="61">
        <v>23</v>
      </c>
      <c r="M215" s="5"/>
      <c r="N215" s="5"/>
      <c r="O215" s="5"/>
      <c r="P215" s="5"/>
      <c r="Q215" s="5"/>
      <c r="R215" s="5"/>
      <c r="S215" s="5"/>
      <c r="T215" s="5"/>
    </row>
    <row r="216" spans="1:20" customFormat="1" hidden="1" x14ac:dyDescent="0.25">
      <c r="A216" s="46" t="s">
        <v>914</v>
      </c>
      <c r="B216" s="47" t="s">
        <v>435</v>
      </c>
      <c r="C216" s="47" t="s">
        <v>273</v>
      </c>
      <c r="D216" s="47" t="s">
        <v>2</v>
      </c>
      <c r="E216" s="48">
        <v>7</v>
      </c>
      <c r="F216" s="48">
        <v>0</v>
      </c>
      <c r="G216" s="48">
        <v>5</v>
      </c>
      <c r="H216" s="48">
        <v>10</v>
      </c>
      <c r="I216" s="48">
        <v>1</v>
      </c>
      <c r="J216" s="48">
        <v>1</v>
      </c>
      <c r="K216" s="48">
        <v>0</v>
      </c>
      <c r="L216" s="60">
        <v>51</v>
      </c>
      <c r="M216" s="5"/>
      <c r="N216" s="5"/>
      <c r="O216" s="5"/>
      <c r="P216" s="5"/>
      <c r="Q216" s="5"/>
      <c r="R216" s="5"/>
      <c r="S216" s="5"/>
      <c r="T216" s="5"/>
    </row>
    <row r="217" spans="1:20" customFormat="1" hidden="1" x14ac:dyDescent="0.25">
      <c r="A217" s="49" t="s">
        <v>916</v>
      </c>
      <c r="B217" s="50" t="s">
        <v>435</v>
      </c>
      <c r="C217" s="50" t="s">
        <v>273</v>
      </c>
      <c r="D217" s="50" t="s">
        <v>2</v>
      </c>
      <c r="E217" s="51">
        <v>5</v>
      </c>
      <c r="F217" s="51">
        <v>0</v>
      </c>
      <c r="G217" s="51">
        <v>0</v>
      </c>
      <c r="H217" s="51">
        <v>10</v>
      </c>
      <c r="I217" s="51">
        <v>1</v>
      </c>
      <c r="J217" s="51">
        <v>3</v>
      </c>
      <c r="K217" s="51">
        <v>0</v>
      </c>
      <c r="L217" s="61">
        <v>43</v>
      </c>
      <c r="M217" s="5"/>
      <c r="N217" s="5"/>
      <c r="O217" s="5"/>
      <c r="P217" s="5"/>
      <c r="Q217" s="5"/>
      <c r="R217" s="5"/>
      <c r="S217" s="5"/>
      <c r="T217" s="5"/>
    </row>
    <row r="218" spans="1:20" customFormat="1" hidden="1" x14ac:dyDescent="0.25">
      <c r="A218" s="49" t="s">
        <v>918</v>
      </c>
      <c r="B218" s="50" t="s">
        <v>435</v>
      </c>
      <c r="C218" s="50" t="s">
        <v>273</v>
      </c>
      <c r="D218" s="50" t="s">
        <v>2</v>
      </c>
      <c r="E218" s="51">
        <v>1</v>
      </c>
      <c r="F218" s="51">
        <v>0</v>
      </c>
      <c r="G218" s="51">
        <v>0</v>
      </c>
      <c r="H218" s="51">
        <v>1</v>
      </c>
      <c r="I218" s="51">
        <v>0</v>
      </c>
      <c r="J218" s="51">
        <v>0</v>
      </c>
      <c r="K218" s="51">
        <v>0</v>
      </c>
      <c r="L218" s="61">
        <v>5</v>
      </c>
      <c r="M218" s="5"/>
      <c r="N218" s="5"/>
      <c r="O218" s="5"/>
      <c r="P218" s="5"/>
      <c r="Q218" s="5"/>
      <c r="R218" s="5"/>
      <c r="S218" s="5"/>
      <c r="T218" s="5"/>
    </row>
    <row r="219" spans="1:20" customFormat="1" hidden="1" x14ac:dyDescent="0.25">
      <c r="A219" s="46" t="s">
        <v>923</v>
      </c>
      <c r="B219" s="47" t="s">
        <v>435</v>
      </c>
      <c r="C219" s="47" t="s">
        <v>273</v>
      </c>
      <c r="D219" s="47" t="s">
        <v>2</v>
      </c>
      <c r="E219" s="48">
        <v>6</v>
      </c>
      <c r="F219" s="48">
        <v>0</v>
      </c>
      <c r="G219" s="48">
        <v>5</v>
      </c>
      <c r="H219" s="48">
        <v>8</v>
      </c>
      <c r="I219" s="48">
        <v>3</v>
      </c>
      <c r="J219" s="48">
        <v>3</v>
      </c>
      <c r="K219" s="48">
        <v>37</v>
      </c>
      <c r="L219" s="60">
        <v>51</v>
      </c>
      <c r="M219" s="5"/>
      <c r="N219" s="5"/>
      <c r="O219" s="5"/>
      <c r="P219" s="5"/>
      <c r="Q219" s="5"/>
      <c r="R219" s="5"/>
      <c r="S219" s="5"/>
      <c r="T219" s="5"/>
    </row>
    <row r="220" spans="1:20" customFormat="1" hidden="1" x14ac:dyDescent="0.25">
      <c r="A220" s="49" t="s">
        <v>929</v>
      </c>
      <c r="B220" s="50" t="s">
        <v>435</v>
      </c>
      <c r="C220" s="50" t="s">
        <v>273</v>
      </c>
      <c r="D220" s="50" t="s">
        <v>2</v>
      </c>
      <c r="E220" s="51">
        <v>1</v>
      </c>
      <c r="F220" s="51">
        <v>0</v>
      </c>
      <c r="G220" s="51">
        <v>2</v>
      </c>
      <c r="H220" s="51">
        <v>0</v>
      </c>
      <c r="I220" s="51">
        <v>0</v>
      </c>
      <c r="J220" s="51">
        <v>0</v>
      </c>
      <c r="K220" s="51">
        <v>0</v>
      </c>
      <c r="L220" s="61">
        <v>9</v>
      </c>
      <c r="M220" s="65"/>
      <c r="N220" s="32"/>
      <c r="O220" s="32"/>
      <c r="P220" s="32"/>
      <c r="Q220" s="32"/>
      <c r="R220" s="32"/>
      <c r="S220" s="32"/>
      <c r="T220" s="32"/>
    </row>
    <row r="221" spans="1:20" customFormat="1" hidden="1" x14ac:dyDescent="0.25">
      <c r="A221" s="49" t="s">
        <v>931</v>
      </c>
      <c r="B221" s="50" t="s">
        <v>435</v>
      </c>
      <c r="C221" s="50" t="s">
        <v>273</v>
      </c>
      <c r="D221" s="50" t="s">
        <v>2</v>
      </c>
      <c r="E221" s="51">
        <v>4</v>
      </c>
      <c r="F221" s="51">
        <v>0</v>
      </c>
      <c r="G221" s="51">
        <v>0</v>
      </c>
      <c r="H221" s="51">
        <v>6</v>
      </c>
      <c r="I221" s="51">
        <v>2</v>
      </c>
      <c r="J221" s="51">
        <v>1</v>
      </c>
      <c r="K221" s="51">
        <v>0</v>
      </c>
      <c r="L221" s="61">
        <v>26</v>
      </c>
      <c r="M221" s="5"/>
      <c r="N221" s="5"/>
      <c r="O221" s="5"/>
      <c r="P221" s="5"/>
      <c r="Q221" s="5"/>
      <c r="R221" s="5"/>
      <c r="S221" s="5"/>
      <c r="T221" s="5"/>
    </row>
    <row r="222" spans="1:20" customFormat="1" hidden="1" x14ac:dyDescent="0.25">
      <c r="A222" s="49" t="s">
        <v>935</v>
      </c>
      <c r="B222" s="50" t="s">
        <v>435</v>
      </c>
      <c r="C222" s="50" t="s">
        <v>273</v>
      </c>
      <c r="D222" s="50" t="s">
        <v>2</v>
      </c>
      <c r="E222" s="51">
        <v>6</v>
      </c>
      <c r="F222" s="51">
        <v>0</v>
      </c>
      <c r="G222" s="51">
        <v>0</v>
      </c>
      <c r="H222" s="51">
        <v>0</v>
      </c>
      <c r="I222" s="51">
        <v>0</v>
      </c>
      <c r="J222" s="51">
        <v>5</v>
      </c>
      <c r="K222" s="51">
        <v>0</v>
      </c>
      <c r="L222" s="61">
        <v>41</v>
      </c>
      <c r="M222" s="65"/>
      <c r="N222" s="32"/>
      <c r="O222" s="32"/>
      <c r="P222" s="32"/>
      <c r="Q222" s="32"/>
      <c r="R222" s="32"/>
      <c r="S222" s="32"/>
      <c r="T222" s="32"/>
    </row>
    <row r="223" spans="1:20" customFormat="1" hidden="1" x14ac:dyDescent="0.25">
      <c r="A223" s="49" t="s">
        <v>941</v>
      </c>
      <c r="B223" s="50" t="s">
        <v>435</v>
      </c>
      <c r="C223" s="50" t="s">
        <v>273</v>
      </c>
      <c r="D223" s="50" t="s">
        <v>2</v>
      </c>
      <c r="E223" s="51">
        <v>10</v>
      </c>
      <c r="F223" s="51">
        <v>0</v>
      </c>
      <c r="G223" s="51">
        <v>0</v>
      </c>
      <c r="H223" s="51">
        <v>6</v>
      </c>
      <c r="I223" s="51">
        <v>3</v>
      </c>
      <c r="J223" s="51">
        <v>4</v>
      </c>
      <c r="K223" s="51">
        <v>0</v>
      </c>
      <c r="L223" s="61">
        <v>78</v>
      </c>
      <c r="M223" s="65"/>
      <c r="N223" s="32"/>
      <c r="O223" s="32"/>
      <c r="P223" s="32"/>
      <c r="Q223" s="32"/>
      <c r="R223" s="32"/>
      <c r="S223" s="32"/>
      <c r="T223" s="32"/>
    </row>
    <row r="224" spans="1:20" customFormat="1" hidden="1" x14ac:dyDescent="0.25">
      <c r="A224" s="49" t="s">
        <v>942</v>
      </c>
      <c r="B224" s="50" t="s">
        <v>435</v>
      </c>
      <c r="C224" s="50" t="s">
        <v>273</v>
      </c>
      <c r="D224" s="50" t="s">
        <v>2</v>
      </c>
      <c r="E224" s="51">
        <v>2</v>
      </c>
      <c r="F224" s="51">
        <v>0</v>
      </c>
      <c r="G224" s="51">
        <v>0</v>
      </c>
      <c r="H224" s="51">
        <v>1</v>
      </c>
      <c r="I224" s="51">
        <v>1</v>
      </c>
      <c r="J224" s="51">
        <v>1</v>
      </c>
      <c r="K224" s="51">
        <v>119</v>
      </c>
      <c r="L224" s="61">
        <v>16</v>
      </c>
      <c r="M224" s="5"/>
      <c r="N224" s="5"/>
      <c r="O224" s="5"/>
      <c r="P224" s="5"/>
      <c r="Q224" s="5"/>
      <c r="R224" s="5"/>
      <c r="S224" s="5"/>
      <c r="T224" s="5"/>
    </row>
    <row r="225" spans="1:20" customFormat="1" hidden="1" x14ac:dyDescent="0.25">
      <c r="A225" s="46" t="s">
        <v>943</v>
      </c>
      <c r="B225" s="47" t="s">
        <v>435</v>
      </c>
      <c r="C225" s="47" t="s">
        <v>273</v>
      </c>
      <c r="D225" s="47" t="s">
        <v>2</v>
      </c>
      <c r="E225" s="48">
        <v>1</v>
      </c>
      <c r="F225" s="48">
        <v>0</v>
      </c>
      <c r="G225" s="48">
        <v>0</v>
      </c>
      <c r="H225" s="48">
        <v>0</v>
      </c>
      <c r="I225" s="48">
        <v>1</v>
      </c>
      <c r="J225" s="48">
        <v>0</v>
      </c>
      <c r="K225" s="48">
        <v>0</v>
      </c>
      <c r="L225" s="60">
        <v>12</v>
      </c>
      <c r="M225" s="65"/>
      <c r="N225" s="32"/>
      <c r="O225" s="32"/>
      <c r="P225" s="32"/>
      <c r="Q225" s="32"/>
      <c r="R225" s="32"/>
      <c r="S225" s="32"/>
      <c r="T225" s="32"/>
    </row>
    <row r="226" spans="1:20" customFormat="1" hidden="1" x14ac:dyDescent="0.25">
      <c r="A226" s="49" t="s">
        <v>946</v>
      </c>
      <c r="B226" s="50" t="s">
        <v>435</v>
      </c>
      <c r="C226" s="50" t="s">
        <v>273</v>
      </c>
      <c r="D226" s="50" t="s">
        <v>2</v>
      </c>
      <c r="E226" s="51">
        <v>5</v>
      </c>
      <c r="F226" s="51">
        <v>0</v>
      </c>
      <c r="G226" s="51">
        <v>2</v>
      </c>
      <c r="H226" s="51">
        <v>12</v>
      </c>
      <c r="I226" s="51">
        <v>0</v>
      </c>
      <c r="J226" s="51">
        <v>1</v>
      </c>
      <c r="K226" s="51">
        <v>86</v>
      </c>
      <c r="L226" s="61">
        <v>49</v>
      </c>
      <c r="M226" s="65"/>
      <c r="N226" s="32"/>
      <c r="O226" s="32"/>
      <c r="P226" s="32"/>
      <c r="Q226" s="32"/>
      <c r="R226" s="32"/>
      <c r="S226" s="32"/>
      <c r="T226" s="32"/>
    </row>
    <row r="227" spans="1:20" customFormat="1" hidden="1" x14ac:dyDescent="0.25">
      <c r="A227" s="46" t="s">
        <v>947</v>
      </c>
      <c r="B227" s="47" t="s">
        <v>435</v>
      </c>
      <c r="C227" s="47" t="s">
        <v>273</v>
      </c>
      <c r="D227" s="47" t="s">
        <v>2</v>
      </c>
      <c r="E227" s="48">
        <v>2</v>
      </c>
      <c r="F227" s="48">
        <v>0</v>
      </c>
      <c r="G227" s="48">
        <v>0</v>
      </c>
      <c r="H227" s="48">
        <v>3</v>
      </c>
      <c r="I227" s="48">
        <v>0</v>
      </c>
      <c r="J227" s="48">
        <v>0</v>
      </c>
      <c r="K227" s="48">
        <v>0</v>
      </c>
      <c r="L227" s="60">
        <v>19</v>
      </c>
      <c r="M227" s="65"/>
      <c r="N227" s="32"/>
      <c r="O227" s="32"/>
      <c r="P227" s="32"/>
      <c r="Q227" s="32"/>
      <c r="R227" s="32"/>
      <c r="S227" s="32"/>
      <c r="T227" s="32"/>
    </row>
    <row r="228" spans="1:20" customFormat="1" hidden="1" x14ac:dyDescent="0.25">
      <c r="A228" s="46" t="s">
        <v>949</v>
      </c>
      <c r="B228" s="47" t="s">
        <v>435</v>
      </c>
      <c r="C228" s="47" t="s">
        <v>273</v>
      </c>
      <c r="D228" s="47" t="s">
        <v>2</v>
      </c>
      <c r="E228" s="48">
        <v>1</v>
      </c>
      <c r="F228" s="48">
        <v>0</v>
      </c>
      <c r="G228" s="48">
        <v>0</v>
      </c>
      <c r="H228" s="48">
        <v>0</v>
      </c>
      <c r="I228" s="48">
        <v>1</v>
      </c>
      <c r="J228" s="48">
        <v>0</v>
      </c>
      <c r="K228" s="48">
        <v>0</v>
      </c>
      <c r="L228" s="60">
        <v>7</v>
      </c>
      <c r="M228" s="5"/>
      <c r="N228" s="5"/>
      <c r="O228" s="5"/>
      <c r="P228" s="5"/>
      <c r="Q228" s="5"/>
      <c r="R228" s="5"/>
      <c r="S228" s="5"/>
      <c r="T228" s="5"/>
    </row>
    <row r="229" spans="1:20" customFormat="1" hidden="1" x14ac:dyDescent="0.25">
      <c r="A229" s="46" t="s">
        <v>950</v>
      </c>
      <c r="B229" s="47" t="s">
        <v>435</v>
      </c>
      <c r="C229" s="47" t="s">
        <v>273</v>
      </c>
      <c r="D229" s="47" t="s">
        <v>2</v>
      </c>
      <c r="E229" s="48">
        <v>5</v>
      </c>
      <c r="F229" s="48">
        <v>0</v>
      </c>
      <c r="G229" s="48">
        <v>0</v>
      </c>
      <c r="H229" s="48">
        <v>14</v>
      </c>
      <c r="I229" s="48">
        <v>2</v>
      </c>
      <c r="J229" s="48">
        <v>0</v>
      </c>
      <c r="K229" s="48">
        <v>322</v>
      </c>
      <c r="L229" s="60">
        <v>44</v>
      </c>
      <c r="M229" s="5"/>
      <c r="N229" s="5"/>
      <c r="O229" s="5"/>
      <c r="P229" s="5"/>
      <c r="Q229" s="5"/>
      <c r="R229" s="5"/>
      <c r="S229" s="5"/>
      <c r="T229" s="5"/>
    </row>
    <row r="230" spans="1:20" customFormat="1" x14ac:dyDescent="0.25">
      <c r="A230" s="49" t="s">
        <v>92</v>
      </c>
      <c r="B230" s="50" t="s">
        <v>31</v>
      </c>
      <c r="C230" s="50" t="s">
        <v>273</v>
      </c>
      <c r="D230" s="50" t="s">
        <v>4</v>
      </c>
      <c r="E230" s="51">
        <v>57</v>
      </c>
      <c r="F230" s="51">
        <v>63</v>
      </c>
      <c r="G230" s="51">
        <v>26</v>
      </c>
      <c r="H230" s="51">
        <v>58</v>
      </c>
      <c r="I230" s="51">
        <v>82</v>
      </c>
      <c r="J230" s="51">
        <v>58</v>
      </c>
      <c r="K230" s="51">
        <v>6744</v>
      </c>
      <c r="L230" s="61">
        <v>1415</v>
      </c>
      <c r="M230" s="5"/>
      <c r="N230" s="5"/>
      <c r="O230" s="5"/>
      <c r="P230" s="5"/>
      <c r="Q230" s="5"/>
      <c r="R230" s="5"/>
      <c r="S230" s="5"/>
      <c r="T230" s="5"/>
    </row>
    <row r="231" spans="1:20" customFormat="1" x14ac:dyDescent="0.25">
      <c r="A231" s="49" t="s">
        <v>144</v>
      </c>
      <c r="B231" s="50" t="s">
        <v>41</v>
      </c>
      <c r="C231" s="50" t="s">
        <v>273</v>
      </c>
      <c r="D231" s="50" t="s">
        <v>4</v>
      </c>
      <c r="E231" s="51">
        <v>55</v>
      </c>
      <c r="F231" s="51">
        <v>55</v>
      </c>
      <c r="G231" s="51">
        <v>4</v>
      </c>
      <c r="H231" s="51">
        <v>38</v>
      </c>
      <c r="I231" s="51">
        <v>70</v>
      </c>
      <c r="J231" s="51">
        <v>48</v>
      </c>
      <c r="K231" s="51">
        <v>4154</v>
      </c>
      <c r="L231" s="61">
        <v>1253</v>
      </c>
      <c r="M231" s="65"/>
      <c r="N231" s="32"/>
      <c r="O231" s="32"/>
      <c r="P231" s="32"/>
      <c r="Q231" s="32"/>
      <c r="R231" s="32"/>
      <c r="S231" s="32"/>
      <c r="T231" s="32"/>
    </row>
    <row r="232" spans="1:20" customFormat="1" x14ac:dyDescent="0.25">
      <c r="A232" s="46" t="s">
        <v>93</v>
      </c>
      <c r="B232" s="47" t="s">
        <v>37</v>
      </c>
      <c r="C232" s="47" t="s">
        <v>273</v>
      </c>
      <c r="D232" s="47" t="s">
        <v>4</v>
      </c>
      <c r="E232" s="48">
        <v>53</v>
      </c>
      <c r="F232" s="48">
        <v>54</v>
      </c>
      <c r="G232" s="48">
        <v>57</v>
      </c>
      <c r="H232" s="48">
        <v>40</v>
      </c>
      <c r="I232" s="48">
        <v>105</v>
      </c>
      <c r="J232" s="48">
        <v>43</v>
      </c>
      <c r="K232" s="48">
        <v>8791</v>
      </c>
      <c r="L232" s="60">
        <v>1313</v>
      </c>
      <c r="M232" s="65"/>
      <c r="N232" s="32"/>
      <c r="O232" s="32"/>
      <c r="P232" s="32"/>
      <c r="Q232" s="32"/>
      <c r="R232" s="32"/>
      <c r="S232" s="32"/>
      <c r="T232" s="32"/>
    </row>
    <row r="233" spans="1:20" customFormat="1" x14ac:dyDescent="0.25">
      <c r="A233" s="46" t="s">
        <v>89</v>
      </c>
      <c r="B233" s="47" t="s">
        <v>33</v>
      </c>
      <c r="C233" s="47" t="s">
        <v>273</v>
      </c>
      <c r="D233" s="47" t="s">
        <v>4</v>
      </c>
      <c r="E233" s="48">
        <v>55</v>
      </c>
      <c r="F233" s="48">
        <v>49</v>
      </c>
      <c r="G233" s="48">
        <v>26</v>
      </c>
      <c r="H233" s="48">
        <v>33</v>
      </c>
      <c r="I233" s="48">
        <v>118</v>
      </c>
      <c r="J233" s="48">
        <v>37</v>
      </c>
      <c r="K233" s="48">
        <v>8838</v>
      </c>
      <c r="L233" s="60">
        <v>1401</v>
      </c>
      <c r="M233" s="5"/>
      <c r="N233" s="5"/>
      <c r="O233" s="5"/>
      <c r="P233" s="5"/>
      <c r="Q233" s="5"/>
      <c r="R233" s="5"/>
      <c r="S233" s="5"/>
      <c r="T233" s="5"/>
    </row>
    <row r="234" spans="1:20" customFormat="1" x14ac:dyDescent="0.25">
      <c r="A234" s="49" t="s">
        <v>79</v>
      </c>
      <c r="B234" s="50" t="s">
        <v>33</v>
      </c>
      <c r="C234" s="50" t="s">
        <v>273</v>
      </c>
      <c r="D234" s="50" t="s">
        <v>4</v>
      </c>
      <c r="E234" s="51">
        <v>54</v>
      </c>
      <c r="F234" s="51">
        <v>48</v>
      </c>
      <c r="G234" s="51">
        <v>30</v>
      </c>
      <c r="H234" s="51">
        <v>105</v>
      </c>
      <c r="I234" s="51">
        <v>98</v>
      </c>
      <c r="J234" s="51">
        <v>56</v>
      </c>
      <c r="K234" s="51">
        <v>7085</v>
      </c>
      <c r="L234" s="61">
        <v>1422</v>
      </c>
      <c r="M234" s="5"/>
      <c r="N234" s="5"/>
      <c r="O234" s="5"/>
      <c r="P234" s="5"/>
      <c r="Q234" s="5"/>
      <c r="R234" s="5"/>
      <c r="S234" s="5"/>
      <c r="T234" s="5"/>
    </row>
    <row r="235" spans="1:20" customFormat="1" x14ac:dyDescent="0.25">
      <c r="A235" s="49" t="s">
        <v>107</v>
      </c>
      <c r="B235" s="50" t="s">
        <v>35</v>
      </c>
      <c r="C235" s="50" t="s">
        <v>273</v>
      </c>
      <c r="D235" s="50" t="s">
        <v>4</v>
      </c>
      <c r="E235" s="51">
        <v>58</v>
      </c>
      <c r="F235" s="51">
        <v>45</v>
      </c>
      <c r="G235" s="51">
        <v>20</v>
      </c>
      <c r="H235" s="51">
        <v>36</v>
      </c>
      <c r="I235" s="51">
        <v>94</v>
      </c>
      <c r="J235" s="51">
        <v>27</v>
      </c>
      <c r="K235" s="51">
        <v>8856</v>
      </c>
      <c r="L235" s="61">
        <v>1455</v>
      </c>
      <c r="M235" s="65"/>
      <c r="N235" s="32"/>
      <c r="O235" s="32"/>
      <c r="P235" s="32"/>
      <c r="Q235" s="32"/>
      <c r="R235" s="32"/>
      <c r="S235" s="32"/>
      <c r="T235" s="32"/>
    </row>
    <row r="236" spans="1:20" customFormat="1" x14ac:dyDescent="0.25">
      <c r="A236" s="46" t="s">
        <v>228</v>
      </c>
      <c r="B236" s="47" t="s">
        <v>31</v>
      </c>
      <c r="C236" s="47" t="s">
        <v>273</v>
      </c>
      <c r="D236" s="47" t="s">
        <v>4</v>
      </c>
      <c r="E236" s="48">
        <v>47</v>
      </c>
      <c r="F236" s="48">
        <v>43</v>
      </c>
      <c r="G236" s="48">
        <v>22</v>
      </c>
      <c r="H236" s="48">
        <v>53</v>
      </c>
      <c r="I236" s="48">
        <v>82</v>
      </c>
      <c r="J236" s="48">
        <v>19</v>
      </c>
      <c r="K236" s="48">
        <v>1388</v>
      </c>
      <c r="L236" s="60">
        <v>1124</v>
      </c>
      <c r="M236" s="5"/>
      <c r="N236" s="5"/>
      <c r="O236" s="5"/>
      <c r="P236" s="5"/>
      <c r="Q236" s="5"/>
      <c r="R236" s="5"/>
      <c r="S236" s="5"/>
      <c r="T236" s="5"/>
    </row>
    <row r="237" spans="1:20" customFormat="1" x14ac:dyDescent="0.25">
      <c r="A237" s="49" t="s">
        <v>78</v>
      </c>
      <c r="B237" s="50" t="s">
        <v>33</v>
      </c>
      <c r="C237" s="50" t="s">
        <v>273</v>
      </c>
      <c r="D237" s="50" t="s">
        <v>4</v>
      </c>
      <c r="E237" s="51">
        <v>47</v>
      </c>
      <c r="F237" s="51">
        <v>43</v>
      </c>
      <c r="G237" s="51">
        <v>18</v>
      </c>
      <c r="H237" s="51">
        <v>41</v>
      </c>
      <c r="I237" s="51">
        <v>63</v>
      </c>
      <c r="J237" s="51">
        <v>54</v>
      </c>
      <c r="K237" s="51">
        <v>4954</v>
      </c>
      <c r="L237" s="61">
        <v>1174</v>
      </c>
      <c r="M237" s="5"/>
      <c r="N237" s="5"/>
      <c r="O237" s="5"/>
      <c r="P237" s="5"/>
      <c r="Q237" s="5"/>
      <c r="R237" s="5"/>
      <c r="S237" s="5"/>
      <c r="T237" s="5"/>
    </row>
    <row r="238" spans="1:20" customFormat="1" x14ac:dyDescent="0.25">
      <c r="A238" s="49" t="s">
        <v>86</v>
      </c>
      <c r="B238" s="50" t="s">
        <v>41</v>
      </c>
      <c r="C238" s="50" t="s">
        <v>273</v>
      </c>
      <c r="D238" s="50" t="s">
        <v>4</v>
      </c>
      <c r="E238" s="51">
        <v>54</v>
      </c>
      <c r="F238" s="51">
        <v>42</v>
      </c>
      <c r="G238" s="51">
        <v>40</v>
      </c>
      <c r="H238" s="51">
        <v>27</v>
      </c>
      <c r="I238" s="51">
        <v>50</v>
      </c>
      <c r="J238" s="51">
        <v>14</v>
      </c>
      <c r="K238" s="51">
        <v>1531</v>
      </c>
      <c r="L238" s="61">
        <v>1226</v>
      </c>
      <c r="M238" s="5"/>
      <c r="N238" s="5"/>
      <c r="O238" s="5"/>
      <c r="P238" s="5"/>
      <c r="Q238" s="5"/>
      <c r="R238" s="5"/>
      <c r="S238" s="5"/>
      <c r="T238" s="5"/>
    </row>
    <row r="239" spans="1:20" customFormat="1" x14ac:dyDescent="0.25">
      <c r="A239" s="49" t="s">
        <v>113</v>
      </c>
      <c r="B239" s="50" t="s">
        <v>33</v>
      </c>
      <c r="C239" s="50" t="s">
        <v>273</v>
      </c>
      <c r="D239" s="50" t="s">
        <v>4</v>
      </c>
      <c r="E239" s="51">
        <v>57</v>
      </c>
      <c r="F239" s="51">
        <v>40</v>
      </c>
      <c r="G239" s="51">
        <v>35</v>
      </c>
      <c r="H239" s="51">
        <v>55</v>
      </c>
      <c r="I239" s="51">
        <v>80</v>
      </c>
      <c r="J239" s="51">
        <v>27</v>
      </c>
      <c r="K239" s="51">
        <v>7642</v>
      </c>
      <c r="L239" s="61">
        <v>1323</v>
      </c>
      <c r="M239" s="65"/>
      <c r="N239" s="32"/>
      <c r="O239" s="32"/>
      <c r="P239" s="32"/>
      <c r="Q239" s="32"/>
      <c r="R239" s="32"/>
      <c r="S239" s="32"/>
      <c r="T239" s="32"/>
    </row>
    <row r="240" spans="1:20" customFormat="1" x14ac:dyDescent="0.25">
      <c r="A240" s="46" t="s">
        <v>114</v>
      </c>
      <c r="B240" s="47" t="s">
        <v>35</v>
      </c>
      <c r="C240" s="47" t="s">
        <v>273</v>
      </c>
      <c r="D240" s="47" t="s">
        <v>4</v>
      </c>
      <c r="E240" s="48">
        <v>51</v>
      </c>
      <c r="F240" s="48">
        <v>40</v>
      </c>
      <c r="G240" s="48">
        <v>22</v>
      </c>
      <c r="H240" s="48">
        <v>33</v>
      </c>
      <c r="I240" s="48">
        <v>49</v>
      </c>
      <c r="J240" s="48">
        <v>14</v>
      </c>
      <c r="K240" s="48">
        <v>294</v>
      </c>
      <c r="L240" s="60">
        <v>1119</v>
      </c>
      <c r="M240" s="5"/>
      <c r="N240" s="5"/>
      <c r="O240" s="5"/>
      <c r="P240" s="5"/>
      <c r="Q240" s="5"/>
      <c r="R240" s="5"/>
      <c r="S240" s="5"/>
      <c r="T240" s="5"/>
    </row>
    <row r="241" spans="1:20" customFormat="1" x14ac:dyDescent="0.25">
      <c r="A241" s="49" t="s">
        <v>133</v>
      </c>
      <c r="B241" s="50" t="s">
        <v>37</v>
      </c>
      <c r="C241" s="50" t="s">
        <v>273</v>
      </c>
      <c r="D241" s="50" t="s">
        <v>4</v>
      </c>
      <c r="E241" s="51">
        <v>45</v>
      </c>
      <c r="F241" s="51">
        <v>39</v>
      </c>
      <c r="G241" s="51">
        <v>27</v>
      </c>
      <c r="H241" s="51">
        <v>38</v>
      </c>
      <c r="I241" s="51">
        <v>41</v>
      </c>
      <c r="J241" s="51">
        <v>18</v>
      </c>
      <c r="K241" s="51">
        <v>711</v>
      </c>
      <c r="L241" s="61">
        <v>971</v>
      </c>
      <c r="M241" s="65"/>
      <c r="N241" s="32"/>
      <c r="O241" s="32"/>
      <c r="P241" s="32"/>
      <c r="Q241" s="32"/>
      <c r="R241" s="32"/>
      <c r="S241" s="32"/>
      <c r="T241" s="32"/>
    </row>
    <row r="242" spans="1:20" customFormat="1" hidden="1" x14ac:dyDescent="0.25">
      <c r="A242" s="49" t="s">
        <v>441</v>
      </c>
      <c r="B242" s="50" t="s">
        <v>435</v>
      </c>
      <c r="C242" s="50" t="s">
        <v>273</v>
      </c>
      <c r="D242" s="50" t="s">
        <v>4</v>
      </c>
      <c r="E242" s="51">
        <v>56</v>
      </c>
      <c r="F242" s="51">
        <v>38</v>
      </c>
      <c r="G242" s="51">
        <v>20</v>
      </c>
      <c r="H242" s="51">
        <v>145</v>
      </c>
      <c r="I242" s="51">
        <v>82</v>
      </c>
      <c r="J242" s="51">
        <v>21</v>
      </c>
      <c r="K242" s="51">
        <v>8283</v>
      </c>
      <c r="L242" s="61">
        <v>1309</v>
      </c>
      <c r="M242" s="65"/>
      <c r="N242" s="32"/>
      <c r="O242" s="32"/>
      <c r="P242" s="32"/>
      <c r="Q242" s="32"/>
      <c r="R242" s="32"/>
      <c r="S242" s="32"/>
      <c r="T242" s="32"/>
    </row>
    <row r="243" spans="1:20" customFormat="1" x14ac:dyDescent="0.25">
      <c r="A243" s="49" t="s">
        <v>97</v>
      </c>
      <c r="B243" s="50" t="s">
        <v>35</v>
      </c>
      <c r="C243" s="50" t="s">
        <v>273</v>
      </c>
      <c r="D243" s="50" t="s">
        <v>4</v>
      </c>
      <c r="E243" s="51">
        <v>49</v>
      </c>
      <c r="F243" s="51">
        <v>37</v>
      </c>
      <c r="G243" s="51">
        <v>34</v>
      </c>
      <c r="H243" s="51">
        <v>41</v>
      </c>
      <c r="I243" s="51">
        <v>75</v>
      </c>
      <c r="J243" s="51">
        <v>25</v>
      </c>
      <c r="K243" s="51">
        <v>5786</v>
      </c>
      <c r="L243" s="61">
        <v>1107</v>
      </c>
      <c r="N243" s="32"/>
      <c r="O243" s="32"/>
      <c r="P243" s="32"/>
      <c r="Q243" s="32"/>
      <c r="R243" s="32"/>
      <c r="S243" s="32"/>
      <c r="T243" s="32"/>
    </row>
    <row r="244" spans="1:20" customFormat="1" x14ac:dyDescent="0.25">
      <c r="A244" s="46" t="s">
        <v>84</v>
      </c>
      <c r="B244" s="47" t="s">
        <v>37</v>
      </c>
      <c r="C244" s="47" t="s">
        <v>273</v>
      </c>
      <c r="D244" s="47" t="s">
        <v>4</v>
      </c>
      <c r="E244" s="48">
        <v>56</v>
      </c>
      <c r="F244" s="48">
        <v>37</v>
      </c>
      <c r="G244" s="48">
        <v>33</v>
      </c>
      <c r="H244" s="48">
        <v>46</v>
      </c>
      <c r="I244" s="48">
        <v>78</v>
      </c>
      <c r="J244" s="48">
        <v>21</v>
      </c>
      <c r="K244" s="48">
        <v>7922</v>
      </c>
      <c r="L244" s="60">
        <v>1497</v>
      </c>
      <c r="M244" s="5"/>
      <c r="N244" s="5"/>
      <c r="O244" s="5"/>
      <c r="P244" s="5"/>
      <c r="Q244" s="5"/>
      <c r="R244" s="5"/>
      <c r="S244" s="5"/>
      <c r="T244" s="5"/>
    </row>
    <row r="245" spans="1:20" customFormat="1" x14ac:dyDescent="0.25">
      <c r="A245" s="46" t="s">
        <v>179</v>
      </c>
      <c r="B245" s="47" t="s">
        <v>41</v>
      </c>
      <c r="C245" s="47" t="s">
        <v>273</v>
      </c>
      <c r="D245" s="47" t="s">
        <v>4</v>
      </c>
      <c r="E245" s="48">
        <v>55</v>
      </c>
      <c r="F245" s="48">
        <v>36</v>
      </c>
      <c r="G245" s="48">
        <v>24</v>
      </c>
      <c r="H245" s="48">
        <v>161</v>
      </c>
      <c r="I245" s="48">
        <v>86</v>
      </c>
      <c r="J245" s="48">
        <v>15</v>
      </c>
      <c r="K245" s="48">
        <v>7249</v>
      </c>
      <c r="L245" s="60">
        <v>1384</v>
      </c>
      <c r="M245" s="5"/>
      <c r="N245" s="5"/>
      <c r="O245" s="5"/>
      <c r="P245" s="5"/>
      <c r="Q245" s="5"/>
      <c r="R245" s="5"/>
      <c r="S245" s="5"/>
      <c r="T245" s="5"/>
    </row>
    <row r="246" spans="1:20" customFormat="1" hidden="1" x14ac:dyDescent="0.25">
      <c r="A246" s="49" t="s">
        <v>445</v>
      </c>
      <c r="B246" s="50" t="s">
        <v>435</v>
      </c>
      <c r="C246" s="50" t="s">
        <v>273</v>
      </c>
      <c r="D246" s="50" t="s">
        <v>4</v>
      </c>
      <c r="E246" s="51">
        <v>53</v>
      </c>
      <c r="F246" s="51">
        <v>35</v>
      </c>
      <c r="G246" s="51">
        <v>18</v>
      </c>
      <c r="H246" s="51">
        <v>54</v>
      </c>
      <c r="I246" s="51">
        <v>76</v>
      </c>
      <c r="J246" s="51">
        <v>18</v>
      </c>
      <c r="K246" s="51">
        <v>379</v>
      </c>
      <c r="L246" s="61">
        <v>1159</v>
      </c>
      <c r="M246" s="5"/>
      <c r="N246" s="5"/>
      <c r="O246" s="5"/>
      <c r="P246" s="5"/>
      <c r="Q246" s="5"/>
      <c r="R246" s="5"/>
      <c r="S246" s="5"/>
      <c r="T246" s="5"/>
    </row>
    <row r="247" spans="1:20" customFormat="1" x14ac:dyDescent="0.25">
      <c r="A247" s="46" t="s">
        <v>139</v>
      </c>
      <c r="B247" s="47" t="s">
        <v>31</v>
      </c>
      <c r="C247" s="47" t="s">
        <v>273</v>
      </c>
      <c r="D247" s="47" t="s">
        <v>4</v>
      </c>
      <c r="E247" s="48">
        <v>47</v>
      </c>
      <c r="F247" s="48">
        <v>34</v>
      </c>
      <c r="G247" s="48">
        <v>22</v>
      </c>
      <c r="H247" s="48">
        <v>53</v>
      </c>
      <c r="I247" s="48">
        <v>80</v>
      </c>
      <c r="J247" s="48">
        <v>36</v>
      </c>
      <c r="K247" s="48">
        <v>7109</v>
      </c>
      <c r="L247" s="60">
        <v>1220</v>
      </c>
      <c r="M247" s="5"/>
      <c r="N247" s="5"/>
      <c r="O247" s="5"/>
      <c r="P247" s="5"/>
      <c r="Q247" s="5"/>
      <c r="R247" s="5"/>
      <c r="S247" s="5"/>
      <c r="T247" s="5"/>
    </row>
    <row r="248" spans="1:20" customFormat="1" x14ac:dyDescent="0.25">
      <c r="A248" s="46" t="s">
        <v>289</v>
      </c>
      <c r="B248" s="47" t="s">
        <v>33</v>
      </c>
      <c r="C248" s="47" t="s">
        <v>273</v>
      </c>
      <c r="D248" s="47" t="s">
        <v>4</v>
      </c>
      <c r="E248" s="48">
        <v>56</v>
      </c>
      <c r="F248" s="48">
        <v>32</v>
      </c>
      <c r="G248" s="48">
        <v>12</v>
      </c>
      <c r="H248" s="48">
        <v>60</v>
      </c>
      <c r="I248" s="48">
        <v>97</v>
      </c>
      <c r="J248" s="48">
        <v>21</v>
      </c>
      <c r="K248" s="48">
        <v>8271</v>
      </c>
      <c r="L248" s="60">
        <v>1318</v>
      </c>
      <c r="M248" s="5"/>
      <c r="N248" s="5"/>
      <c r="O248" s="5"/>
      <c r="P248" s="5"/>
      <c r="Q248" s="5"/>
      <c r="R248" s="5"/>
      <c r="S248" s="5"/>
      <c r="T248" s="5"/>
    </row>
    <row r="249" spans="1:20" customFormat="1" x14ac:dyDescent="0.25">
      <c r="A249" s="49" t="s">
        <v>364</v>
      </c>
      <c r="B249" s="50" t="s">
        <v>41</v>
      </c>
      <c r="C249" s="50" t="s">
        <v>273</v>
      </c>
      <c r="D249" s="50" t="s">
        <v>4</v>
      </c>
      <c r="E249" s="51">
        <v>55</v>
      </c>
      <c r="F249" s="51">
        <v>31</v>
      </c>
      <c r="G249" s="51">
        <v>20</v>
      </c>
      <c r="H249" s="51">
        <v>48</v>
      </c>
      <c r="I249" s="51">
        <v>47</v>
      </c>
      <c r="J249" s="51">
        <v>22</v>
      </c>
      <c r="K249" s="51">
        <v>540</v>
      </c>
      <c r="L249" s="61">
        <v>1141</v>
      </c>
      <c r="M249" s="5"/>
      <c r="N249" s="5"/>
      <c r="O249" s="5"/>
      <c r="P249" s="5"/>
      <c r="Q249" s="5"/>
      <c r="R249" s="5"/>
      <c r="S249" s="5"/>
      <c r="T249" s="5"/>
    </row>
    <row r="250" spans="1:20" customFormat="1" x14ac:dyDescent="0.25">
      <c r="A250" s="46" t="s">
        <v>310</v>
      </c>
      <c r="B250" s="47" t="s">
        <v>35</v>
      </c>
      <c r="C250" s="47" t="s">
        <v>273</v>
      </c>
      <c r="D250" s="47" t="s">
        <v>4</v>
      </c>
      <c r="E250" s="48">
        <v>53</v>
      </c>
      <c r="F250" s="48">
        <v>31</v>
      </c>
      <c r="G250" s="48">
        <v>14</v>
      </c>
      <c r="H250" s="48">
        <v>52</v>
      </c>
      <c r="I250" s="48">
        <v>99</v>
      </c>
      <c r="J250" s="48">
        <v>30</v>
      </c>
      <c r="K250" s="48">
        <v>8627</v>
      </c>
      <c r="L250" s="60">
        <v>1194</v>
      </c>
      <c r="M250" s="5"/>
      <c r="N250" s="5"/>
      <c r="O250" s="5"/>
      <c r="P250" s="5"/>
      <c r="Q250" s="5"/>
      <c r="R250" s="5"/>
      <c r="S250" s="5"/>
      <c r="T250" s="5"/>
    </row>
    <row r="251" spans="1:20" customFormat="1" x14ac:dyDescent="0.25">
      <c r="A251" s="49" t="s">
        <v>90</v>
      </c>
      <c r="B251" s="50" t="s">
        <v>41</v>
      </c>
      <c r="C251" s="50" t="s">
        <v>273</v>
      </c>
      <c r="D251" s="50" t="s">
        <v>4</v>
      </c>
      <c r="E251" s="51">
        <v>56</v>
      </c>
      <c r="F251" s="51">
        <v>31</v>
      </c>
      <c r="G251" s="51">
        <v>26</v>
      </c>
      <c r="H251" s="51">
        <v>112</v>
      </c>
      <c r="I251" s="51">
        <v>79</v>
      </c>
      <c r="J251" s="51">
        <v>15</v>
      </c>
      <c r="K251" s="51">
        <v>8840</v>
      </c>
      <c r="L251" s="61">
        <v>1498</v>
      </c>
      <c r="M251" s="5"/>
      <c r="N251" s="5"/>
      <c r="O251" s="5"/>
      <c r="P251" s="5"/>
      <c r="Q251" s="5"/>
      <c r="R251" s="5"/>
      <c r="S251" s="5"/>
      <c r="T251" s="5"/>
    </row>
    <row r="252" spans="1:20" customFormat="1" x14ac:dyDescent="0.25">
      <c r="A252" s="46" t="s">
        <v>177</v>
      </c>
      <c r="B252" s="47" t="s">
        <v>31</v>
      </c>
      <c r="C252" s="47" t="s">
        <v>273</v>
      </c>
      <c r="D252" s="47" t="s">
        <v>4</v>
      </c>
      <c r="E252" s="48">
        <v>56</v>
      </c>
      <c r="F252" s="48">
        <v>31</v>
      </c>
      <c r="G252" s="48">
        <v>44</v>
      </c>
      <c r="H252" s="48">
        <v>75</v>
      </c>
      <c r="I252" s="48">
        <v>117</v>
      </c>
      <c r="J252" s="48">
        <v>25</v>
      </c>
      <c r="K252" s="48">
        <v>8263</v>
      </c>
      <c r="L252" s="60">
        <v>1263</v>
      </c>
      <c r="M252" s="65"/>
      <c r="N252" s="32"/>
      <c r="O252" s="32"/>
      <c r="P252" s="32"/>
      <c r="Q252" s="32"/>
      <c r="R252" s="32"/>
      <c r="S252" s="32"/>
      <c r="T252" s="32"/>
    </row>
    <row r="253" spans="1:20" customFormat="1" x14ac:dyDescent="0.25">
      <c r="A253" s="49" t="s">
        <v>81</v>
      </c>
      <c r="B253" s="50" t="s">
        <v>31</v>
      </c>
      <c r="C253" s="50" t="s">
        <v>273</v>
      </c>
      <c r="D253" s="50" t="s">
        <v>4</v>
      </c>
      <c r="E253" s="51">
        <v>35</v>
      </c>
      <c r="F253" s="51">
        <v>30</v>
      </c>
      <c r="G253" s="51">
        <v>56</v>
      </c>
      <c r="H253" s="51">
        <v>56</v>
      </c>
      <c r="I253" s="51">
        <v>43</v>
      </c>
      <c r="J253" s="51">
        <v>21</v>
      </c>
      <c r="K253" s="51">
        <v>3629</v>
      </c>
      <c r="L253" s="61">
        <v>856</v>
      </c>
      <c r="M253" s="65"/>
      <c r="N253" s="32"/>
      <c r="O253" s="32"/>
      <c r="P253" s="32"/>
      <c r="Q253" s="32"/>
      <c r="R253" s="32"/>
      <c r="S253" s="32"/>
      <c r="T253" s="32"/>
    </row>
    <row r="254" spans="1:20" customFormat="1" x14ac:dyDescent="0.25">
      <c r="A254" s="46" t="s">
        <v>239</v>
      </c>
      <c r="B254" s="47" t="s">
        <v>37</v>
      </c>
      <c r="C254" s="47" t="s">
        <v>273</v>
      </c>
      <c r="D254" s="47" t="s">
        <v>4</v>
      </c>
      <c r="E254" s="48">
        <v>54</v>
      </c>
      <c r="F254" s="48">
        <v>29</v>
      </c>
      <c r="G254" s="48">
        <v>14</v>
      </c>
      <c r="H254" s="48">
        <v>43</v>
      </c>
      <c r="I254" s="48">
        <v>59</v>
      </c>
      <c r="J254" s="48">
        <v>23</v>
      </c>
      <c r="K254" s="48">
        <v>4030</v>
      </c>
      <c r="L254" s="60">
        <v>1207</v>
      </c>
      <c r="M254" s="5"/>
      <c r="N254" s="5"/>
      <c r="O254" s="5"/>
      <c r="P254" s="5"/>
      <c r="Q254" s="5"/>
      <c r="R254" s="5"/>
      <c r="S254" s="5"/>
      <c r="T254" s="5"/>
    </row>
    <row r="255" spans="1:20" customFormat="1" x14ac:dyDescent="0.25">
      <c r="A255" s="49" t="s">
        <v>99</v>
      </c>
      <c r="B255" s="50" t="s">
        <v>31</v>
      </c>
      <c r="C255" s="50" t="s">
        <v>273</v>
      </c>
      <c r="D255" s="50" t="s">
        <v>4</v>
      </c>
      <c r="E255" s="51">
        <v>55</v>
      </c>
      <c r="F255" s="51">
        <v>29</v>
      </c>
      <c r="G255" s="51">
        <v>20</v>
      </c>
      <c r="H255" s="51">
        <v>12</v>
      </c>
      <c r="I255" s="51">
        <v>58</v>
      </c>
      <c r="J255" s="51">
        <v>50</v>
      </c>
      <c r="K255" s="51">
        <v>6728</v>
      </c>
      <c r="L255" s="61">
        <v>1208</v>
      </c>
      <c r="M255" s="5"/>
      <c r="N255" s="5"/>
      <c r="O255" s="5"/>
      <c r="P255" s="5"/>
      <c r="Q255" s="5"/>
      <c r="R255" s="5"/>
      <c r="S255" s="5"/>
      <c r="T255" s="5"/>
    </row>
    <row r="256" spans="1:20" customFormat="1" x14ac:dyDescent="0.25">
      <c r="A256" s="46" t="s">
        <v>125</v>
      </c>
      <c r="B256" s="47" t="s">
        <v>35</v>
      </c>
      <c r="C256" s="47" t="s">
        <v>273</v>
      </c>
      <c r="D256" s="47" t="s">
        <v>4</v>
      </c>
      <c r="E256" s="48">
        <v>56</v>
      </c>
      <c r="F256" s="48">
        <v>29</v>
      </c>
      <c r="G256" s="48">
        <v>24</v>
      </c>
      <c r="H256" s="48">
        <v>62</v>
      </c>
      <c r="I256" s="48">
        <v>97</v>
      </c>
      <c r="J256" s="48">
        <v>25</v>
      </c>
      <c r="K256" s="48">
        <v>10204</v>
      </c>
      <c r="L256" s="60">
        <v>1230</v>
      </c>
      <c r="M256" s="5"/>
      <c r="N256" s="5"/>
      <c r="O256" s="5"/>
      <c r="P256" s="5"/>
      <c r="Q256" s="5"/>
      <c r="R256" s="5"/>
      <c r="S256" s="5"/>
      <c r="T256" s="5"/>
    </row>
    <row r="257" spans="1:20" customFormat="1" x14ac:dyDescent="0.25">
      <c r="A257" s="46" t="s">
        <v>253</v>
      </c>
      <c r="B257" s="47" t="s">
        <v>31</v>
      </c>
      <c r="C257" s="47" t="s">
        <v>273</v>
      </c>
      <c r="D257" s="47" t="s">
        <v>4</v>
      </c>
      <c r="E257" s="48">
        <v>55</v>
      </c>
      <c r="F257" s="48">
        <v>28</v>
      </c>
      <c r="G257" s="48">
        <v>46</v>
      </c>
      <c r="H257" s="48">
        <v>110</v>
      </c>
      <c r="I257" s="48">
        <v>96</v>
      </c>
      <c r="J257" s="48">
        <v>16</v>
      </c>
      <c r="K257" s="48">
        <v>7123</v>
      </c>
      <c r="L257" s="60">
        <v>1322</v>
      </c>
      <c r="M257" s="5"/>
      <c r="N257" s="5"/>
      <c r="O257" s="5"/>
      <c r="P257" s="5"/>
      <c r="Q257" s="5"/>
      <c r="R257" s="5"/>
      <c r="S257" s="5"/>
      <c r="T257" s="5"/>
    </row>
    <row r="258" spans="1:20" customFormat="1" x14ac:dyDescent="0.25">
      <c r="A258" s="46" t="s">
        <v>349</v>
      </c>
      <c r="B258" s="47" t="s">
        <v>41</v>
      </c>
      <c r="C258" s="47" t="s">
        <v>273</v>
      </c>
      <c r="D258" s="47" t="s">
        <v>4</v>
      </c>
      <c r="E258" s="48">
        <v>58</v>
      </c>
      <c r="F258" s="48">
        <v>28</v>
      </c>
      <c r="G258" s="48">
        <v>16</v>
      </c>
      <c r="H258" s="48">
        <v>50</v>
      </c>
      <c r="I258" s="48">
        <v>113</v>
      </c>
      <c r="J258" s="48">
        <v>43</v>
      </c>
      <c r="K258" s="48">
        <v>9143</v>
      </c>
      <c r="L258" s="60">
        <v>1413</v>
      </c>
      <c r="M258" s="5"/>
      <c r="N258" s="5"/>
      <c r="O258" s="5"/>
      <c r="P258" s="5"/>
      <c r="Q258" s="5"/>
      <c r="R258" s="5"/>
      <c r="S258" s="5"/>
      <c r="T258" s="5"/>
    </row>
    <row r="259" spans="1:20" customFormat="1" x14ac:dyDescent="0.25">
      <c r="A259" s="49" t="s">
        <v>194</v>
      </c>
      <c r="B259" s="50" t="s">
        <v>35</v>
      </c>
      <c r="C259" s="50" t="s">
        <v>273</v>
      </c>
      <c r="D259" s="50" t="s">
        <v>4</v>
      </c>
      <c r="E259" s="51">
        <v>37</v>
      </c>
      <c r="F259" s="51">
        <v>27</v>
      </c>
      <c r="G259" s="51">
        <v>10</v>
      </c>
      <c r="H259" s="51">
        <v>25</v>
      </c>
      <c r="I259" s="51">
        <v>46</v>
      </c>
      <c r="J259" s="51">
        <v>15</v>
      </c>
      <c r="K259" s="51">
        <v>2580</v>
      </c>
      <c r="L259" s="61">
        <v>927</v>
      </c>
      <c r="M259" s="65"/>
      <c r="N259" s="32"/>
      <c r="O259" s="32"/>
      <c r="P259" s="32"/>
      <c r="Q259" s="32"/>
      <c r="R259" s="32"/>
      <c r="S259" s="32"/>
      <c r="T259" s="32"/>
    </row>
    <row r="260" spans="1:20" customFormat="1" x14ac:dyDescent="0.25">
      <c r="A260" s="46" t="s">
        <v>103</v>
      </c>
      <c r="B260" s="47" t="s">
        <v>33</v>
      </c>
      <c r="C260" s="47" t="s">
        <v>273</v>
      </c>
      <c r="D260" s="47" t="s">
        <v>4</v>
      </c>
      <c r="E260" s="48">
        <v>54</v>
      </c>
      <c r="F260" s="48">
        <v>27</v>
      </c>
      <c r="G260" s="48">
        <v>34</v>
      </c>
      <c r="H260" s="48">
        <v>107</v>
      </c>
      <c r="I260" s="48">
        <v>39</v>
      </c>
      <c r="J260" s="48">
        <v>23</v>
      </c>
      <c r="K260" s="48">
        <v>4666</v>
      </c>
      <c r="L260" s="60">
        <v>1286</v>
      </c>
      <c r="N260" s="32"/>
      <c r="O260" s="32"/>
      <c r="P260" s="32"/>
      <c r="Q260" s="32"/>
      <c r="R260" s="32"/>
      <c r="S260" s="32"/>
      <c r="T260" s="32"/>
    </row>
    <row r="261" spans="1:20" customFormat="1" x14ac:dyDescent="0.25">
      <c r="A261" s="49" t="s">
        <v>220</v>
      </c>
      <c r="B261" s="50" t="s">
        <v>41</v>
      </c>
      <c r="C261" s="50" t="s">
        <v>273</v>
      </c>
      <c r="D261" s="50" t="s">
        <v>4</v>
      </c>
      <c r="E261" s="51">
        <v>55</v>
      </c>
      <c r="F261" s="51">
        <v>27</v>
      </c>
      <c r="G261" s="51">
        <v>10</v>
      </c>
      <c r="H261" s="51">
        <v>66</v>
      </c>
      <c r="I261" s="51">
        <v>55</v>
      </c>
      <c r="J261" s="51">
        <v>29</v>
      </c>
      <c r="K261" s="51">
        <v>5900</v>
      </c>
      <c r="L261" s="61">
        <v>1157</v>
      </c>
      <c r="M261" s="5"/>
      <c r="N261" s="5"/>
      <c r="O261" s="5"/>
      <c r="P261" s="5"/>
      <c r="Q261" s="5"/>
      <c r="R261" s="5"/>
      <c r="S261" s="5"/>
      <c r="T261" s="5"/>
    </row>
    <row r="262" spans="1:20" customFormat="1" x14ac:dyDescent="0.25">
      <c r="A262" s="46" t="s">
        <v>111</v>
      </c>
      <c r="B262" s="47" t="s">
        <v>37</v>
      </c>
      <c r="C262" s="47" t="s">
        <v>273</v>
      </c>
      <c r="D262" s="47" t="s">
        <v>4</v>
      </c>
      <c r="E262" s="48">
        <v>53</v>
      </c>
      <c r="F262" s="48">
        <v>27</v>
      </c>
      <c r="G262" s="48">
        <v>22</v>
      </c>
      <c r="H262" s="48">
        <v>51</v>
      </c>
      <c r="I262" s="48">
        <v>53</v>
      </c>
      <c r="J262" s="48">
        <v>23</v>
      </c>
      <c r="K262" s="48">
        <v>462</v>
      </c>
      <c r="L262" s="60">
        <v>1135</v>
      </c>
      <c r="M262" s="65"/>
      <c r="N262" s="32"/>
      <c r="O262" s="32"/>
      <c r="P262" s="32"/>
      <c r="Q262" s="32"/>
      <c r="R262" s="32"/>
      <c r="S262" s="32"/>
      <c r="T262" s="32"/>
    </row>
    <row r="263" spans="1:20" customFormat="1" hidden="1" x14ac:dyDescent="0.25">
      <c r="A263" s="46" t="s">
        <v>470</v>
      </c>
      <c r="B263" s="47" t="s">
        <v>435</v>
      </c>
      <c r="C263" s="47" t="s">
        <v>273</v>
      </c>
      <c r="D263" s="47" t="s">
        <v>4</v>
      </c>
      <c r="E263" s="48">
        <v>55</v>
      </c>
      <c r="F263" s="48">
        <v>26</v>
      </c>
      <c r="G263" s="48">
        <v>40</v>
      </c>
      <c r="H263" s="48">
        <v>62</v>
      </c>
      <c r="I263" s="48">
        <v>51</v>
      </c>
      <c r="J263" s="48">
        <v>16</v>
      </c>
      <c r="K263" s="48">
        <v>3095</v>
      </c>
      <c r="L263" s="60">
        <v>1174</v>
      </c>
      <c r="M263" s="5"/>
      <c r="N263" s="5"/>
      <c r="O263" s="5"/>
      <c r="P263" s="5"/>
      <c r="Q263" s="5"/>
      <c r="R263" s="5"/>
      <c r="S263" s="5"/>
      <c r="T263" s="5"/>
    </row>
    <row r="264" spans="1:20" customFormat="1" x14ac:dyDescent="0.25">
      <c r="A264" s="49" t="s">
        <v>315</v>
      </c>
      <c r="B264" s="50" t="s">
        <v>37</v>
      </c>
      <c r="C264" s="50" t="s">
        <v>273</v>
      </c>
      <c r="D264" s="50" t="s">
        <v>4</v>
      </c>
      <c r="E264" s="51">
        <v>55</v>
      </c>
      <c r="F264" s="51">
        <v>26</v>
      </c>
      <c r="G264" s="51">
        <v>14</v>
      </c>
      <c r="H264" s="51">
        <v>94</v>
      </c>
      <c r="I264" s="51">
        <v>97</v>
      </c>
      <c r="J264" s="51">
        <v>30</v>
      </c>
      <c r="K264" s="51">
        <v>6373</v>
      </c>
      <c r="L264" s="61">
        <v>1229</v>
      </c>
      <c r="M264" s="5"/>
      <c r="N264" s="5"/>
      <c r="O264" s="5"/>
      <c r="P264" s="5"/>
      <c r="Q264" s="5"/>
      <c r="R264" s="5"/>
      <c r="S264" s="5"/>
      <c r="T264" s="5"/>
    </row>
    <row r="265" spans="1:20" customFormat="1" x14ac:dyDescent="0.25">
      <c r="A265" s="46" t="s">
        <v>189</v>
      </c>
      <c r="B265" s="47" t="s">
        <v>35</v>
      </c>
      <c r="C265" s="47" t="s">
        <v>273</v>
      </c>
      <c r="D265" s="47" t="s">
        <v>4</v>
      </c>
      <c r="E265" s="48">
        <v>54</v>
      </c>
      <c r="F265" s="48">
        <v>25</v>
      </c>
      <c r="G265" s="48">
        <v>27</v>
      </c>
      <c r="H265" s="48">
        <v>86</v>
      </c>
      <c r="I265" s="48">
        <v>36</v>
      </c>
      <c r="J265" s="48">
        <v>28</v>
      </c>
      <c r="K265" s="48">
        <v>6951</v>
      </c>
      <c r="L265" s="60">
        <v>1260</v>
      </c>
      <c r="M265" s="5"/>
      <c r="N265" s="5"/>
      <c r="O265" s="5"/>
      <c r="P265" s="5"/>
      <c r="Q265" s="5"/>
      <c r="R265" s="5"/>
      <c r="S265" s="5"/>
      <c r="T265" s="5"/>
    </row>
    <row r="266" spans="1:20" customFormat="1" x14ac:dyDescent="0.25">
      <c r="A266" s="46" t="s">
        <v>369</v>
      </c>
      <c r="B266" s="47" t="s">
        <v>41</v>
      </c>
      <c r="C266" s="47" t="s">
        <v>273</v>
      </c>
      <c r="D266" s="47" t="s">
        <v>4</v>
      </c>
      <c r="E266" s="48">
        <v>55</v>
      </c>
      <c r="F266" s="48">
        <v>25</v>
      </c>
      <c r="G266" s="48">
        <v>10</v>
      </c>
      <c r="H266" s="48">
        <v>25</v>
      </c>
      <c r="I266" s="48">
        <v>54</v>
      </c>
      <c r="J266" s="48">
        <v>24</v>
      </c>
      <c r="K266" s="48">
        <v>4903</v>
      </c>
      <c r="L266" s="60">
        <v>1276</v>
      </c>
      <c r="N266" s="32"/>
      <c r="O266" s="32"/>
      <c r="P266" s="32"/>
      <c r="Q266" s="32"/>
      <c r="R266" s="32"/>
      <c r="S266" s="32"/>
      <c r="T266" s="32"/>
    </row>
    <row r="267" spans="1:20" customFormat="1" x14ac:dyDescent="0.25">
      <c r="A267" s="46" t="s">
        <v>255</v>
      </c>
      <c r="B267" s="47" t="s">
        <v>33</v>
      </c>
      <c r="C267" s="47" t="s">
        <v>273</v>
      </c>
      <c r="D267" s="47" t="s">
        <v>4</v>
      </c>
      <c r="E267" s="48">
        <v>56</v>
      </c>
      <c r="F267" s="48">
        <v>25</v>
      </c>
      <c r="G267" s="48">
        <v>16</v>
      </c>
      <c r="H267" s="48">
        <v>48</v>
      </c>
      <c r="I267" s="48">
        <v>90</v>
      </c>
      <c r="J267" s="48">
        <v>63</v>
      </c>
      <c r="K267" s="48">
        <v>8134</v>
      </c>
      <c r="L267" s="60">
        <v>1290</v>
      </c>
      <c r="M267" s="65"/>
      <c r="N267" s="32"/>
      <c r="O267" s="32"/>
      <c r="P267" s="32"/>
      <c r="Q267" s="32"/>
      <c r="R267" s="32"/>
      <c r="S267" s="32"/>
      <c r="T267" s="32"/>
    </row>
    <row r="268" spans="1:20" customFormat="1" hidden="1" x14ac:dyDescent="0.25">
      <c r="A268" s="49" t="s">
        <v>472</v>
      </c>
      <c r="B268" s="50" t="s">
        <v>435</v>
      </c>
      <c r="C268" s="50" t="s">
        <v>273</v>
      </c>
      <c r="D268" s="50" t="s">
        <v>4</v>
      </c>
      <c r="E268" s="51">
        <v>52</v>
      </c>
      <c r="F268" s="51">
        <v>25</v>
      </c>
      <c r="G268" s="51">
        <v>10</v>
      </c>
      <c r="H268" s="51">
        <v>26</v>
      </c>
      <c r="I268" s="51">
        <v>87</v>
      </c>
      <c r="J268" s="51">
        <v>20</v>
      </c>
      <c r="K268" s="51">
        <v>8144</v>
      </c>
      <c r="L268" s="61">
        <v>1129</v>
      </c>
      <c r="M268" s="65"/>
      <c r="N268" s="32"/>
      <c r="O268" s="32"/>
      <c r="P268" s="32"/>
      <c r="Q268" s="32"/>
      <c r="R268" s="32"/>
      <c r="S268" s="32"/>
      <c r="T268" s="32"/>
    </row>
    <row r="269" spans="1:20" customFormat="1" x14ac:dyDescent="0.25">
      <c r="A269" s="49" t="s">
        <v>259</v>
      </c>
      <c r="B269" s="50" t="s">
        <v>35</v>
      </c>
      <c r="C269" s="50" t="s">
        <v>273</v>
      </c>
      <c r="D269" s="50" t="s">
        <v>4</v>
      </c>
      <c r="E269" s="51">
        <v>56</v>
      </c>
      <c r="F269" s="51">
        <v>24</v>
      </c>
      <c r="G269" s="51">
        <v>14</v>
      </c>
      <c r="H269" s="51">
        <v>20</v>
      </c>
      <c r="I269" s="51">
        <v>58</v>
      </c>
      <c r="J269" s="51">
        <v>54</v>
      </c>
      <c r="K269" s="51">
        <v>623</v>
      </c>
      <c r="L269" s="61">
        <v>1125</v>
      </c>
      <c r="M269" s="65"/>
      <c r="N269" s="32"/>
      <c r="O269" s="32"/>
      <c r="P269" s="32"/>
      <c r="Q269" s="32"/>
      <c r="R269" s="32"/>
      <c r="S269" s="32"/>
      <c r="T269" s="32"/>
    </row>
    <row r="270" spans="1:20" customFormat="1" x14ac:dyDescent="0.25">
      <c r="A270" s="46" t="s">
        <v>175</v>
      </c>
      <c r="B270" s="47" t="s">
        <v>35</v>
      </c>
      <c r="C270" s="47" t="s">
        <v>273</v>
      </c>
      <c r="D270" s="47" t="s">
        <v>4</v>
      </c>
      <c r="E270" s="48">
        <v>56</v>
      </c>
      <c r="F270" s="48">
        <v>24</v>
      </c>
      <c r="G270" s="48">
        <v>33</v>
      </c>
      <c r="H270" s="48">
        <v>121</v>
      </c>
      <c r="I270" s="48">
        <v>101</v>
      </c>
      <c r="J270" s="48">
        <v>12</v>
      </c>
      <c r="K270" s="48">
        <v>6497</v>
      </c>
      <c r="L270" s="60">
        <v>1191</v>
      </c>
      <c r="M270" s="5"/>
      <c r="N270" s="5"/>
      <c r="O270" s="5"/>
      <c r="P270" s="5"/>
      <c r="Q270" s="5"/>
      <c r="R270" s="5"/>
      <c r="S270" s="5"/>
      <c r="T270" s="5"/>
    </row>
    <row r="271" spans="1:20" customFormat="1" x14ac:dyDescent="0.25">
      <c r="A271" s="46" t="s">
        <v>290</v>
      </c>
      <c r="B271" s="47" t="s">
        <v>37</v>
      </c>
      <c r="C271" s="47" t="s">
        <v>273</v>
      </c>
      <c r="D271" s="47" t="s">
        <v>4</v>
      </c>
      <c r="E271" s="48">
        <v>56</v>
      </c>
      <c r="F271" s="48">
        <v>24</v>
      </c>
      <c r="G271" s="48">
        <v>38</v>
      </c>
      <c r="H271" s="48">
        <v>64</v>
      </c>
      <c r="I271" s="48">
        <v>87</v>
      </c>
      <c r="J271" s="48">
        <v>24</v>
      </c>
      <c r="K271" s="48">
        <v>7174</v>
      </c>
      <c r="L271" s="60">
        <v>1303</v>
      </c>
      <c r="M271" s="5"/>
      <c r="N271" s="5"/>
      <c r="O271" s="5"/>
      <c r="P271" s="5"/>
      <c r="Q271" s="5"/>
      <c r="R271" s="5"/>
      <c r="S271" s="5"/>
      <c r="T271" s="5"/>
    </row>
    <row r="272" spans="1:20" customFormat="1" x14ac:dyDescent="0.25">
      <c r="A272" s="49" t="s">
        <v>373</v>
      </c>
      <c r="B272" s="50" t="s">
        <v>41</v>
      </c>
      <c r="C272" s="50" t="s">
        <v>273</v>
      </c>
      <c r="D272" s="50" t="s">
        <v>4</v>
      </c>
      <c r="E272" s="51">
        <v>50</v>
      </c>
      <c r="F272" s="51">
        <v>23</v>
      </c>
      <c r="G272" s="51">
        <v>31</v>
      </c>
      <c r="H272" s="51">
        <v>26</v>
      </c>
      <c r="I272" s="51">
        <v>44</v>
      </c>
      <c r="J272" s="51">
        <v>13</v>
      </c>
      <c r="K272" s="51">
        <v>334</v>
      </c>
      <c r="L272" s="61">
        <v>853</v>
      </c>
      <c r="M272" s="5"/>
      <c r="N272" s="5"/>
      <c r="O272" s="5"/>
      <c r="P272" s="5"/>
      <c r="Q272" s="5"/>
      <c r="R272" s="5"/>
      <c r="S272" s="5"/>
      <c r="T272" s="5"/>
    </row>
    <row r="273" spans="1:20" customFormat="1" x14ac:dyDescent="0.25">
      <c r="A273" s="46" t="s">
        <v>258</v>
      </c>
      <c r="B273" s="47" t="s">
        <v>33</v>
      </c>
      <c r="C273" s="47" t="s">
        <v>273</v>
      </c>
      <c r="D273" s="47" t="s">
        <v>4</v>
      </c>
      <c r="E273" s="48">
        <v>55</v>
      </c>
      <c r="F273" s="48">
        <v>23</v>
      </c>
      <c r="G273" s="48">
        <v>27</v>
      </c>
      <c r="H273" s="48">
        <v>101</v>
      </c>
      <c r="I273" s="48">
        <v>94</v>
      </c>
      <c r="J273" s="48">
        <v>21</v>
      </c>
      <c r="K273" s="48">
        <v>10354</v>
      </c>
      <c r="L273" s="60">
        <v>1338</v>
      </c>
      <c r="M273" s="65"/>
      <c r="N273" s="32"/>
      <c r="O273" s="32"/>
      <c r="P273" s="32"/>
      <c r="Q273" s="32"/>
      <c r="R273" s="32"/>
      <c r="S273" s="32"/>
      <c r="T273" s="32"/>
    </row>
    <row r="274" spans="1:20" customFormat="1" x14ac:dyDescent="0.25">
      <c r="A274" s="46" t="s">
        <v>191</v>
      </c>
      <c r="B274" s="47" t="s">
        <v>37</v>
      </c>
      <c r="C274" s="47" t="s">
        <v>273</v>
      </c>
      <c r="D274" s="47" t="s">
        <v>4</v>
      </c>
      <c r="E274" s="48">
        <v>53</v>
      </c>
      <c r="F274" s="48">
        <v>23</v>
      </c>
      <c r="G274" s="48">
        <v>12</v>
      </c>
      <c r="H274" s="48">
        <v>35</v>
      </c>
      <c r="I274" s="48">
        <v>75</v>
      </c>
      <c r="J274" s="48">
        <v>12</v>
      </c>
      <c r="K274" s="48">
        <v>361</v>
      </c>
      <c r="L274" s="60">
        <v>1075</v>
      </c>
      <c r="M274" s="65"/>
      <c r="N274" s="32"/>
      <c r="O274" s="32"/>
      <c r="P274" s="32"/>
      <c r="Q274" s="32"/>
      <c r="R274" s="32"/>
      <c r="S274" s="32"/>
      <c r="T274" s="32"/>
    </row>
    <row r="275" spans="1:20" customFormat="1" hidden="1" x14ac:dyDescent="0.25">
      <c r="A275" s="49" t="s">
        <v>479</v>
      </c>
      <c r="B275" s="50" t="s">
        <v>435</v>
      </c>
      <c r="C275" s="50" t="s">
        <v>273</v>
      </c>
      <c r="D275" s="50" t="s">
        <v>4</v>
      </c>
      <c r="E275" s="51">
        <v>55</v>
      </c>
      <c r="F275" s="51">
        <v>23</v>
      </c>
      <c r="G275" s="51">
        <v>27</v>
      </c>
      <c r="H275" s="51">
        <v>71</v>
      </c>
      <c r="I275" s="51">
        <v>119</v>
      </c>
      <c r="J275" s="51">
        <v>12</v>
      </c>
      <c r="K275" s="51">
        <v>7943</v>
      </c>
      <c r="L275" s="61">
        <v>1091</v>
      </c>
      <c r="M275" s="5"/>
      <c r="N275" s="5"/>
      <c r="O275" s="5"/>
      <c r="P275" s="5"/>
      <c r="Q275" s="5"/>
      <c r="R275" s="5"/>
      <c r="S275" s="5"/>
      <c r="T275" s="5"/>
    </row>
    <row r="276" spans="1:20" customFormat="1" x14ac:dyDescent="0.25">
      <c r="A276" s="49" t="s">
        <v>218</v>
      </c>
      <c r="B276" s="50" t="s">
        <v>35</v>
      </c>
      <c r="C276" s="50" t="s">
        <v>273</v>
      </c>
      <c r="D276" s="50" t="s">
        <v>4</v>
      </c>
      <c r="E276" s="51">
        <v>44</v>
      </c>
      <c r="F276" s="51">
        <v>23</v>
      </c>
      <c r="G276" s="51">
        <v>26</v>
      </c>
      <c r="H276" s="51">
        <v>82</v>
      </c>
      <c r="I276" s="51">
        <v>49</v>
      </c>
      <c r="J276" s="51">
        <v>16</v>
      </c>
      <c r="K276" s="51">
        <v>1956</v>
      </c>
      <c r="L276" s="61">
        <v>895</v>
      </c>
      <c r="M276" s="5"/>
      <c r="N276" s="5"/>
      <c r="O276" s="5"/>
      <c r="P276" s="5"/>
      <c r="Q276" s="5"/>
      <c r="R276" s="5"/>
      <c r="S276" s="5"/>
      <c r="T276" s="5"/>
    </row>
    <row r="277" spans="1:20" customFormat="1" x14ac:dyDescent="0.25">
      <c r="A277" s="49" t="s">
        <v>248</v>
      </c>
      <c r="B277" s="50" t="s">
        <v>37</v>
      </c>
      <c r="C277" s="50" t="s">
        <v>273</v>
      </c>
      <c r="D277" s="50" t="s">
        <v>4</v>
      </c>
      <c r="E277" s="51">
        <v>32</v>
      </c>
      <c r="F277" s="51">
        <v>22</v>
      </c>
      <c r="G277" s="51">
        <v>21</v>
      </c>
      <c r="H277" s="51">
        <v>60</v>
      </c>
      <c r="I277" s="51">
        <v>43</v>
      </c>
      <c r="J277" s="51">
        <v>10</v>
      </c>
      <c r="K277" s="51">
        <v>2965</v>
      </c>
      <c r="L277" s="61">
        <v>748</v>
      </c>
      <c r="M277" s="5"/>
      <c r="N277" s="5"/>
      <c r="O277" s="5"/>
      <c r="P277" s="5"/>
      <c r="Q277" s="5"/>
      <c r="R277" s="5"/>
      <c r="S277" s="5"/>
      <c r="T277" s="5"/>
    </row>
    <row r="278" spans="1:20" customFormat="1" x14ac:dyDescent="0.25">
      <c r="A278" s="46" t="s">
        <v>123</v>
      </c>
      <c r="B278" s="47" t="s">
        <v>33</v>
      </c>
      <c r="C278" s="47" t="s">
        <v>273</v>
      </c>
      <c r="D278" s="47" t="s">
        <v>4</v>
      </c>
      <c r="E278" s="48">
        <v>56</v>
      </c>
      <c r="F278" s="48">
        <v>22</v>
      </c>
      <c r="G278" s="48">
        <v>36</v>
      </c>
      <c r="H278" s="48">
        <v>100</v>
      </c>
      <c r="I278" s="48">
        <v>57</v>
      </c>
      <c r="J278" s="48">
        <v>24</v>
      </c>
      <c r="K278" s="48">
        <v>1084</v>
      </c>
      <c r="L278" s="60">
        <v>1100</v>
      </c>
      <c r="M278" s="65"/>
      <c r="N278" s="32"/>
      <c r="O278" s="32"/>
      <c r="P278" s="32"/>
      <c r="Q278" s="32"/>
      <c r="R278" s="32"/>
      <c r="S278" s="32"/>
      <c r="T278" s="32"/>
    </row>
    <row r="279" spans="1:20" customFormat="1" x14ac:dyDescent="0.25">
      <c r="A279" s="46" t="s">
        <v>96</v>
      </c>
      <c r="B279" s="47" t="s">
        <v>41</v>
      </c>
      <c r="C279" s="47" t="s">
        <v>273</v>
      </c>
      <c r="D279" s="47" t="s">
        <v>4</v>
      </c>
      <c r="E279" s="48">
        <v>54</v>
      </c>
      <c r="F279" s="48">
        <v>22</v>
      </c>
      <c r="G279" s="48">
        <v>30</v>
      </c>
      <c r="H279" s="48">
        <v>125</v>
      </c>
      <c r="I279" s="48">
        <v>85</v>
      </c>
      <c r="J279" s="48">
        <v>29</v>
      </c>
      <c r="K279" s="48">
        <v>9287</v>
      </c>
      <c r="L279" s="60">
        <v>1187</v>
      </c>
      <c r="M279" s="65"/>
      <c r="N279" s="32"/>
      <c r="O279" s="32"/>
      <c r="P279" s="32"/>
      <c r="Q279" s="32"/>
      <c r="R279" s="32"/>
      <c r="S279" s="32"/>
      <c r="T279" s="32"/>
    </row>
    <row r="280" spans="1:20" customFormat="1" x14ac:dyDescent="0.25">
      <c r="A280" s="49" t="s">
        <v>83</v>
      </c>
      <c r="B280" s="50" t="s">
        <v>37</v>
      </c>
      <c r="C280" s="50" t="s">
        <v>273</v>
      </c>
      <c r="D280" s="50" t="s">
        <v>4</v>
      </c>
      <c r="E280" s="51">
        <v>56</v>
      </c>
      <c r="F280" s="51">
        <v>22</v>
      </c>
      <c r="G280" s="51">
        <v>64</v>
      </c>
      <c r="H280" s="51">
        <v>31</v>
      </c>
      <c r="I280" s="51">
        <v>101</v>
      </c>
      <c r="J280" s="51">
        <v>21</v>
      </c>
      <c r="K280" s="51">
        <v>7514</v>
      </c>
      <c r="L280" s="61">
        <v>1270</v>
      </c>
      <c r="M280" s="65"/>
      <c r="N280" s="32"/>
      <c r="O280" s="32"/>
      <c r="P280" s="32"/>
      <c r="Q280" s="32"/>
      <c r="R280" s="32"/>
      <c r="S280" s="32"/>
      <c r="T280" s="32"/>
    </row>
    <row r="281" spans="1:20" customFormat="1" x14ac:dyDescent="0.25">
      <c r="A281" s="46" t="s">
        <v>85</v>
      </c>
      <c r="B281" s="47" t="s">
        <v>37</v>
      </c>
      <c r="C281" s="47" t="s">
        <v>273</v>
      </c>
      <c r="D281" s="47" t="s">
        <v>4</v>
      </c>
      <c r="E281" s="48">
        <v>32</v>
      </c>
      <c r="F281" s="48">
        <v>21</v>
      </c>
      <c r="G281" s="48">
        <v>20</v>
      </c>
      <c r="H281" s="48">
        <v>75</v>
      </c>
      <c r="I281" s="48">
        <v>51</v>
      </c>
      <c r="J281" s="48">
        <v>4</v>
      </c>
      <c r="K281" s="48">
        <v>5566</v>
      </c>
      <c r="L281" s="60">
        <v>774</v>
      </c>
      <c r="M281" s="5"/>
      <c r="N281" s="5"/>
      <c r="O281" s="5"/>
      <c r="P281" s="5"/>
      <c r="Q281" s="5"/>
      <c r="R281" s="5"/>
      <c r="S281" s="5"/>
      <c r="T281" s="5"/>
    </row>
    <row r="282" spans="1:20" customFormat="1" x14ac:dyDescent="0.25">
      <c r="A282" s="49" t="s">
        <v>91</v>
      </c>
      <c r="B282" s="50" t="s">
        <v>31</v>
      </c>
      <c r="C282" s="50" t="s">
        <v>273</v>
      </c>
      <c r="D282" s="50" t="s">
        <v>4</v>
      </c>
      <c r="E282" s="51">
        <v>43</v>
      </c>
      <c r="F282" s="51">
        <v>21</v>
      </c>
      <c r="G282" s="51">
        <v>16</v>
      </c>
      <c r="H282" s="51">
        <v>41</v>
      </c>
      <c r="I282" s="51">
        <v>91</v>
      </c>
      <c r="J282" s="51">
        <v>24</v>
      </c>
      <c r="K282" s="51">
        <v>5857</v>
      </c>
      <c r="L282" s="61">
        <v>1023</v>
      </c>
      <c r="M282" s="5"/>
      <c r="N282" s="5"/>
      <c r="O282" s="5"/>
      <c r="P282" s="5"/>
      <c r="Q282" s="5"/>
      <c r="R282" s="5"/>
      <c r="S282" s="5"/>
      <c r="T282" s="5"/>
    </row>
    <row r="283" spans="1:20" customFormat="1" x14ac:dyDescent="0.25">
      <c r="A283" s="46" t="s">
        <v>323</v>
      </c>
      <c r="B283" s="47" t="s">
        <v>37</v>
      </c>
      <c r="C283" s="47" t="s">
        <v>273</v>
      </c>
      <c r="D283" s="47" t="s">
        <v>4</v>
      </c>
      <c r="E283" s="48">
        <v>52</v>
      </c>
      <c r="F283" s="48">
        <v>20</v>
      </c>
      <c r="G283" s="48">
        <v>32</v>
      </c>
      <c r="H283" s="48">
        <v>37</v>
      </c>
      <c r="I283" s="48">
        <v>80</v>
      </c>
      <c r="J283" s="48">
        <v>39</v>
      </c>
      <c r="K283" s="48">
        <v>6975</v>
      </c>
      <c r="L283" s="60">
        <v>1154</v>
      </c>
      <c r="M283" s="5"/>
      <c r="N283" s="5"/>
      <c r="O283" s="5"/>
      <c r="P283" s="5"/>
      <c r="Q283" s="5"/>
      <c r="R283" s="5"/>
      <c r="S283" s="5"/>
      <c r="T283" s="5"/>
    </row>
    <row r="284" spans="1:20" customFormat="1" x14ac:dyDescent="0.25">
      <c r="A284" s="49" t="s">
        <v>372</v>
      </c>
      <c r="B284" s="50" t="s">
        <v>41</v>
      </c>
      <c r="C284" s="50" t="s">
        <v>273</v>
      </c>
      <c r="D284" s="50" t="s">
        <v>4</v>
      </c>
      <c r="E284" s="51">
        <v>38</v>
      </c>
      <c r="F284" s="51">
        <v>20</v>
      </c>
      <c r="G284" s="51">
        <v>40</v>
      </c>
      <c r="H284" s="51">
        <v>80</v>
      </c>
      <c r="I284" s="51">
        <v>109</v>
      </c>
      <c r="J284" s="51">
        <v>7</v>
      </c>
      <c r="K284" s="51">
        <v>6206</v>
      </c>
      <c r="L284" s="61">
        <v>889</v>
      </c>
      <c r="M284" s="65"/>
      <c r="N284" s="32"/>
      <c r="O284" s="32"/>
      <c r="P284" s="32"/>
      <c r="Q284" s="32"/>
      <c r="R284" s="32"/>
      <c r="S284" s="32"/>
      <c r="T284" s="32"/>
    </row>
    <row r="285" spans="1:20" customFormat="1" x14ac:dyDescent="0.25">
      <c r="A285" s="46" t="s">
        <v>112</v>
      </c>
      <c r="B285" s="47" t="s">
        <v>37</v>
      </c>
      <c r="C285" s="47" t="s">
        <v>273</v>
      </c>
      <c r="D285" s="47" t="s">
        <v>4</v>
      </c>
      <c r="E285" s="48">
        <v>56</v>
      </c>
      <c r="F285" s="48">
        <v>20</v>
      </c>
      <c r="G285" s="48">
        <v>37</v>
      </c>
      <c r="H285" s="48">
        <v>106</v>
      </c>
      <c r="I285" s="48">
        <v>79</v>
      </c>
      <c r="J285" s="48">
        <v>27</v>
      </c>
      <c r="K285" s="48">
        <v>6188</v>
      </c>
      <c r="L285" s="60">
        <v>1250</v>
      </c>
      <c r="M285" s="65"/>
      <c r="N285" s="32"/>
      <c r="O285" s="32"/>
      <c r="P285" s="32"/>
      <c r="Q285" s="32"/>
      <c r="R285" s="32"/>
      <c r="S285" s="32"/>
      <c r="T285" s="32"/>
    </row>
    <row r="286" spans="1:20" customFormat="1" hidden="1" x14ac:dyDescent="0.25">
      <c r="A286" s="49" t="s">
        <v>503</v>
      </c>
      <c r="B286" s="50" t="s">
        <v>435</v>
      </c>
      <c r="C286" s="50" t="s">
        <v>273</v>
      </c>
      <c r="D286" s="50" t="s">
        <v>4</v>
      </c>
      <c r="E286" s="51">
        <v>37</v>
      </c>
      <c r="F286" s="51">
        <v>20</v>
      </c>
      <c r="G286" s="51">
        <v>4</v>
      </c>
      <c r="H286" s="51">
        <v>21</v>
      </c>
      <c r="I286" s="51">
        <v>54</v>
      </c>
      <c r="J286" s="51">
        <v>25</v>
      </c>
      <c r="K286" s="51">
        <v>3191</v>
      </c>
      <c r="L286" s="61">
        <v>819</v>
      </c>
      <c r="M286" s="5"/>
      <c r="N286" s="5"/>
      <c r="O286" s="5"/>
      <c r="P286" s="5"/>
      <c r="Q286" s="5"/>
      <c r="R286" s="5"/>
      <c r="S286" s="5"/>
      <c r="T286" s="5"/>
    </row>
    <row r="287" spans="1:20" customFormat="1" hidden="1" x14ac:dyDescent="0.25">
      <c r="A287" s="49" t="s">
        <v>505</v>
      </c>
      <c r="B287" s="50" t="s">
        <v>435</v>
      </c>
      <c r="C287" s="50" t="s">
        <v>273</v>
      </c>
      <c r="D287" s="50" t="s">
        <v>4</v>
      </c>
      <c r="E287" s="51">
        <v>47</v>
      </c>
      <c r="F287" s="51">
        <v>20</v>
      </c>
      <c r="G287" s="51">
        <v>29</v>
      </c>
      <c r="H287" s="51">
        <v>90</v>
      </c>
      <c r="I287" s="51">
        <v>76</v>
      </c>
      <c r="J287" s="51">
        <v>28</v>
      </c>
      <c r="K287" s="51">
        <v>8315</v>
      </c>
      <c r="L287" s="61">
        <v>1037</v>
      </c>
      <c r="M287" s="65"/>
      <c r="N287" s="32"/>
      <c r="O287" s="32"/>
      <c r="P287" s="32"/>
      <c r="Q287" s="32"/>
      <c r="R287" s="32"/>
      <c r="S287" s="32"/>
      <c r="T287" s="32"/>
    </row>
    <row r="288" spans="1:20" customFormat="1" x14ac:dyDescent="0.25">
      <c r="A288" s="46" t="s">
        <v>141</v>
      </c>
      <c r="B288" s="47" t="s">
        <v>33</v>
      </c>
      <c r="C288" s="47" t="s">
        <v>273</v>
      </c>
      <c r="D288" s="47" t="s">
        <v>4</v>
      </c>
      <c r="E288" s="48">
        <v>50</v>
      </c>
      <c r="F288" s="48">
        <v>20</v>
      </c>
      <c r="G288" s="48">
        <v>20</v>
      </c>
      <c r="H288" s="48">
        <v>71</v>
      </c>
      <c r="I288" s="48">
        <v>91</v>
      </c>
      <c r="J288" s="48">
        <v>16</v>
      </c>
      <c r="K288" s="48">
        <v>9221</v>
      </c>
      <c r="L288" s="60">
        <v>1243</v>
      </c>
      <c r="M288" s="5"/>
      <c r="N288" s="5"/>
      <c r="O288" s="5"/>
      <c r="P288" s="5"/>
      <c r="Q288" s="5"/>
      <c r="R288" s="5"/>
      <c r="S288" s="5"/>
      <c r="T288" s="5"/>
    </row>
    <row r="289" spans="1:20" customFormat="1" hidden="1" x14ac:dyDescent="0.25">
      <c r="A289" s="49" t="s">
        <v>506</v>
      </c>
      <c r="B289" s="50" t="s">
        <v>435</v>
      </c>
      <c r="C289" s="50" t="s">
        <v>273</v>
      </c>
      <c r="D289" s="50" t="s">
        <v>4</v>
      </c>
      <c r="E289" s="51">
        <v>34</v>
      </c>
      <c r="F289" s="51">
        <v>20</v>
      </c>
      <c r="G289" s="51">
        <v>28</v>
      </c>
      <c r="H289" s="51">
        <v>44</v>
      </c>
      <c r="I289" s="51">
        <v>39</v>
      </c>
      <c r="J289" s="51">
        <v>11</v>
      </c>
      <c r="K289" s="51">
        <v>434</v>
      </c>
      <c r="L289" s="61">
        <v>741</v>
      </c>
      <c r="M289" s="65"/>
      <c r="N289" s="32"/>
      <c r="O289" s="32"/>
      <c r="P289" s="32"/>
      <c r="Q289" s="32"/>
      <c r="R289" s="32"/>
      <c r="S289" s="32"/>
      <c r="T289" s="32"/>
    </row>
    <row r="290" spans="1:20" customFormat="1" x14ac:dyDescent="0.25">
      <c r="A290" s="46" t="s">
        <v>284</v>
      </c>
      <c r="B290" s="47" t="s">
        <v>41</v>
      </c>
      <c r="C290" s="47" t="s">
        <v>273</v>
      </c>
      <c r="D290" s="47" t="s">
        <v>4</v>
      </c>
      <c r="E290" s="48">
        <v>54</v>
      </c>
      <c r="F290" s="48">
        <v>20</v>
      </c>
      <c r="G290" s="48">
        <v>4</v>
      </c>
      <c r="H290" s="48">
        <v>28</v>
      </c>
      <c r="I290" s="48">
        <v>49</v>
      </c>
      <c r="J290" s="48">
        <v>12</v>
      </c>
      <c r="K290" s="48">
        <v>454</v>
      </c>
      <c r="L290" s="60">
        <v>1041</v>
      </c>
      <c r="M290" s="65"/>
      <c r="N290" s="32"/>
      <c r="O290" s="32"/>
      <c r="P290" s="32"/>
      <c r="Q290" s="32"/>
      <c r="R290" s="32"/>
      <c r="S290" s="32"/>
      <c r="T290" s="32"/>
    </row>
    <row r="291" spans="1:20" customFormat="1" x14ac:dyDescent="0.25">
      <c r="A291" s="49" t="s">
        <v>94</v>
      </c>
      <c r="B291" s="50" t="s">
        <v>41</v>
      </c>
      <c r="C291" s="50" t="s">
        <v>273</v>
      </c>
      <c r="D291" s="50" t="s">
        <v>4</v>
      </c>
      <c r="E291" s="51">
        <v>49</v>
      </c>
      <c r="F291" s="51">
        <v>20</v>
      </c>
      <c r="G291" s="51">
        <v>6</v>
      </c>
      <c r="H291" s="51">
        <v>43</v>
      </c>
      <c r="I291" s="51">
        <v>95</v>
      </c>
      <c r="J291" s="51">
        <v>14</v>
      </c>
      <c r="K291" s="51">
        <v>5170</v>
      </c>
      <c r="L291" s="61">
        <v>1004</v>
      </c>
      <c r="M291" s="5"/>
      <c r="N291" s="5"/>
      <c r="O291" s="5"/>
      <c r="P291" s="5"/>
      <c r="Q291" s="5"/>
      <c r="R291" s="5"/>
      <c r="S291" s="5"/>
      <c r="T291" s="5"/>
    </row>
    <row r="292" spans="1:20" customFormat="1" x14ac:dyDescent="0.25">
      <c r="A292" s="49" t="s">
        <v>217</v>
      </c>
      <c r="B292" s="50" t="s">
        <v>35</v>
      </c>
      <c r="C292" s="50" t="s">
        <v>273</v>
      </c>
      <c r="D292" s="50" t="s">
        <v>4</v>
      </c>
      <c r="E292" s="51">
        <v>55</v>
      </c>
      <c r="F292" s="51">
        <v>19</v>
      </c>
      <c r="G292" s="51">
        <v>33</v>
      </c>
      <c r="H292" s="51">
        <v>47</v>
      </c>
      <c r="I292" s="51">
        <v>85</v>
      </c>
      <c r="J292" s="51">
        <v>18</v>
      </c>
      <c r="K292" s="51">
        <v>7306</v>
      </c>
      <c r="L292" s="61">
        <v>1200</v>
      </c>
      <c r="M292" s="5"/>
      <c r="N292" s="5"/>
      <c r="O292" s="5"/>
      <c r="P292" s="5"/>
      <c r="Q292" s="5"/>
      <c r="R292" s="5"/>
      <c r="S292" s="5"/>
      <c r="T292" s="5"/>
    </row>
    <row r="293" spans="1:20" customFormat="1" x14ac:dyDescent="0.25">
      <c r="A293" s="46" t="s">
        <v>324</v>
      </c>
      <c r="B293" s="47" t="s">
        <v>31</v>
      </c>
      <c r="C293" s="47" t="s">
        <v>273</v>
      </c>
      <c r="D293" s="47" t="s">
        <v>4</v>
      </c>
      <c r="E293" s="48">
        <v>56</v>
      </c>
      <c r="F293" s="48">
        <v>19</v>
      </c>
      <c r="G293" s="48">
        <v>12</v>
      </c>
      <c r="H293" s="48">
        <v>26</v>
      </c>
      <c r="I293" s="48">
        <v>85</v>
      </c>
      <c r="J293" s="48">
        <v>16</v>
      </c>
      <c r="K293" s="48">
        <v>1804</v>
      </c>
      <c r="L293" s="60">
        <v>1035</v>
      </c>
      <c r="M293" s="5"/>
      <c r="N293" s="5"/>
      <c r="O293" s="5"/>
      <c r="P293" s="5"/>
      <c r="Q293" s="5"/>
      <c r="R293" s="5"/>
      <c r="S293" s="5"/>
      <c r="T293" s="5"/>
    </row>
    <row r="294" spans="1:20" customFormat="1" x14ac:dyDescent="0.25">
      <c r="A294" s="49" t="s">
        <v>95</v>
      </c>
      <c r="B294" s="50" t="s">
        <v>33</v>
      </c>
      <c r="C294" s="50" t="s">
        <v>273</v>
      </c>
      <c r="D294" s="50" t="s">
        <v>4</v>
      </c>
      <c r="E294" s="51">
        <v>39</v>
      </c>
      <c r="F294" s="51">
        <v>19</v>
      </c>
      <c r="G294" s="51">
        <v>38</v>
      </c>
      <c r="H294" s="51">
        <v>37</v>
      </c>
      <c r="I294" s="51">
        <v>44</v>
      </c>
      <c r="J294" s="51">
        <v>16</v>
      </c>
      <c r="K294" s="51">
        <v>3108</v>
      </c>
      <c r="L294" s="61">
        <v>853</v>
      </c>
      <c r="M294" s="5"/>
      <c r="N294" s="5"/>
      <c r="O294" s="5"/>
      <c r="P294" s="5"/>
      <c r="Q294" s="5"/>
      <c r="R294" s="5"/>
      <c r="S294" s="5"/>
      <c r="T294" s="5"/>
    </row>
    <row r="295" spans="1:20" customFormat="1" hidden="1" x14ac:dyDescent="0.25">
      <c r="A295" s="49" t="s">
        <v>523</v>
      </c>
      <c r="B295" s="50" t="s">
        <v>435</v>
      </c>
      <c r="C295" s="50" t="s">
        <v>273</v>
      </c>
      <c r="D295" s="50" t="s">
        <v>4</v>
      </c>
      <c r="E295" s="51">
        <v>54</v>
      </c>
      <c r="F295" s="51">
        <v>18</v>
      </c>
      <c r="G295" s="51">
        <v>47</v>
      </c>
      <c r="H295" s="51">
        <v>63</v>
      </c>
      <c r="I295" s="51">
        <v>69</v>
      </c>
      <c r="J295" s="51">
        <v>24</v>
      </c>
      <c r="K295" s="51">
        <v>6929</v>
      </c>
      <c r="L295" s="61">
        <v>1076</v>
      </c>
      <c r="M295" s="65"/>
      <c r="N295" s="32"/>
      <c r="O295" s="32"/>
      <c r="P295" s="32"/>
      <c r="Q295" s="32"/>
      <c r="R295" s="32"/>
      <c r="S295" s="32"/>
      <c r="T295" s="32"/>
    </row>
    <row r="296" spans="1:20" customFormat="1" hidden="1" x14ac:dyDescent="0.25">
      <c r="A296" s="46" t="s">
        <v>524</v>
      </c>
      <c r="B296" s="47" t="s">
        <v>435</v>
      </c>
      <c r="C296" s="47" t="s">
        <v>273</v>
      </c>
      <c r="D296" s="47" t="s">
        <v>4</v>
      </c>
      <c r="E296" s="48">
        <v>53</v>
      </c>
      <c r="F296" s="48">
        <v>18</v>
      </c>
      <c r="G296" s="48">
        <v>44</v>
      </c>
      <c r="H296" s="48">
        <v>57</v>
      </c>
      <c r="I296" s="48">
        <v>114</v>
      </c>
      <c r="J296" s="48">
        <v>18</v>
      </c>
      <c r="K296" s="48">
        <v>6019</v>
      </c>
      <c r="L296" s="60">
        <v>1035</v>
      </c>
      <c r="M296" s="5"/>
      <c r="N296" s="5"/>
      <c r="O296" s="5"/>
      <c r="P296" s="5"/>
      <c r="Q296" s="5"/>
      <c r="R296" s="5"/>
      <c r="S296" s="5"/>
      <c r="T296" s="5"/>
    </row>
    <row r="297" spans="1:20" customFormat="1" x14ac:dyDescent="0.25">
      <c r="A297" s="49" t="s">
        <v>87</v>
      </c>
      <c r="B297" s="50" t="s">
        <v>37</v>
      </c>
      <c r="C297" s="50" t="s">
        <v>273</v>
      </c>
      <c r="D297" s="50" t="s">
        <v>4</v>
      </c>
      <c r="E297" s="51">
        <v>53</v>
      </c>
      <c r="F297" s="51">
        <v>18</v>
      </c>
      <c r="G297" s="51">
        <v>28</v>
      </c>
      <c r="H297" s="51">
        <v>74</v>
      </c>
      <c r="I297" s="51">
        <v>81</v>
      </c>
      <c r="J297" s="51">
        <v>20</v>
      </c>
      <c r="K297" s="51">
        <v>10085</v>
      </c>
      <c r="L297" s="61">
        <v>1161</v>
      </c>
      <c r="M297" s="65"/>
      <c r="N297" s="32"/>
      <c r="O297" s="32"/>
      <c r="P297" s="32"/>
      <c r="Q297" s="32"/>
      <c r="R297" s="32"/>
      <c r="S297" s="32"/>
      <c r="T297" s="32"/>
    </row>
    <row r="298" spans="1:20" customFormat="1" hidden="1" x14ac:dyDescent="0.25">
      <c r="A298" s="46" t="s">
        <v>525</v>
      </c>
      <c r="B298" s="47" t="s">
        <v>435</v>
      </c>
      <c r="C298" s="47" t="s">
        <v>273</v>
      </c>
      <c r="D298" s="47" t="s">
        <v>4</v>
      </c>
      <c r="E298" s="48">
        <v>51</v>
      </c>
      <c r="F298" s="48">
        <v>18</v>
      </c>
      <c r="G298" s="48">
        <v>6</v>
      </c>
      <c r="H298" s="48">
        <v>71</v>
      </c>
      <c r="I298" s="48">
        <v>102</v>
      </c>
      <c r="J298" s="48">
        <v>14</v>
      </c>
      <c r="K298" s="48">
        <v>8014</v>
      </c>
      <c r="L298" s="60">
        <v>1154</v>
      </c>
      <c r="M298" s="65"/>
      <c r="N298" s="32"/>
      <c r="O298" s="32"/>
      <c r="P298" s="32"/>
      <c r="Q298" s="32"/>
      <c r="R298" s="32"/>
      <c r="S298" s="32"/>
      <c r="T298" s="32"/>
    </row>
    <row r="299" spans="1:20" customFormat="1" hidden="1" x14ac:dyDescent="0.25">
      <c r="A299" s="49" t="s">
        <v>526</v>
      </c>
      <c r="B299" s="50" t="s">
        <v>435</v>
      </c>
      <c r="C299" s="50" t="s">
        <v>273</v>
      </c>
      <c r="D299" s="50" t="s">
        <v>4</v>
      </c>
      <c r="E299" s="51">
        <v>46</v>
      </c>
      <c r="F299" s="51">
        <v>18</v>
      </c>
      <c r="G299" s="51">
        <v>10</v>
      </c>
      <c r="H299" s="51">
        <v>34</v>
      </c>
      <c r="I299" s="51">
        <v>90</v>
      </c>
      <c r="J299" s="51">
        <v>12</v>
      </c>
      <c r="K299" s="51">
        <v>2922</v>
      </c>
      <c r="L299" s="61">
        <v>871</v>
      </c>
      <c r="M299" s="65"/>
      <c r="N299" s="32"/>
      <c r="O299" s="32"/>
      <c r="P299" s="32"/>
      <c r="Q299" s="32"/>
      <c r="R299" s="32"/>
      <c r="S299" s="32"/>
      <c r="T299" s="32"/>
    </row>
    <row r="300" spans="1:20" customFormat="1" x14ac:dyDescent="0.25">
      <c r="A300" s="46" t="s">
        <v>230</v>
      </c>
      <c r="B300" s="47" t="s">
        <v>35</v>
      </c>
      <c r="C300" s="47" t="s">
        <v>273</v>
      </c>
      <c r="D300" s="47" t="s">
        <v>4</v>
      </c>
      <c r="E300" s="48">
        <v>56</v>
      </c>
      <c r="F300" s="48">
        <v>18</v>
      </c>
      <c r="G300" s="48">
        <v>32</v>
      </c>
      <c r="H300" s="48">
        <v>74</v>
      </c>
      <c r="I300" s="48">
        <v>102</v>
      </c>
      <c r="J300" s="48">
        <v>7</v>
      </c>
      <c r="K300" s="48">
        <v>10164</v>
      </c>
      <c r="L300" s="60">
        <v>1406</v>
      </c>
      <c r="M300" s="65"/>
      <c r="N300" s="32"/>
      <c r="O300" s="32"/>
      <c r="P300" s="32"/>
      <c r="Q300" s="32"/>
      <c r="R300" s="32"/>
      <c r="S300" s="32"/>
      <c r="T300" s="32"/>
    </row>
    <row r="301" spans="1:20" customFormat="1" x14ac:dyDescent="0.25">
      <c r="A301" s="49" t="s">
        <v>262</v>
      </c>
      <c r="B301" s="50" t="s">
        <v>31</v>
      </c>
      <c r="C301" s="50" t="s">
        <v>273</v>
      </c>
      <c r="D301" s="50" t="s">
        <v>4</v>
      </c>
      <c r="E301" s="51">
        <v>51</v>
      </c>
      <c r="F301" s="51">
        <v>18</v>
      </c>
      <c r="G301" s="51">
        <v>14</v>
      </c>
      <c r="H301" s="51">
        <v>63</v>
      </c>
      <c r="I301" s="51">
        <v>64</v>
      </c>
      <c r="J301" s="51">
        <v>13</v>
      </c>
      <c r="K301" s="51">
        <v>395</v>
      </c>
      <c r="L301" s="61">
        <v>896</v>
      </c>
      <c r="M301" s="5"/>
      <c r="N301" s="5"/>
      <c r="O301" s="5"/>
      <c r="P301" s="5"/>
      <c r="Q301" s="5"/>
      <c r="R301" s="5"/>
      <c r="S301" s="5"/>
      <c r="T301" s="5"/>
    </row>
    <row r="302" spans="1:20" customFormat="1" x14ac:dyDescent="0.25">
      <c r="A302" s="46" t="s">
        <v>326</v>
      </c>
      <c r="B302" s="47" t="s">
        <v>41</v>
      </c>
      <c r="C302" s="47" t="s">
        <v>273</v>
      </c>
      <c r="D302" s="47" t="s">
        <v>4</v>
      </c>
      <c r="E302" s="48">
        <v>53</v>
      </c>
      <c r="F302" s="48">
        <v>18</v>
      </c>
      <c r="G302" s="48">
        <v>24</v>
      </c>
      <c r="H302" s="48">
        <v>57</v>
      </c>
      <c r="I302" s="48">
        <v>49</v>
      </c>
      <c r="J302" s="48">
        <v>26</v>
      </c>
      <c r="K302" s="48">
        <v>2694</v>
      </c>
      <c r="L302" s="60">
        <v>945</v>
      </c>
      <c r="M302" s="65"/>
      <c r="N302" s="32"/>
      <c r="O302" s="32"/>
      <c r="P302" s="32"/>
      <c r="Q302" s="32"/>
      <c r="R302" s="32"/>
      <c r="S302" s="32"/>
      <c r="T302" s="32"/>
    </row>
    <row r="303" spans="1:20" customFormat="1" hidden="1" x14ac:dyDescent="0.25">
      <c r="A303" s="49" t="s">
        <v>527</v>
      </c>
      <c r="B303" s="50" t="s">
        <v>435</v>
      </c>
      <c r="C303" s="50" t="s">
        <v>273</v>
      </c>
      <c r="D303" s="50" t="s">
        <v>4</v>
      </c>
      <c r="E303" s="51">
        <v>56</v>
      </c>
      <c r="F303" s="51">
        <v>18</v>
      </c>
      <c r="G303" s="51">
        <v>18</v>
      </c>
      <c r="H303" s="51">
        <v>114</v>
      </c>
      <c r="I303" s="51">
        <v>96</v>
      </c>
      <c r="J303" s="51">
        <v>29</v>
      </c>
      <c r="K303" s="51">
        <v>7629</v>
      </c>
      <c r="L303" s="61">
        <v>1182</v>
      </c>
      <c r="M303" s="65"/>
      <c r="N303" s="32"/>
      <c r="O303" s="32"/>
      <c r="P303" s="32"/>
      <c r="Q303" s="32"/>
      <c r="R303" s="32"/>
      <c r="S303" s="32"/>
      <c r="T303" s="32"/>
    </row>
    <row r="304" spans="1:20" customFormat="1" x14ac:dyDescent="0.25">
      <c r="A304" s="46" t="s">
        <v>80</v>
      </c>
      <c r="B304" s="47" t="s">
        <v>35</v>
      </c>
      <c r="C304" s="47" t="s">
        <v>273</v>
      </c>
      <c r="D304" s="47" t="s">
        <v>4</v>
      </c>
      <c r="E304" s="48">
        <v>55</v>
      </c>
      <c r="F304" s="48">
        <v>18</v>
      </c>
      <c r="G304" s="48">
        <v>14</v>
      </c>
      <c r="H304" s="48">
        <v>56</v>
      </c>
      <c r="I304" s="48">
        <v>49</v>
      </c>
      <c r="J304" s="48">
        <v>15</v>
      </c>
      <c r="K304" s="48">
        <v>922</v>
      </c>
      <c r="L304" s="60">
        <v>1214</v>
      </c>
      <c r="M304" s="65"/>
      <c r="N304" s="32"/>
      <c r="O304" s="32"/>
      <c r="P304" s="32"/>
      <c r="Q304" s="32"/>
      <c r="R304" s="32"/>
      <c r="S304" s="32"/>
      <c r="T304" s="32"/>
    </row>
    <row r="305" spans="1:20" customFormat="1" hidden="1" x14ac:dyDescent="0.25">
      <c r="A305" s="49" t="s">
        <v>528</v>
      </c>
      <c r="B305" s="50" t="s">
        <v>435</v>
      </c>
      <c r="C305" s="50" t="s">
        <v>273</v>
      </c>
      <c r="D305" s="50" t="s">
        <v>4</v>
      </c>
      <c r="E305" s="51">
        <v>57</v>
      </c>
      <c r="F305" s="51">
        <v>18</v>
      </c>
      <c r="G305" s="51">
        <v>35</v>
      </c>
      <c r="H305" s="51">
        <v>135</v>
      </c>
      <c r="I305" s="51">
        <v>51</v>
      </c>
      <c r="J305" s="51">
        <v>10</v>
      </c>
      <c r="K305" s="51">
        <v>3678</v>
      </c>
      <c r="L305" s="61">
        <v>966</v>
      </c>
      <c r="M305" s="65"/>
      <c r="N305" s="32"/>
      <c r="O305" s="32"/>
      <c r="P305" s="32"/>
      <c r="Q305" s="32"/>
      <c r="R305" s="32"/>
      <c r="S305" s="32"/>
      <c r="T305" s="32"/>
    </row>
    <row r="306" spans="1:20" customFormat="1" x14ac:dyDescent="0.25">
      <c r="A306" s="49" t="s">
        <v>148</v>
      </c>
      <c r="B306" s="50" t="s">
        <v>33</v>
      </c>
      <c r="C306" s="50" t="s">
        <v>273</v>
      </c>
      <c r="D306" s="50" t="s">
        <v>4</v>
      </c>
      <c r="E306" s="51">
        <v>46</v>
      </c>
      <c r="F306" s="51">
        <v>17</v>
      </c>
      <c r="G306" s="51">
        <v>20</v>
      </c>
      <c r="H306" s="51">
        <v>63</v>
      </c>
      <c r="I306" s="51">
        <v>70</v>
      </c>
      <c r="J306" s="51">
        <v>13</v>
      </c>
      <c r="K306" s="51">
        <v>5155</v>
      </c>
      <c r="L306" s="61">
        <v>1000</v>
      </c>
      <c r="M306" s="65"/>
      <c r="N306" s="32"/>
      <c r="O306" s="32"/>
      <c r="P306" s="32"/>
      <c r="Q306" s="32"/>
      <c r="R306" s="32"/>
      <c r="S306" s="32"/>
      <c r="T306" s="32"/>
    </row>
    <row r="307" spans="1:20" customFormat="1" hidden="1" x14ac:dyDescent="0.25">
      <c r="A307" s="46" t="s">
        <v>533</v>
      </c>
      <c r="B307" s="47" t="s">
        <v>435</v>
      </c>
      <c r="C307" s="47" t="s">
        <v>273</v>
      </c>
      <c r="D307" s="47" t="s">
        <v>4</v>
      </c>
      <c r="E307" s="48">
        <v>53</v>
      </c>
      <c r="F307" s="48">
        <v>17</v>
      </c>
      <c r="G307" s="48">
        <v>48</v>
      </c>
      <c r="H307" s="48">
        <v>74</v>
      </c>
      <c r="I307" s="48">
        <v>105</v>
      </c>
      <c r="J307" s="48">
        <v>7</v>
      </c>
      <c r="K307" s="48">
        <v>7888</v>
      </c>
      <c r="L307" s="60">
        <v>991</v>
      </c>
      <c r="M307" s="65"/>
      <c r="N307" s="32"/>
      <c r="O307" s="32"/>
      <c r="P307" s="32"/>
      <c r="Q307" s="32"/>
      <c r="R307" s="32"/>
      <c r="S307" s="32"/>
      <c r="T307" s="32"/>
    </row>
    <row r="308" spans="1:20" customFormat="1" x14ac:dyDescent="0.25">
      <c r="A308" s="46" t="s">
        <v>214</v>
      </c>
      <c r="B308" s="47" t="s">
        <v>31</v>
      </c>
      <c r="C308" s="47" t="s">
        <v>273</v>
      </c>
      <c r="D308" s="47" t="s">
        <v>4</v>
      </c>
      <c r="E308" s="48">
        <v>54</v>
      </c>
      <c r="F308" s="48">
        <v>16</v>
      </c>
      <c r="G308" s="48">
        <v>6</v>
      </c>
      <c r="H308" s="48">
        <v>83</v>
      </c>
      <c r="I308" s="48">
        <v>102</v>
      </c>
      <c r="J308" s="48">
        <v>18</v>
      </c>
      <c r="K308" s="48">
        <v>4926</v>
      </c>
      <c r="L308" s="60">
        <v>1230</v>
      </c>
      <c r="M308" s="65"/>
      <c r="N308" s="32"/>
      <c r="O308" s="32"/>
      <c r="P308" s="32"/>
      <c r="Q308" s="32"/>
      <c r="R308" s="32"/>
      <c r="S308" s="32"/>
      <c r="T308" s="32"/>
    </row>
    <row r="309" spans="1:20" customFormat="1" x14ac:dyDescent="0.25">
      <c r="A309" s="49" t="s">
        <v>375</v>
      </c>
      <c r="B309" s="50" t="s">
        <v>33</v>
      </c>
      <c r="C309" s="50" t="s">
        <v>273</v>
      </c>
      <c r="D309" s="50" t="s">
        <v>4</v>
      </c>
      <c r="E309" s="51">
        <v>52</v>
      </c>
      <c r="F309" s="51">
        <v>16</v>
      </c>
      <c r="G309" s="51">
        <v>16</v>
      </c>
      <c r="H309" s="51">
        <v>18</v>
      </c>
      <c r="I309" s="51">
        <v>50</v>
      </c>
      <c r="J309" s="51">
        <v>7</v>
      </c>
      <c r="K309" s="51">
        <v>664</v>
      </c>
      <c r="L309" s="61">
        <v>949</v>
      </c>
      <c r="M309" s="5"/>
      <c r="N309" s="5"/>
      <c r="O309" s="5"/>
      <c r="P309" s="5"/>
      <c r="Q309" s="5"/>
      <c r="R309" s="5"/>
      <c r="S309" s="5"/>
      <c r="T309" s="5"/>
    </row>
    <row r="310" spans="1:20" customFormat="1" hidden="1" x14ac:dyDescent="0.25">
      <c r="A310" s="49" t="s">
        <v>537</v>
      </c>
      <c r="B310" s="50" t="s">
        <v>435</v>
      </c>
      <c r="C310" s="50" t="s">
        <v>273</v>
      </c>
      <c r="D310" s="50" t="s">
        <v>4</v>
      </c>
      <c r="E310" s="51">
        <v>55</v>
      </c>
      <c r="F310" s="51">
        <v>16</v>
      </c>
      <c r="G310" s="51">
        <v>13</v>
      </c>
      <c r="H310" s="51">
        <v>50</v>
      </c>
      <c r="I310" s="51">
        <v>91</v>
      </c>
      <c r="J310" s="51">
        <v>22</v>
      </c>
      <c r="K310" s="51">
        <v>9681</v>
      </c>
      <c r="L310" s="61">
        <v>1100</v>
      </c>
      <c r="M310" s="5"/>
      <c r="N310" s="5"/>
      <c r="O310" s="5"/>
      <c r="P310" s="5"/>
      <c r="Q310" s="5"/>
      <c r="R310" s="5"/>
      <c r="S310" s="5"/>
      <c r="T310" s="5"/>
    </row>
    <row r="311" spans="1:20" hidden="1" x14ac:dyDescent="0.25">
      <c r="A311" s="49" t="s">
        <v>538</v>
      </c>
      <c r="B311" s="50" t="s">
        <v>435</v>
      </c>
      <c r="C311" s="50" t="s">
        <v>273</v>
      </c>
      <c r="D311" s="50" t="s">
        <v>4</v>
      </c>
      <c r="E311" s="51">
        <v>52</v>
      </c>
      <c r="F311" s="51">
        <v>16</v>
      </c>
      <c r="G311" s="51">
        <v>14</v>
      </c>
      <c r="H311" s="51">
        <v>82</v>
      </c>
      <c r="I311" s="51">
        <v>44</v>
      </c>
      <c r="J311" s="51">
        <v>21</v>
      </c>
      <c r="K311" s="51">
        <v>3788</v>
      </c>
      <c r="L311" s="61">
        <v>909</v>
      </c>
    </row>
    <row r="312" spans="1:20" hidden="1" x14ac:dyDescent="0.25">
      <c r="A312" s="46" t="s">
        <v>541</v>
      </c>
      <c r="B312" s="47" t="s">
        <v>435</v>
      </c>
      <c r="C312" s="47" t="s">
        <v>273</v>
      </c>
      <c r="D312" s="47" t="s">
        <v>4</v>
      </c>
      <c r="E312" s="48">
        <v>56</v>
      </c>
      <c r="F312" s="48">
        <v>16</v>
      </c>
      <c r="G312" s="48">
        <v>27</v>
      </c>
      <c r="H312" s="48">
        <v>84</v>
      </c>
      <c r="I312" s="48">
        <v>79</v>
      </c>
      <c r="J312" s="48">
        <v>38</v>
      </c>
      <c r="K312" s="48">
        <v>6163</v>
      </c>
      <c r="L312" s="60">
        <v>1237</v>
      </c>
      <c r="M312" s="65"/>
      <c r="N312" s="32"/>
      <c r="O312" s="32"/>
      <c r="P312" s="32"/>
      <c r="Q312" s="32"/>
      <c r="R312" s="32"/>
      <c r="S312" s="32"/>
      <c r="T312" s="32"/>
    </row>
    <row r="313" spans="1:20" x14ac:dyDescent="0.25">
      <c r="A313" s="49" t="s">
        <v>379</v>
      </c>
      <c r="B313" s="50" t="s">
        <v>33</v>
      </c>
      <c r="C313" s="50" t="s">
        <v>273</v>
      </c>
      <c r="D313" s="50" t="s">
        <v>4</v>
      </c>
      <c r="E313" s="51">
        <v>55</v>
      </c>
      <c r="F313" s="51">
        <v>16</v>
      </c>
      <c r="G313" s="51">
        <v>0</v>
      </c>
      <c r="H313" s="51">
        <v>31</v>
      </c>
      <c r="I313" s="51">
        <v>56</v>
      </c>
      <c r="J313" s="51">
        <v>12</v>
      </c>
      <c r="K313" s="51">
        <v>591</v>
      </c>
      <c r="L313" s="61">
        <v>1084</v>
      </c>
      <c r="M313"/>
      <c r="N313" s="32"/>
      <c r="O313" s="32"/>
      <c r="P313" s="32"/>
      <c r="Q313" s="32"/>
      <c r="R313" s="32"/>
      <c r="S313" s="32"/>
      <c r="T313" s="32"/>
    </row>
    <row r="314" spans="1:20" hidden="1" x14ac:dyDescent="0.25">
      <c r="A314" s="49" t="s">
        <v>543</v>
      </c>
      <c r="B314" s="50" t="s">
        <v>435</v>
      </c>
      <c r="C314" s="50" t="s">
        <v>273</v>
      </c>
      <c r="D314" s="50" t="s">
        <v>4</v>
      </c>
      <c r="E314" s="51">
        <v>58</v>
      </c>
      <c r="F314" s="51">
        <v>16</v>
      </c>
      <c r="G314" s="51">
        <v>43</v>
      </c>
      <c r="H314" s="51">
        <v>61</v>
      </c>
      <c r="I314" s="51">
        <v>80</v>
      </c>
      <c r="J314" s="51">
        <v>12</v>
      </c>
      <c r="K314" s="51">
        <v>2533</v>
      </c>
      <c r="L314" s="61">
        <v>902</v>
      </c>
    </row>
    <row r="315" spans="1:20" hidden="1" x14ac:dyDescent="0.25">
      <c r="A315" s="49" t="s">
        <v>545</v>
      </c>
      <c r="B315" s="50" t="s">
        <v>435</v>
      </c>
      <c r="C315" s="50" t="s">
        <v>273</v>
      </c>
      <c r="D315" s="50" t="s">
        <v>4</v>
      </c>
      <c r="E315" s="51">
        <v>50</v>
      </c>
      <c r="F315" s="51">
        <v>15</v>
      </c>
      <c r="G315" s="51">
        <v>18</v>
      </c>
      <c r="H315" s="51">
        <v>29</v>
      </c>
      <c r="I315" s="51">
        <v>78</v>
      </c>
      <c r="J315" s="51">
        <v>13</v>
      </c>
      <c r="K315" s="51">
        <v>5533</v>
      </c>
      <c r="L315" s="61">
        <v>963</v>
      </c>
    </row>
    <row r="316" spans="1:20" x14ac:dyDescent="0.25">
      <c r="A316" s="49" t="s">
        <v>327</v>
      </c>
      <c r="B316" s="50" t="s">
        <v>31</v>
      </c>
      <c r="C316" s="50" t="s">
        <v>273</v>
      </c>
      <c r="D316" s="50" t="s">
        <v>4</v>
      </c>
      <c r="E316" s="51">
        <v>47</v>
      </c>
      <c r="F316" s="51">
        <v>15</v>
      </c>
      <c r="G316" s="51">
        <v>14</v>
      </c>
      <c r="H316" s="51">
        <v>37</v>
      </c>
      <c r="I316" s="51">
        <v>90</v>
      </c>
      <c r="J316" s="51">
        <v>30</v>
      </c>
      <c r="K316" s="51">
        <v>7496</v>
      </c>
      <c r="L316" s="61">
        <v>928</v>
      </c>
    </row>
    <row r="317" spans="1:20" hidden="1" x14ac:dyDescent="0.25">
      <c r="A317" s="46" t="s">
        <v>550</v>
      </c>
      <c r="B317" s="47" t="s">
        <v>435</v>
      </c>
      <c r="C317" s="47" t="s">
        <v>273</v>
      </c>
      <c r="D317" s="47" t="s">
        <v>4</v>
      </c>
      <c r="E317" s="48">
        <v>53</v>
      </c>
      <c r="F317" s="48">
        <v>15</v>
      </c>
      <c r="G317" s="48">
        <v>6</v>
      </c>
      <c r="H317" s="48">
        <v>42</v>
      </c>
      <c r="I317" s="48">
        <v>40</v>
      </c>
      <c r="J317" s="48">
        <v>15</v>
      </c>
      <c r="K317" s="48">
        <v>322</v>
      </c>
      <c r="L317" s="60">
        <v>910</v>
      </c>
    </row>
    <row r="318" spans="1:20" x14ac:dyDescent="0.25">
      <c r="A318" s="49" t="s">
        <v>193</v>
      </c>
      <c r="B318" s="50" t="s">
        <v>31</v>
      </c>
      <c r="C318" s="50" t="s">
        <v>273</v>
      </c>
      <c r="D318" s="50" t="s">
        <v>4</v>
      </c>
      <c r="E318" s="51">
        <v>34</v>
      </c>
      <c r="F318" s="51">
        <v>15</v>
      </c>
      <c r="G318" s="51">
        <v>10</v>
      </c>
      <c r="H318" s="51">
        <v>20</v>
      </c>
      <c r="I318" s="51">
        <v>63</v>
      </c>
      <c r="J318" s="51">
        <v>11</v>
      </c>
      <c r="K318" s="51">
        <v>4062</v>
      </c>
      <c r="L318" s="61">
        <v>855</v>
      </c>
    </row>
    <row r="319" spans="1:20" hidden="1" x14ac:dyDescent="0.25">
      <c r="A319" s="46" t="s">
        <v>552</v>
      </c>
      <c r="B319" s="47" t="s">
        <v>435</v>
      </c>
      <c r="C319" s="47" t="s">
        <v>273</v>
      </c>
      <c r="D319" s="47" t="s">
        <v>4</v>
      </c>
      <c r="E319" s="48">
        <v>55</v>
      </c>
      <c r="F319" s="48">
        <v>15</v>
      </c>
      <c r="G319" s="48">
        <v>12</v>
      </c>
      <c r="H319" s="48">
        <v>49</v>
      </c>
      <c r="I319" s="48">
        <v>155</v>
      </c>
      <c r="J319" s="48">
        <v>28</v>
      </c>
      <c r="K319" s="48">
        <v>13308</v>
      </c>
      <c r="L319" s="60">
        <v>1155</v>
      </c>
    </row>
    <row r="320" spans="1:20" hidden="1" x14ac:dyDescent="0.25">
      <c r="A320" s="49" t="s">
        <v>553</v>
      </c>
      <c r="B320" s="50" t="s">
        <v>435</v>
      </c>
      <c r="C320" s="50" t="s">
        <v>273</v>
      </c>
      <c r="D320" s="50" t="s">
        <v>4</v>
      </c>
      <c r="E320" s="51">
        <v>55</v>
      </c>
      <c r="F320" s="51">
        <v>15</v>
      </c>
      <c r="G320" s="51">
        <v>32</v>
      </c>
      <c r="H320" s="51">
        <v>174</v>
      </c>
      <c r="I320" s="51">
        <v>89</v>
      </c>
      <c r="J320" s="51">
        <v>18</v>
      </c>
      <c r="K320" s="51">
        <v>7367</v>
      </c>
      <c r="L320" s="61">
        <v>1216</v>
      </c>
    </row>
    <row r="321" spans="1:20" x14ac:dyDescent="0.25">
      <c r="A321" s="46" t="s">
        <v>293</v>
      </c>
      <c r="B321" s="47" t="s">
        <v>41</v>
      </c>
      <c r="C321" s="47" t="s">
        <v>273</v>
      </c>
      <c r="D321" s="47" t="s">
        <v>4</v>
      </c>
      <c r="E321" s="48">
        <v>29</v>
      </c>
      <c r="F321" s="48">
        <v>15</v>
      </c>
      <c r="G321" s="48">
        <v>18</v>
      </c>
      <c r="H321" s="48">
        <v>52</v>
      </c>
      <c r="I321" s="48">
        <v>50</v>
      </c>
      <c r="J321" s="48">
        <v>17</v>
      </c>
      <c r="K321" s="48">
        <v>1697</v>
      </c>
      <c r="L321" s="60">
        <v>631</v>
      </c>
      <c r="M321" s="65"/>
      <c r="N321" s="32"/>
      <c r="O321" s="32"/>
      <c r="P321" s="32"/>
      <c r="Q321" s="32"/>
      <c r="R321" s="32"/>
      <c r="S321" s="32"/>
      <c r="T321" s="32"/>
    </row>
    <row r="322" spans="1:20" x14ac:dyDescent="0.25">
      <c r="A322" s="46" t="s">
        <v>329</v>
      </c>
      <c r="B322" s="47" t="s">
        <v>35</v>
      </c>
      <c r="C322" s="47" t="s">
        <v>273</v>
      </c>
      <c r="D322" s="47" t="s">
        <v>4</v>
      </c>
      <c r="E322" s="48">
        <v>36</v>
      </c>
      <c r="F322" s="48">
        <v>14</v>
      </c>
      <c r="G322" s="48">
        <v>41</v>
      </c>
      <c r="H322" s="48">
        <v>36</v>
      </c>
      <c r="I322" s="48">
        <v>45</v>
      </c>
      <c r="J322" s="48">
        <v>10</v>
      </c>
      <c r="K322" s="48">
        <v>562</v>
      </c>
      <c r="L322" s="60">
        <v>672</v>
      </c>
      <c r="M322" s="65"/>
      <c r="N322" s="32"/>
      <c r="O322" s="32"/>
      <c r="P322" s="32"/>
      <c r="Q322" s="32"/>
      <c r="R322" s="32"/>
      <c r="S322" s="32"/>
      <c r="T322" s="32"/>
    </row>
    <row r="323" spans="1:20" hidden="1" x14ac:dyDescent="0.25">
      <c r="A323" s="49" t="s">
        <v>566</v>
      </c>
      <c r="B323" s="50" t="s">
        <v>435</v>
      </c>
      <c r="C323" s="50" t="s">
        <v>273</v>
      </c>
      <c r="D323" s="50" t="s">
        <v>4</v>
      </c>
      <c r="E323" s="51">
        <v>45</v>
      </c>
      <c r="F323" s="51">
        <v>14</v>
      </c>
      <c r="G323" s="51">
        <v>33</v>
      </c>
      <c r="H323" s="51">
        <v>75</v>
      </c>
      <c r="I323" s="51">
        <v>77</v>
      </c>
      <c r="J323" s="51">
        <v>17</v>
      </c>
      <c r="K323" s="51">
        <v>5601</v>
      </c>
      <c r="L323" s="61">
        <v>848</v>
      </c>
    </row>
    <row r="324" spans="1:20" hidden="1" x14ac:dyDescent="0.25">
      <c r="A324" s="46" t="s">
        <v>567</v>
      </c>
      <c r="B324" s="47" t="s">
        <v>435</v>
      </c>
      <c r="C324" s="47" t="s">
        <v>273</v>
      </c>
      <c r="D324" s="47" t="s">
        <v>4</v>
      </c>
      <c r="E324" s="48">
        <v>56</v>
      </c>
      <c r="F324" s="48">
        <v>14</v>
      </c>
      <c r="G324" s="48">
        <v>45</v>
      </c>
      <c r="H324" s="48">
        <v>177</v>
      </c>
      <c r="I324" s="48">
        <v>106</v>
      </c>
      <c r="J324" s="48">
        <v>3</v>
      </c>
      <c r="K324" s="48">
        <v>6272</v>
      </c>
      <c r="L324" s="60">
        <v>979</v>
      </c>
      <c r="M324" s="65"/>
      <c r="N324" s="32"/>
      <c r="O324" s="32"/>
      <c r="P324" s="32"/>
      <c r="Q324" s="32"/>
      <c r="R324" s="32"/>
      <c r="S324" s="32"/>
      <c r="T324" s="32"/>
    </row>
    <row r="325" spans="1:20" x14ac:dyDescent="0.25">
      <c r="A325" s="49" t="s">
        <v>303</v>
      </c>
      <c r="B325" s="50" t="s">
        <v>31</v>
      </c>
      <c r="C325" s="50" t="s">
        <v>273</v>
      </c>
      <c r="D325" s="50" t="s">
        <v>4</v>
      </c>
      <c r="E325" s="51">
        <v>52</v>
      </c>
      <c r="F325" s="51">
        <v>14</v>
      </c>
      <c r="G325" s="51">
        <v>22</v>
      </c>
      <c r="H325" s="51">
        <v>132</v>
      </c>
      <c r="I325" s="51">
        <v>82</v>
      </c>
      <c r="J325" s="51">
        <v>21</v>
      </c>
      <c r="K325" s="51">
        <v>6894</v>
      </c>
      <c r="L325" s="61">
        <v>1104</v>
      </c>
      <c r="M325" s="65"/>
      <c r="N325" s="32"/>
      <c r="O325" s="32"/>
      <c r="P325" s="32"/>
      <c r="Q325" s="32"/>
      <c r="R325" s="32"/>
      <c r="S325" s="32"/>
      <c r="T325" s="32"/>
    </row>
    <row r="326" spans="1:20" hidden="1" x14ac:dyDescent="0.25">
      <c r="A326" s="46" t="s">
        <v>568</v>
      </c>
      <c r="B326" s="47" t="s">
        <v>435</v>
      </c>
      <c r="C326" s="47" t="s">
        <v>273</v>
      </c>
      <c r="D326" s="47" t="s">
        <v>4</v>
      </c>
      <c r="E326" s="48">
        <v>50</v>
      </c>
      <c r="F326" s="48">
        <v>14</v>
      </c>
      <c r="G326" s="48">
        <v>20</v>
      </c>
      <c r="H326" s="48">
        <v>76</v>
      </c>
      <c r="I326" s="48">
        <v>79</v>
      </c>
      <c r="J326" s="48">
        <v>11</v>
      </c>
      <c r="K326" s="48">
        <v>4970</v>
      </c>
      <c r="L326" s="60">
        <v>938</v>
      </c>
      <c r="M326" s="65"/>
      <c r="N326" s="32"/>
      <c r="O326" s="32"/>
      <c r="P326" s="32"/>
      <c r="Q326" s="32"/>
      <c r="R326" s="32"/>
      <c r="S326" s="32"/>
      <c r="T326" s="32"/>
    </row>
    <row r="327" spans="1:20" x14ac:dyDescent="0.25">
      <c r="A327" s="49" t="s">
        <v>82</v>
      </c>
      <c r="B327" s="50" t="s">
        <v>41</v>
      </c>
      <c r="C327" s="50" t="s">
        <v>273</v>
      </c>
      <c r="D327" s="50" t="s">
        <v>4</v>
      </c>
      <c r="E327" s="51">
        <v>47</v>
      </c>
      <c r="F327" s="51">
        <v>14</v>
      </c>
      <c r="G327" s="51">
        <v>4</v>
      </c>
      <c r="H327" s="51">
        <v>46</v>
      </c>
      <c r="I327" s="51">
        <v>73</v>
      </c>
      <c r="J327" s="51">
        <v>24</v>
      </c>
      <c r="K327" s="51">
        <v>852</v>
      </c>
      <c r="L327" s="61">
        <v>875</v>
      </c>
    </row>
    <row r="328" spans="1:20" hidden="1" x14ac:dyDescent="0.25">
      <c r="A328" s="46" t="s">
        <v>569</v>
      </c>
      <c r="B328" s="47" t="s">
        <v>435</v>
      </c>
      <c r="C328" s="47" t="s">
        <v>273</v>
      </c>
      <c r="D328" s="47" t="s">
        <v>4</v>
      </c>
      <c r="E328" s="48">
        <v>53</v>
      </c>
      <c r="F328" s="48">
        <v>14</v>
      </c>
      <c r="G328" s="48">
        <v>32</v>
      </c>
      <c r="H328" s="48">
        <v>56</v>
      </c>
      <c r="I328" s="48">
        <v>70</v>
      </c>
      <c r="J328" s="48">
        <v>6</v>
      </c>
      <c r="K328" s="48">
        <v>4252</v>
      </c>
      <c r="L328" s="60">
        <v>1059</v>
      </c>
    </row>
    <row r="329" spans="1:20" hidden="1" x14ac:dyDescent="0.25">
      <c r="A329" s="49" t="s">
        <v>570</v>
      </c>
      <c r="B329" s="50" t="s">
        <v>435</v>
      </c>
      <c r="C329" s="50" t="s">
        <v>273</v>
      </c>
      <c r="D329" s="50" t="s">
        <v>4</v>
      </c>
      <c r="E329" s="51">
        <v>36</v>
      </c>
      <c r="F329" s="51">
        <v>14</v>
      </c>
      <c r="G329" s="51">
        <v>6</v>
      </c>
      <c r="H329" s="51">
        <v>47</v>
      </c>
      <c r="I329" s="51">
        <v>55</v>
      </c>
      <c r="J329" s="51">
        <v>20</v>
      </c>
      <c r="K329" s="51">
        <v>6951</v>
      </c>
      <c r="L329" s="61">
        <v>754</v>
      </c>
      <c r="M329" s="65"/>
      <c r="N329" s="32"/>
      <c r="O329" s="32"/>
      <c r="P329" s="32"/>
      <c r="Q329" s="32"/>
      <c r="R329" s="32"/>
      <c r="S329" s="32"/>
      <c r="T329" s="32"/>
    </row>
    <row r="330" spans="1:20" hidden="1" x14ac:dyDescent="0.25">
      <c r="A330" s="46" t="s">
        <v>571</v>
      </c>
      <c r="B330" s="47" t="s">
        <v>435</v>
      </c>
      <c r="C330" s="47" t="s">
        <v>273</v>
      </c>
      <c r="D330" s="47" t="s">
        <v>4</v>
      </c>
      <c r="E330" s="48">
        <v>50</v>
      </c>
      <c r="F330" s="48">
        <v>14</v>
      </c>
      <c r="G330" s="48">
        <v>54</v>
      </c>
      <c r="H330" s="48">
        <v>35</v>
      </c>
      <c r="I330" s="48">
        <v>45</v>
      </c>
      <c r="J330" s="48">
        <v>25</v>
      </c>
      <c r="K330" s="48">
        <v>2422</v>
      </c>
      <c r="L330" s="60">
        <v>988</v>
      </c>
      <c r="M330" s="65"/>
      <c r="N330" s="32"/>
      <c r="O330" s="32"/>
      <c r="P330" s="32"/>
      <c r="Q330" s="32"/>
      <c r="R330" s="32"/>
      <c r="S330" s="32"/>
      <c r="T330" s="32"/>
    </row>
    <row r="331" spans="1:20" hidden="1" x14ac:dyDescent="0.25">
      <c r="A331" s="49" t="s">
        <v>572</v>
      </c>
      <c r="B331" s="50" t="s">
        <v>435</v>
      </c>
      <c r="C331" s="50" t="s">
        <v>273</v>
      </c>
      <c r="D331" s="50" t="s">
        <v>4</v>
      </c>
      <c r="E331" s="51">
        <v>48</v>
      </c>
      <c r="F331" s="51">
        <v>14</v>
      </c>
      <c r="G331" s="51">
        <v>10</v>
      </c>
      <c r="H331" s="51">
        <v>42</v>
      </c>
      <c r="I331" s="51">
        <v>46</v>
      </c>
      <c r="J331" s="51">
        <v>5</v>
      </c>
      <c r="K331" s="51">
        <v>2071</v>
      </c>
      <c r="L331" s="61">
        <v>578</v>
      </c>
      <c r="M331"/>
      <c r="N331" s="32"/>
      <c r="O331" s="32"/>
      <c r="P331" s="32"/>
      <c r="Q331" s="32"/>
      <c r="R331" s="32"/>
      <c r="S331" s="32"/>
      <c r="T331" s="32"/>
    </row>
    <row r="332" spans="1:20" hidden="1" x14ac:dyDescent="0.25">
      <c r="A332" s="46" t="s">
        <v>580</v>
      </c>
      <c r="B332" s="47" t="s">
        <v>435</v>
      </c>
      <c r="C332" s="47" t="s">
        <v>273</v>
      </c>
      <c r="D332" s="47" t="s">
        <v>4</v>
      </c>
      <c r="E332" s="48">
        <v>56</v>
      </c>
      <c r="F332" s="48">
        <v>13</v>
      </c>
      <c r="G332" s="48">
        <v>26</v>
      </c>
      <c r="H332" s="48">
        <v>41</v>
      </c>
      <c r="I332" s="48">
        <v>87</v>
      </c>
      <c r="J332" s="48">
        <v>21</v>
      </c>
      <c r="K332" s="48">
        <v>7076</v>
      </c>
      <c r="L332" s="60">
        <v>1152</v>
      </c>
    </row>
    <row r="333" spans="1:20" hidden="1" x14ac:dyDescent="0.25">
      <c r="A333" s="49" t="s">
        <v>581</v>
      </c>
      <c r="B333" s="50" t="s">
        <v>435</v>
      </c>
      <c r="C333" s="50" t="s">
        <v>273</v>
      </c>
      <c r="D333" s="50" t="s">
        <v>4</v>
      </c>
      <c r="E333" s="51">
        <v>55</v>
      </c>
      <c r="F333" s="51">
        <v>13</v>
      </c>
      <c r="G333" s="51">
        <v>31</v>
      </c>
      <c r="H333" s="51">
        <v>100</v>
      </c>
      <c r="I333" s="51">
        <v>98</v>
      </c>
      <c r="J333" s="51">
        <v>11</v>
      </c>
      <c r="K333" s="51">
        <v>9345</v>
      </c>
      <c r="L333" s="61">
        <v>1002</v>
      </c>
    </row>
    <row r="334" spans="1:20" hidden="1" x14ac:dyDescent="0.25">
      <c r="A334" s="49" t="s">
        <v>583</v>
      </c>
      <c r="B334" s="50" t="s">
        <v>435</v>
      </c>
      <c r="C334" s="50" t="s">
        <v>273</v>
      </c>
      <c r="D334" s="50" t="s">
        <v>4</v>
      </c>
      <c r="E334" s="51">
        <v>54</v>
      </c>
      <c r="F334" s="51">
        <v>13</v>
      </c>
      <c r="G334" s="51">
        <v>22</v>
      </c>
      <c r="H334" s="51">
        <v>66</v>
      </c>
      <c r="I334" s="51">
        <v>83</v>
      </c>
      <c r="J334" s="51">
        <v>12</v>
      </c>
      <c r="K334" s="51">
        <v>6367</v>
      </c>
      <c r="L334" s="61">
        <v>1036</v>
      </c>
      <c r="M334"/>
      <c r="N334" s="32"/>
      <c r="O334" s="32"/>
      <c r="P334" s="32"/>
      <c r="Q334" s="32"/>
      <c r="R334" s="32"/>
      <c r="S334" s="32"/>
      <c r="T334" s="32"/>
    </row>
    <row r="335" spans="1:20" hidden="1" x14ac:dyDescent="0.25">
      <c r="A335" s="46" t="s">
        <v>584</v>
      </c>
      <c r="B335" s="47" t="s">
        <v>435</v>
      </c>
      <c r="C335" s="47" t="s">
        <v>273</v>
      </c>
      <c r="D335" s="47" t="s">
        <v>4</v>
      </c>
      <c r="E335" s="48">
        <v>51</v>
      </c>
      <c r="F335" s="48">
        <v>13</v>
      </c>
      <c r="G335" s="48">
        <v>8</v>
      </c>
      <c r="H335" s="48">
        <v>77</v>
      </c>
      <c r="I335" s="48">
        <v>63</v>
      </c>
      <c r="J335" s="48">
        <v>23</v>
      </c>
      <c r="K335" s="48">
        <v>5499</v>
      </c>
      <c r="L335" s="60">
        <v>930</v>
      </c>
    </row>
    <row r="336" spans="1:20" hidden="1" x14ac:dyDescent="0.25">
      <c r="A336" s="49" t="s">
        <v>585</v>
      </c>
      <c r="B336" s="50" t="s">
        <v>435</v>
      </c>
      <c r="C336" s="50" t="s">
        <v>273</v>
      </c>
      <c r="D336" s="50" t="s">
        <v>4</v>
      </c>
      <c r="E336" s="51">
        <v>42</v>
      </c>
      <c r="F336" s="51">
        <v>13</v>
      </c>
      <c r="G336" s="51">
        <v>6</v>
      </c>
      <c r="H336" s="51">
        <v>59</v>
      </c>
      <c r="I336" s="51">
        <v>97</v>
      </c>
      <c r="J336" s="51">
        <v>9</v>
      </c>
      <c r="K336" s="51">
        <v>4873</v>
      </c>
      <c r="L336" s="61">
        <v>881</v>
      </c>
      <c r="M336" s="65"/>
      <c r="N336" s="32"/>
      <c r="O336" s="32"/>
      <c r="P336" s="32"/>
      <c r="Q336" s="32"/>
      <c r="R336" s="32"/>
      <c r="S336" s="32"/>
      <c r="T336" s="32"/>
    </row>
    <row r="337" spans="1:20" hidden="1" x14ac:dyDescent="0.25">
      <c r="A337" s="46" t="s">
        <v>586</v>
      </c>
      <c r="B337" s="47" t="s">
        <v>435</v>
      </c>
      <c r="C337" s="47" t="s">
        <v>273</v>
      </c>
      <c r="D337" s="47" t="s">
        <v>4</v>
      </c>
      <c r="E337" s="48">
        <v>51</v>
      </c>
      <c r="F337" s="48">
        <v>13</v>
      </c>
      <c r="G337" s="48">
        <v>24</v>
      </c>
      <c r="H337" s="48">
        <v>58</v>
      </c>
      <c r="I337" s="48">
        <v>43</v>
      </c>
      <c r="J337" s="48">
        <v>9</v>
      </c>
      <c r="K337" s="48">
        <v>2645</v>
      </c>
      <c r="L337" s="60">
        <v>829</v>
      </c>
      <c r="M337" s="65"/>
      <c r="N337" s="32"/>
      <c r="O337" s="32"/>
      <c r="P337" s="32"/>
      <c r="Q337" s="32"/>
      <c r="R337" s="32"/>
      <c r="S337" s="32"/>
      <c r="T337" s="32"/>
    </row>
    <row r="338" spans="1:20" hidden="1" x14ac:dyDescent="0.25">
      <c r="A338" s="49" t="s">
        <v>587</v>
      </c>
      <c r="B338" s="50" t="s">
        <v>435</v>
      </c>
      <c r="C338" s="50" t="s">
        <v>273</v>
      </c>
      <c r="D338" s="50" t="s">
        <v>4</v>
      </c>
      <c r="E338" s="51">
        <v>54</v>
      </c>
      <c r="F338" s="51">
        <v>13</v>
      </c>
      <c r="G338" s="51">
        <v>13</v>
      </c>
      <c r="H338" s="51">
        <v>103</v>
      </c>
      <c r="I338" s="51">
        <v>76</v>
      </c>
      <c r="J338" s="51">
        <v>7</v>
      </c>
      <c r="K338" s="51">
        <v>4619</v>
      </c>
      <c r="L338" s="61">
        <v>1017</v>
      </c>
      <c r="M338"/>
      <c r="N338" s="32"/>
      <c r="O338" s="32"/>
      <c r="P338" s="32"/>
      <c r="Q338" s="32"/>
      <c r="R338" s="32"/>
      <c r="S338" s="32"/>
      <c r="T338" s="32"/>
    </row>
    <row r="339" spans="1:20" hidden="1" x14ac:dyDescent="0.25">
      <c r="A339" s="46" t="s">
        <v>588</v>
      </c>
      <c r="B339" s="47" t="s">
        <v>435</v>
      </c>
      <c r="C339" s="47" t="s">
        <v>273</v>
      </c>
      <c r="D339" s="47" t="s">
        <v>4</v>
      </c>
      <c r="E339" s="48">
        <v>55</v>
      </c>
      <c r="F339" s="48">
        <v>13</v>
      </c>
      <c r="G339" s="48">
        <v>17</v>
      </c>
      <c r="H339" s="48">
        <v>59</v>
      </c>
      <c r="I339" s="48">
        <v>71</v>
      </c>
      <c r="J339" s="48">
        <v>20</v>
      </c>
      <c r="K339" s="48">
        <v>9255</v>
      </c>
      <c r="L339" s="60">
        <v>1146</v>
      </c>
      <c r="M339" s="65"/>
      <c r="N339" s="32"/>
      <c r="O339" s="32"/>
      <c r="P339" s="32"/>
      <c r="Q339" s="32"/>
      <c r="R339" s="32"/>
      <c r="S339" s="32"/>
      <c r="T339" s="32"/>
    </row>
    <row r="340" spans="1:20" hidden="1" x14ac:dyDescent="0.25">
      <c r="A340" s="49" t="s">
        <v>589</v>
      </c>
      <c r="B340" s="50" t="s">
        <v>435</v>
      </c>
      <c r="C340" s="50" t="s">
        <v>273</v>
      </c>
      <c r="D340" s="50" t="s">
        <v>4</v>
      </c>
      <c r="E340" s="51">
        <v>57</v>
      </c>
      <c r="F340" s="51">
        <v>13</v>
      </c>
      <c r="G340" s="51">
        <v>34</v>
      </c>
      <c r="H340" s="51">
        <v>142</v>
      </c>
      <c r="I340" s="51">
        <v>112</v>
      </c>
      <c r="J340" s="51">
        <v>23</v>
      </c>
      <c r="K340" s="51">
        <v>9818</v>
      </c>
      <c r="L340" s="61">
        <v>1126</v>
      </c>
    </row>
    <row r="341" spans="1:20" hidden="1" x14ac:dyDescent="0.25">
      <c r="A341" s="46" t="s">
        <v>590</v>
      </c>
      <c r="B341" s="47" t="s">
        <v>435</v>
      </c>
      <c r="C341" s="47" t="s">
        <v>273</v>
      </c>
      <c r="D341" s="47" t="s">
        <v>4</v>
      </c>
      <c r="E341" s="48">
        <v>49</v>
      </c>
      <c r="F341" s="48">
        <v>13</v>
      </c>
      <c r="G341" s="48">
        <v>42</v>
      </c>
      <c r="H341" s="48">
        <v>61</v>
      </c>
      <c r="I341" s="48">
        <v>85</v>
      </c>
      <c r="J341" s="48">
        <v>10</v>
      </c>
      <c r="K341" s="48">
        <v>7975</v>
      </c>
      <c r="L341" s="60">
        <v>1061</v>
      </c>
      <c r="M341" s="65"/>
      <c r="N341" s="32"/>
      <c r="O341" s="32"/>
      <c r="P341" s="32"/>
      <c r="Q341" s="32"/>
      <c r="R341" s="32"/>
      <c r="S341" s="32"/>
      <c r="T341" s="32"/>
    </row>
    <row r="342" spans="1:20" hidden="1" x14ac:dyDescent="0.25">
      <c r="A342" s="49" t="s">
        <v>591</v>
      </c>
      <c r="B342" s="50" t="s">
        <v>435</v>
      </c>
      <c r="C342" s="50" t="s">
        <v>273</v>
      </c>
      <c r="D342" s="50" t="s">
        <v>4</v>
      </c>
      <c r="E342" s="51">
        <v>54</v>
      </c>
      <c r="F342" s="51">
        <v>13</v>
      </c>
      <c r="G342" s="51">
        <v>45</v>
      </c>
      <c r="H342" s="51">
        <v>177</v>
      </c>
      <c r="I342" s="51">
        <v>93</v>
      </c>
      <c r="J342" s="51">
        <v>18</v>
      </c>
      <c r="K342" s="51">
        <v>8880</v>
      </c>
      <c r="L342" s="61">
        <v>971</v>
      </c>
    </row>
    <row r="343" spans="1:20" hidden="1" x14ac:dyDescent="0.25">
      <c r="A343" s="46" t="s">
        <v>592</v>
      </c>
      <c r="B343" s="47" t="s">
        <v>435</v>
      </c>
      <c r="C343" s="47" t="s">
        <v>273</v>
      </c>
      <c r="D343" s="47" t="s">
        <v>4</v>
      </c>
      <c r="E343" s="48">
        <v>55</v>
      </c>
      <c r="F343" s="48">
        <v>13</v>
      </c>
      <c r="G343" s="48">
        <v>10</v>
      </c>
      <c r="H343" s="48">
        <v>90</v>
      </c>
      <c r="I343" s="48">
        <v>111</v>
      </c>
      <c r="J343" s="48">
        <v>15</v>
      </c>
      <c r="K343" s="48">
        <v>6977</v>
      </c>
      <c r="L343" s="60">
        <v>1020</v>
      </c>
      <c r="M343" s="65"/>
      <c r="N343" s="32"/>
      <c r="O343" s="32"/>
      <c r="P343" s="32"/>
      <c r="Q343" s="32"/>
      <c r="R343" s="32"/>
      <c r="S343" s="32"/>
      <c r="T343" s="32"/>
    </row>
    <row r="344" spans="1:20" hidden="1" x14ac:dyDescent="0.25">
      <c r="A344" s="49" t="s">
        <v>593</v>
      </c>
      <c r="B344" s="50" t="s">
        <v>435</v>
      </c>
      <c r="C344" s="50" t="s">
        <v>273</v>
      </c>
      <c r="D344" s="50" t="s">
        <v>4</v>
      </c>
      <c r="E344" s="51">
        <v>53</v>
      </c>
      <c r="F344" s="51">
        <v>13</v>
      </c>
      <c r="G344" s="51">
        <v>18</v>
      </c>
      <c r="H344" s="51">
        <v>81</v>
      </c>
      <c r="I344" s="51">
        <v>91</v>
      </c>
      <c r="J344" s="51">
        <v>17</v>
      </c>
      <c r="K344" s="51">
        <v>7525</v>
      </c>
      <c r="L344" s="61">
        <v>1068</v>
      </c>
    </row>
    <row r="345" spans="1:20" hidden="1" x14ac:dyDescent="0.25">
      <c r="A345" s="46" t="s">
        <v>598</v>
      </c>
      <c r="B345" s="47" t="s">
        <v>435</v>
      </c>
      <c r="C345" s="47" t="s">
        <v>273</v>
      </c>
      <c r="D345" s="47" t="s">
        <v>4</v>
      </c>
      <c r="E345" s="48">
        <v>52</v>
      </c>
      <c r="F345" s="48">
        <v>12</v>
      </c>
      <c r="G345" s="48">
        <v>40</v>
      </c>
      <c r="H345" s="48">
        <v>110</v>
      </c>
      <c r="I345" s="48">
        <v>74</v>
      </c>
      <c r="J345" s="48">
        <v>14</v>
      </c>
      <c r="K345" s="48">
        <v>4420</v>
      </c>
      <c r="L345" s="60">
        <v>955</v>
      </c>
      <c r="M345" s="65"/>
      <c r="N345" s="32"/>
      <c r="O345" s="32"/>
      <c r="P345" s="32"/>
      <c r="Q345" s="32"/>
      <c r="R345" s="32"/>
      <c r="S345" s="32"/>
      <c r="T345" s="32"/>
    </row>
    <row r="346" spans="1:20" hidden="1" x14ac:dyDescent="0.25">
      <c r="A346" s="49" t="s">
        <v>599</v>
      </c>
      <c r="B346" s="50" t="s">
        <v>435</v>
      </c>
      <c r="C346" s="50" t="s">
        <v>273</v>
      </c>
      <c r="D346" s="50" t="s">
        <v>4</v>
      </c>
      <c r="E346" s="51">
        <v>51</v>
      </c>
      <c r="F346" s="51">
        <v>12</v>
      </c>
      <c r="G346" s="51">
        <v>10</v>
      </c>
      <c r="H346" s="51">
        <v>123</v>
      </c>
      <c r="I346" s="51">
        <v>88</v>
      </c>
      <c r="J346" s="51">
        <v>7</v>
      </c>
      <c r="K346" s="51">
        <v>6879</v>
      </c>
      <c r="L346" s="61">
        <v>901</v>
      </c>
      <c r="M346"/>
      <c r="N346" s="32"/>
      <c r="O346" s="32"/>
      <c r="P346" s="32"/>
      <c r="Q346" s="32"/>
      <c r="R346" s="32"/>
      <c r="S346" s="32"/>
      <c r="T346" s="32"/>
    </row>
    <row r="347" spans="1:20" hidden="1" x14ac:dyDescent="0.25">
      <c r="A347" s="46" t="s">
        <v>600</v>
      </c>
      <c r="B347" s="47" t="s">
        <v>435</v>
      </c>
      <c r="C347" s="47" t="s">
        <v>273</v>
      </c>
      <c r="D347" s="47" t="s">
        <v>4</v>
      </c>
      <c r="E347" s="48">
        <v>29</v>
      </c>
      <c r="F347" s="48">
        <v>12</v>
      </c>
      <c r="G347" s="48">
        <v>25</v>
      </c>
      <c r="H347" s="48">
        <v>37</v>
      </c>
      <c r="I347" s="48">
        <v>45</v>
      </c>
      <c r="J347" s="48">
        <v>7</v>
      </c>
      <c r="K347" s="48">
        <v>4538</v>
      </c>
      <c r="L347" s="60">
        <v>612</v>
      </c>
      <c r="M347" s="65"/>
      <c r="N347" s="32"/>
      <c r="O347" s="32"/>
      <c r="P347" s="32"/>
      <c r="Q347" s="32"/>
      <c r="R347" s="32"/>
      <c r="S347" s="32"/>
      <c r="T347" s="32"/>
    </row>
    <row r="348" spans="1:20" x14ac:dyDescent="0.25">
      <c r="A348" s="49" t="s">
        <v>98</v>
      </c>
      <c r="B348" s="50" t="s">
        <v>41</v>
      </c>
      <c r="C348" s="50" t="s">
        <v>273</v>
      </c>
      <c r="D348" s="50" t="s">
        <v>4</v>
      </c>
      <c r="E348" s="51">
        <v>44</v>
      </c>
      <c r="F348" s="51">
        <v>12</v>
      </c>
      <c r="G348" s="51">
        <v>17</v>
      </c>
      <c r="H348" s="51">
        <v>27</v>
      </c>
      <c r="I348" s="51">
        <v>101</v>
      </c>
      <c r="J348" s="51">
        <v>23</v>
      </c>
      <c r="K348" s="51">
        <v>8111</v>
      </c>
      <c r="L348" s="61">
        <v>918</v>
      </c>
    </row>
    <row r="349" spans="1:20" hidden="1" x14ac:dyDescent="0.25">
      <c r="A349" s="46" t="s">
        <v>601</v>
      </c>
      <c r="B349" s="47" t="s">
        <v>435</v>
      </c>
      <c r="C349" s="47" t="s">
        <v>273</v>
      </c>
      <c r="D349" s="47" t="s">
        <v>4</v>
      </c>
      <c r="E349" s="48">
        <v>55</v>
      </c>
      <c r="F349" s="48">
        <v>12</v>
      </c>
      <c r="G349" s="48">
        <v>30</v>
      </c>
      <c r="H349" s="48">
        <v>70</v>
      </c>
      <c r="I349" s="48">
        <v>72</v>
      </c>
      <c r="J349" s="48">
        <v>20</v>
      </c>
      <c r="K349" s="48">
        <v>9473</v>
      </c>
      <c r="L349" s="60">
        <v>1077</v>
      </c>
    </row>
    <row r="350" spans="1:20" hidden="1" x14ac:dyDescent="0.25">
      <c r="A350" s="49" t="s">
        <v>602</v>
      </c>
      <c r="B350" s="50" t="s">
        <v>435</v>
      </c>
      <c r="C350" s="50" t="s">
        <v>273</v>
      </c>
      <c r="D350" s="50" t="s">
        <v>4</v>
      </c>
      <c r="E350" s="51">
        <v>51</v>
      </c>
      <c r="F350" s="51">
        <v>12</v>
      </c>
      <c r="G350" s="51">
        <v>16</v>
      </c>
      <c r="H350" s="51">
        <v>99</v>
      </c>
      <c r="I350" s="51">
        <v>71</v>
      </c>
      <c r="J350" s="51">
        <v>28</v>
      </c>
      <c r="K350" s="51">
        <v>4693</v>
      </c>
      <c r="L350" s="61">
        <v>902</v>
      </c>
    </row>
    <row r="351" spans="1:20" hidden="1" x14ac:dyDescent="0.25">
      <c r="A351" s="49" t="s">
        <v>604</v>
      </c>
      <c r="B351" s="50" t="s">
        <v>435</v>
      </c>
      <c r="C351" s="50" t="s">
        <v>273</v>
      </c>
      <c r="D351" s="50" t="s">
        <v>4</v>
      </c>
      <c r="E351" s="51">
        <v>50</v>
      </c>
      <c r="F351" s="51">
        <v>12</v>
      </c>
      <c r="G351" s="51">
        <v>28</v>
      </c>
      <c r="H351" s="51">
        <v>32</v>
      </c>
      <c r="I351" s="51">
        <v>86</v>
      </c>
      <c r="J351" s="51">
        <v>17</v>
      </c>
      <c r="K351" s="51">
        <v>6755</v>
      </c>
      <c r="L351" s="61">
        <v>1016</v>
      </c>
    </row>
    <row r="352" spans="1:20" hidden="1" x14ac:dyDescent="0.25">
      <c r="A352" s="46" t="s">
        <v>605</v>
      </c>
      <c r="B352" s="47" t="s">
        <v>435</v>
      </c>
      <c r="C352" s="47" t="s">
        <v>273</v>
      </c>
      <c r="D352" s="47" t="s">
        <v>4</v>
      </c>
      <c r="E352" s="48">
        <v>52</v>
      </c>
      <c r="F352" s="48">
        <v>12</v>
      </c>
      <c r="G352" s="48">
        <v>18</v>
      </c>
      <c r="H352" s="48">
        <v>29</v>
      </c>
      <c r="I352" s="48">
        <v>117</v>
      </c>
      <c r="J352" s="48">
        <v>20</v>
      </c>
      <c r="K352" s="48">
        <v>10217</v>
      </c>
      <c r="L352" s="60">
        <v>1073</v>
      </c>
      <c r="M352" s="65"/>
      <c r="N352" s="32"/>
      <c r="O352" s="32"/>
      <c r="P352" s="32"/>
      <c r="Q352" s="32"/>
      <c r="R352" s="32"/>
      <c r="S352" s="32"/>
      <c r="T352" s="32"/>
    </row>
    <row r="353" spans="1:20" hidden="1" x14ac:dyDescent="0.25">
      <c r="A353" s="46" t="s">
        <v>607</v>
      </c>
      <c r="B353" s="47" t="s">
        <v>435</v>
      </c>
      <c r="C353" s="47" t="s">
        <v>273</v>
      </c>
      <c r="D353" s="47" t="s">
        <v>4</v>
      </c>
      <c r="E353" s="48">
        <v>56</v>
      </c>
      <c r="F353" s="48">
        <v>12</v>
      </c>
      <c r="G353" s="48">
        <v>18</v>
      </c>
      <c r="H353" s="48">
        <v>139</v>
      </c>
      <c r="I353" s="48">
        <v>85</v>
      </c>
      <c r="J353" s="48">
        <v>49</v>
      </c>
      <c r="K353" s="48">
        <v>6881</v>
      </c>
      <c r="L353" s="60">
        <v>1062</v>
      </c>
      <c r="M353" s="65"/>
      <c r="N353" s="32"/>
      <c r="O353" s="32"/>
      <c r="P353" s="32"/>
      <c r="Q353" s="32"/>
      <c r="R353" s="32"/>
      <c r="S353" s="32"/>
      <c r="T353" s="32"/>
    </row>
    <row r="354" spans="1:20" hidden="1" x14ac:dyDescent="0.25">
      <c r="A354" s="49" t="s">
        <v>608</v>
      </c>
      <c r="B354" s="50" t="s">
        <v>435</v>
      </c>
      <c r="C354" s="50" t="s">
        <v>273</v>
      </c>
      <c r="D354" s="50" t="s">
        <v>4</v>
      </c>
      <c r="E354" s="51">
        <v>56</v>
      </c>
      <c r="F354" s="51">
        <v>12</v>
      </c>
      <c r="G354" s="51">
        <v>23</v>
      </c>
      <c r="H354" s="51">
        <v>163</v>
      </c>
      <c r="I354" s="51">
        <v>102</v>
      </c>
      <c r="J354" s="51">
        <v>9</v>
      </c>
      <c r="K354" s="51">
        <v>7600</v>
      </c>
      <c r="L354" s="61">
        <v>1066</v>
      </c>
    </row>
    <row r="355" spans="1:20" hidden="1" x14ac:dyDescent="0.25">
      <c r="A355" s="46" t="s">
        <v>609</v>
      </c>
      <c r="B355" s="47" t="s">
        <v>435</v>
      </c>
      <c r="C355" s="47" t="s">
        <v>273</v>
      </c>
      <c r="D355" s="47" t="s">
        <v>4</v>
      </c>
      <c r="E355" s="48">
        <v>47</v>
      </c>
      <c r="F355" s="48">
        <v>12</v>
      </c>
      <c r="G355" s="48">
        <v>10</v>
      </c>
      <c r="H355" s="48">
        <v>12</v>
      </c>
      <c r="I355" s="48">
        <v>68</v>
      </c>
      <c r="J355" s="48">
        <v>17</v>
      </c>
      <c r="K355" s="48">
        <v>7361</v>
      </c>
      <c r="L355" s="60">
        <v>1015</v>
      </c>
    </row>
    <row r="356" spans="1:20" hidden="1" x14ac:dyDescent="0.25">
      <c r="A356" s="49" t="s">
        <v>610</v>
      </c>
      <c r="B356" s="50" t="s">
        <v>435</v>
      </c>
      <c r="C356" s="50" t="s">
        <v>273</v>
      </c>
      <c r="D356" s="50" t="s">
        <v>4</v>
      </c>
      <c r="E356" s="51">
        <v>37</v>
      </c>
      <c r="F356" s="51">
        <v>12</v>
      </c>
      <c r="G356" s="51">
        <v>16</v>
      </c>
      <c r="H356" s="51">
        <v>47</v>
      </c>
      <c r="I356" s="51">
        <v>37</v>
      </c>
      <c r="J356" s="51">
        <v>7</v>
      </c>
      <c r="K356" s="51">
        <v>1841</v>
      </c>
      <c r="L356" s="61">
        <v>712</v>
      </c>
    </row>
    <row r="357" spans="1:20" hidden="1" x14ac:dyDescent="0.25">
      <c r="A357" s="49" t="s">
        <v>624</v>
      </c>
      <c r="B357" s="50" t="s">
        <v>435</v>
      </c>
      <c r="C357" s="50" t="s">
        <v>273</v>
      </c>
      <c r="D357" s="50" t="s">
        <v>4</v>
      </c>
      <c r="E357" s="51">
        <v>42</v>
      </c>
      <c r="F357" s="51">
        <v>11</v>
      </c>
      <c r="G357" s="51">
        <v>39</v>
      </c>
      <c r="H357" s="51">
        <v>108</v>
      </c>
      <c r="I357" s="51">
        <v>43</v>
      </c>
      <c r="J357" s="51">
        <v>8</v>
      </c>
      <c r="K357" s="51">
        <v>1034</v>
      </c>
      <c r="L357" s="61">
        <v>651</v>
      </c>
    </row>
    <row r="358" spans="1:20" x14ac:dyDescent="0.25">
      <c r="A358" s="46" t="s">
        <v>88</v>
      </c>
      <c r="B358" s="47" t="s">
        <v>31</v>
      </c>
      <c r="C358" s="47" t="s">
        <v>273</v>
      </c>
      <c r="D358" s="47" t="s">
        <v>4</v>
      </c>
      <c r="E358" s="48">
        <v>33</v>
      </c>
      <c r="F358" s="48">
        <v>11</v>
      </c>
      <c r="G358" s="48">
        <v>18</v>
      </c>
      <c r="H358" s="48">
        <v>14</v>
      </c>
      <c r="I358" s="48">
        <v>60</v>
      </c>
      <c r="J358" s="48">
        <v>10</v>
      </c>
      <c r="K358" s="48">
        <v>4077</v>
      </c>
      <c r="L358" s="60">
        <v>795</v>
      </c>
      <c r="M358" s="65"/>
      <c r="N358" s="32"/>
      <c r="O358" s="32"/>
      <c r="P358" s="32"/>
      <c r="Q358" s="32"/>
      <c r="R358" s="32"/>
      <c r="S358" s="32"/>
      <c r="T358" s="32"/>
    </row>
    <row r="359" spans="1:20" hidden="1" x14ac:dyDescent="0.25">
      <c r="A359" s="49" t="s">
        <v>625</v>
      </c>
      <c r="B359" s="50" t="s">
        <v>435</v>
      </c>
      <c r="C359" s="50" t="s">
        <v>273</v>
      </c>
      <c r="D359" s="50" t="s">
        <v>4</v>
      </c>
      <c r="E359" s="51">
        <v>52</v>
      </c>
      <c r="F359" s="51">
        <v>11</v>
      </c>
      <c r="G359" s="51">
        <v>48</v>
      </c>
      <c r="H359" s="51">
        <v>136</v>
      </c>
      <c r="I359" s="51">
        <v>63</v>
      </c>
      <c r="J359" s="51">
        <v>24</v>
      </c>
      <c r="K359" s="51">
        <v>9471</v>
      </c>
      <c r="L359" s="61">
        <v>1169</v>
      </c>
    </row>
    <row r="360" spans="1:20" x14ac:dyDescent="0.25">
      <c r="A360" s="49" t="s">
        <v>344</v>
      </c>
      <c r="B360" s="50" t="s">
        <v>37</v>
      </c>
      <c r="C360" s="50" t="s">
        <v>273</v>
      </c>
      <c r="D360" s="50" t="s">
        <v>4</v>
      </c>
      <c r="E360" s="51">
        <v>33</v>
      </c>
      <c r="F360" s="51">
        <v>11</v>
      </c>
      <c r="G360" s="51">
        <v>20</v>
      </c>
      <c r="H360" s="51">
        <v>43</v>
      </c>
      <c r="I360" s="51">
        <v>47</v>
      </c>
      <c r="J360" s="51">
        <v>12</v>
      </c>
      <c r="K360" s="51">
        <v>106</v>
      </c>
      <c r="L360" s="61">
        <v>668</v>
      </c>
      <c r="M360"/>
      <c r="N360" s="32"/>
      <c r="O360" s="32"/>
      <c r="P360" s="32"/>
      <c r="Q360" s="32"/>
      <c r="R360" s="32"/>
      <c r="S360" s="32"/>
      <c r="T360" s="32"/>
    </row>
    <row r="361" spans="1:20" hidden="1" x14ac:dyDescent="0.25">
      <c r="A361" s="46" t="s">
        <v>627</v>
      </c>
      <c r="B361" s="47" t="s">
        <v>435</v>
      </c>
      <c r="C361" s="47" t="s">
        <v>273</v>
      </c>
      <c r="D361" s="47" t="s">
        <v>4</v>
      </c>
      <c r="E361" s="48">
        <v>52</v>
      </c>
      <c r="F361" s="48">
        <v>11</v>
      </c>
      <c r="G361" s="48">
        <v>6</v>
      </c>
      <c r="H361" s="48">
        <v>22</v>
      </c>
      <c r="I361" s="48">
        <v>56</v>
      </c>
      <c r="J361" s="48">
        <v>17</v>
      </c>
      <c r="K361" s="48">
        <v>3504</v>
      </c>
      <c r="L361" s="60">
        <v>781</v>
      </c>
    </row>
    <row r="362" spans="1:20" hidden="1" x14ac:dyDescent="0.25">
      <c r="A362" s="46" t="s">
        <v>637</v>
      </c>
      <c r="B362" s="47" t="s">
        <v>435</v>
      </c>
      <c r="C362" s="47" t="s">
        <v>273</v>
      </c>
      <c r="D362" s="47" t="s">
        <v>4</v>
      </c>
      <c r="E362" s="48">
        <v>46</v>
      </c>
      <c r="F362" s="48">
        <v>10</v>
      </c>
      <c r="G362" s="48">
        <v>20</v>
      </c>
      <c r="H362" s="48">
        <v>40</v>
      </c>
      <c r="I362" s="48">
        <v>54</v>
      </c>
      <c r="J362" s="48">
        <v>14</v>
      </c>
      <c r="K362" s="48">
        <v>6168</v>
      </c>
      <c r="L362" s="60">
        <v>838</v>
      </c>
      <c r="M362" s="65"/>
      <c r="N362" s="32"/>
      <c r="O362" s="32"/>
      <c r="P362" s="32"/>
      <c r="Q362" s="32"/>
      <c r="R362" s="32"/>
      <c r="S362" s="32"/>
      <c r="T362" s="32"/>
    </row>
    <row r="363" spans="1:20" x14ac:dyDescent="0.25">
      <c r="A363" s="46" t="s">
        <v>261</v>
      </c>
      <c r="B363" s="47" t="s">
        <v>33</v>
      </c>
      <c r="C363" s="47" t="s">
        <v>273</v>
      </c>
      <c r="D363" s="47" t="s">
        <v>4</v>
      </c>
      <c r="E363" s="48">
        <v>51</v>
      </c>
      <c r="F363" s="48">
        <v>10</v>
      </c>
      <c r="G363" s="48">
        <v>20</v>
      </c>
      <c r="H363" s="48">
        <v>65</v>
      </c>
      <c r="I363" s="48">
        <v>63</v>
      </c>
      <c r="J363" s="48">
        <v>19</v>
      </c>
      <c r="K363" s="48">
        <v>224</v>
      </c>
      <c r="L363" s="60">
        <v>869</v>
      </c>
      <c r="M363" s="65"/>
      <c r="N363" s="32"/>
      <c r="O363" s="32"/>
      <c r="P363" s="32"/>
      <c r="Q363" s="32"/>
      <c r="R363" s="32"/>
      <c r="S363" s="32"/>
      <c r="T363" s="32"/>
    </row>
    <row r="364" spans="1:20" hidden="1" x14ac:dyDescent="0.25">
      <c r="A364" s="46" t="s">
        <v>639</v>
      </c>
      <c r="B364" s="47" t="s">
        <v>435</v>
      </c>
      <c r="C364" s="47" t="s">
        <v>273</v>
      </c>
      <c r="D364" s="47" t="s">
        <v>4</v>
      </c>
      <c r="E364" s="48">
        <v>23</v>
      </c>
      <c r="F364" s="48">
        <v>10</v>
      </c>
      <c r="G364" s="48">
        <v>24</v>
      </c>
      <c r="H364" s="48">
        <v>24</v>
      </c>
      <c r="I364" s="48">
        <v>15</v>
      </c>
      <c r="J364" s="48">
        <v>4</v>
      </c>
      <c r="K364" s="48">
        <v>1125</v>
      </c>
      <c r="L364" s="60">
        <v>424</v>
      </c>
      <c r="M364" s="65"/>
      <c r="N364" s="32"/>
      <c r="O364" s="32"/>
      <c r="P364" s="32"/>
      <c r="Q364" s="32"/>
      <c r="R364" s="32"/>
      <c r="S364" s="32"/>
      <c r="T364" s="32"/>
    </row>
    <row r="365" spans="1:20" hidden="1" x14ac:dyDescent="0.25">
      <c r="A365" s="46" t="s">
        <v>641</v>
      </c>
      <c r="B365" s="47" t="s">
        <v>435</v>
      </c>
      <c r="C365" s="47" t="s">
        <v>273</v>
      </c>
      <c r="D365" s="47" t="s">
        <v>4</v>
      </c>
      <c r="E365" s="48">
        <v>45</v>
      </c>
      <c r="F365" s="48">
        <v>10</v>
      </c>
      <c r="G365" s="48">
        <v>18</v>
      </c>
      <c r="H365" s="48">
        <v>62</v>
      </c>
      <c r="I365" s="48">
        <v>67</v>
      </c>
      <c r="J365" s="48">
        <v>6</v>
      </c>
      <c r="K365" s="48">
        <v>6461</v>
      </c>
      <c r="L365" s="60">
        <v>879</v>
      </c>
    </row>
    <row r="366" spans="1:20" hidden="1" x14ac:dyDescent="0.25">
      <c r="A366" s="49" t="s">
        <v>643</v>
      </c>
      <c r="B366" s="50" t="s">
        <v>435</v>
      </c>
      <c r="C366" s="50" t="s">
        <v>273</v>
      </c>
      <c r="D366" s="50" t="s">
        <v>4</v>
      </c>
      <c r="E366" s="51">
        <v>46</v>
      </c>
      <c r="F366" s="51">
        <v>10</v>
      </c>
      <c r="G366" s="51">
        <v>29</v>
      </c>
      <c r="H366" s="51">
        <v>79</v>
      </c>
      <c r="I366" s="51">
        <v>33</v>
      </c>
      <c r="J366" s="51">
        <v>7</v>
      </c>
      <c r="K366" s="51">
        <v>3725</v>
      </c>
      <c r="L366" s="61">
        <v>679</v>
      </c>
    </row>
    <row r="367" spans="1:20" hidden="1" x14ac:dyDescent="0.25">
      <c r="A367" s="49" t="s">
        <v>645</v>
      </c>
      <c r="B367" s="50" t="s">
        <v>435</v>
      </c>
      <c r="C367" s="50" t="s">
        <v>273</v>
      </c>
      <c r="D367" s="50" t="s">
        <v>4</v>
      </c>
      <c r="E367" s="51">
        <v>53</v>
      </c>
      <c r="F367" s="51">
        <v>10</v>
      </c>
      <c r="G367" s="51">
        <v>94</v>
      </c>
      <c r="H367" s="51">
        <v>84</v>
      </c>
      <c r="I367" s="51">
        <v>137</v>
      </c>
      <c r="J367" s="51">
        <v>20</v>
      </c>
      <c r="K367" s="51">
        <v>11250</v>
      </c>
      <c r="L367" s="61">
        <v>1087</v>
      </c>
    </row>
    <row r="368" spans="1:20" hidden="1" x14ac:dyDescent="0.25">
      <c r="A368" s="46" t="s">
        <v>646</v>
      </c>
      <c r="B368" s="47" t="s">
        <v>435</v>
      </c>
      <c r="C368" s="47" t="s">
        <v>273</v>
      </c>
      <c r="D368" s="47" t="s">
        <v>4</v>
      </c>
      <c r="E368" s="48">
        <v>55</v>
      </c>
      <c r="F368" s="48">
        <v>10</v>
      </c>
      <c r="G368" s="48">
        <v>34</v>
      </c>
      <c r="H368" s="48">
        <v>75</v>
      </c>
      <c r="I368" s="48">
        <v>90</v>
      </c>
      <c r="J368" s="48">
        <v>12</v>
      </c>
      <c r="K368" s="48">
        <v>7988</v>
      </c>
      <c r="L368" s="60">
        <v>1149</v>
      </c>
    </row>
    <row r="369" spans="1:20" hidden="1" x14ac:dyDescent="0.25">
      <c r="A369" s="49" t="s">
        <v>651</v>
      </c>
      <c r="B369" s="50" t="s">
        <v>435</v>
      </c>
      <c r="C369" s="50" t="s">
        <v>273</v>
      </c>
      <c r="D369" s="50" t="s">
        <v>4</v>
      </c>
      <c r="E369" s="51">
        <v>49</v>
      </c>
      <c r="F369" s="51">
        <v>9</v>
      </c>
      <c r="G369" s="51">
        <v>16</v>
      </c>
      <c r="H369" s="51">
        <v>40</v>
      </c>
      <c r="I369" s="51">
        <v>48</v>
      </c>
      <c r="J369" s="51">
        <v>11</v>
      </c>
      <c r="K369" s="51">
        <v>1723</v>
      </c>
      <c r="L369" s="61">
        <v>917</v>
      </c>
      <c r="M369"/>
      <c r="N369" s="32"/>
      <c r="O369" s="32"/>
      <c r="P369" s="32"/>
      <c r="Q369" s="32"/>
      <c r="R369" s="32"/>
      <c r="S369" s="32"/>
      <c r="T369" s="32"/>
    </row>
    <row r="370" spans="1:20" hidden="1" x14ac:dyDescent="0.25">
      <c r="A370" s="46" t="s">
        <v>652</v>
      </c>
      <c r="B370" s="47" t="s">
        <v>435</v>
      </c>
      <c r="C370" s="47" t="s">
        <v>273</v>
      </c>
      <c r="D370" s="47" t="s">
        <v>4</v>
      </c>
      <c r="E370" s="48">
        <v>45</v>
      </c>
      <c r="F370" s="48">
        <v>9</v>
      </c>
      <c r="G370" s="48">
        <v>14</v>
      </c>
      <c r="H370" s="48">
        <v>49</v>
      </c>
      <c r="I370" s="48">
        <v>121</v>
      </c>
      <c r="J370" s="48">
        <v>16</v>
      </c>
      <c r="K370" s="48">
        <v>5745</v>
      </c>
      <c r="L370" s="60">
        <v>917</v>
      </c>
    </row>
    <row r="371" spans="1:20" hidden="1" x14ac:dyDescent="0.25">
      <c r="A371" s="46" t="s">
        <v>654</v>
      </c>
      <c r="B371" s="47" t="s">
        <v>435</v>
      </c>
      <c r="C371" s="47" t="s">
        <v>273</v>
      </c>
      <c r="D371" s="47" t="s">
        <v>4</v>
      </c>
      <c r="E371" s="48">
        <v>34</v>
      </c>
      <c r="F371" s="48">
        <v>9</v>
      </c>
      <c r="G371" s="48">
        <v>21</v>
      </c>
      <c r="H371" s="48">
        <v>119</v>
      </c>
      <c r="I371" s="48">
        <v>45</v>
      </c>
      <c r="J371" s="48">
        <v>8</v>
      </c>
      <c r="K371" s="48">
        <v>3678</v>
      </c>
      <c r="L371" s="60">
        <v>631</v>
      </c>
      <c r="M371" s="65"/>
      <c r="N371" s="32"/>
      <c r="O371" s="32"/>
      <c r="P371" s="32"/>
      <c r="Q371" s="32"/>
      <c r="R371" s="32"/>
      <c r="S371" s="32"/>
      <c r="T371" s="32"/>
    </row>
    <row r="372" spans="1:20" hidden="1" x14ac:dyDescent="0.25">
      <c r="A372" s="49" t="s">
        <v>657</v>
      </c>
      <c r="B372" s="50" t="s">
        <v>435</v>
      </c>
      <c r="C372" s="50" t="s">
        <v>273</v>
      </c>
      <c r="D372" s="50" t="s">
        <v>4</v>
      </c>
      <c r="E372" s="51">
        <v>44</v>
      </c>
      <c r="F372" s="51">
        <v>8</v>
      </c>
      <c r="G372" s="51">
        <v>48</v>
      </c>
      <c r="H372" s="51">
        <v>135</v>
      </c>
      <c r="I372" s="51">
        <v>29</v>
      </c>
      <c r="J372" s="51">
        <v>10</v>
      </c>
      <c r="K372" s="51">
        <v>4635</v>
      </c>
      <c r="L372" s="61">
        <v>724</v>
      </c>
    </row>
    <row r="373" spans="1:20" hidden="1" x14ac:dyDescent="0.25">
      <c r="A373" s="49" t="s">
        <v>664</v>
      </c>
      <c r="B373" s="50" t="s">
        <v>435</v>
      </c>
      <c r="C373" s="50" t="s">
        <v>273</v>
      </c>
      <c r="D373" s="50" t="s">
        <v>4</v>
      </c>
      <c r="E373" s="51">
        <v>17</v>
      </c>
      <c r="F373" s="51">
        <v>8</v>
      </c>
      <c r="G373" s="51">
        <v>2</v>
      </c>
      <c r="H373" s="51">
        <v>7</v>
      </c>
      <c r="I373" s="51">
        <v>13</v>
      </c>
      <c r="J373" s="51">
        <v>6</v>
      </c>
      <c r="K373" s="51">
        <v>14</v>
      </c>
      <c r="L373" s="61">
        <v>254</v>
      </c>
    </row>
    <row r="374" spans="1:20" hidden="1" x14ac:dyDescent="0.25">
      <c r="A374" s="46" t="s">
        <v>665</v>
      </c>
      <c r="B374" s="47" t="s">
        <v>435</v>
      </c>
      <c r="C374" s="47" t="s">
        <v>273</v>
      </c>
      <c r="D374" s="47" t="s">
        <v>4</v>
      </c>
      <c r="E374" s="48">
        <v>32</v>
      </c>
      <c r="F374" s="48">
        <v>8</v>
      </c>
      <c r="G374" s="48">
        <v>10</v>
      </c>
      <c r="H374" s="48">
        <v>10</v>
      </c>
      <c r="I374" s="48">
        <v>36</v>
      </c>
      <c r="J374" s="48">
        <v>10</v>
      </c>
      <c r="K374" s="48">
        <v>2442</v>
      </c>
      <c r="L374" s="60">
        <v>461</v>
      </c>
      <c r="M374" s="65"/>
      <c r="N374" s="32"/>
      <c r="O374" s="32"/>
      <c r="P374" s="32"/>
      <c r="Q374" s="32"/>
      <c r="R374" s="32"/>
      <c r="S374" s="32"/>
      <c r="T374" s="32"/>
    </row>
    <row r="375" spans="1:20" hidden="1" x14ac:dyDescent="0.25">
      <c r="A375" s="46" t="s">
        <v>669</v>
      </c>
      <c r="B375" s="47" t="s">
        <v>435</v>
      </c>
      <c r="C375" s="47" t="s">
        <v>273</v>
      </c>
      <c r="D375" s="47" t="s">
        <v>4</v>
      </c>
      <c r="E375" s="48">
        <v>44</v>
      </c>
      <c r="F375" s="48">
        <v>8</v>
      </c>
      <c r="G375" s="48">
        <v>14</v>
      </c>
      <c r="H375" s="48">
        <v>44</v>
      </c>
      <c r="I375" s="48">
        <v>20</v>
      </c>
      <c r="J375" s="48">
        <v>5</v>
      </c>
      <c r="K375" s="48">
        <v>1006</v>
      </c>
      <c r="L375" s="60">
        <v>549</v>
      </c>
    </row>
    <row r="376" spans="1:20" hidden="1" x14ac:dyDescent="0.25">
      <c r="A376" s="49" t="s">
        <v>670</v>
      </c>
      <c r="B376" s="50" t="s">
        <v>435</v>
      </c>
      <c r="C376" s="50" t="s">
        <v>273</v>
      </c>
      <c r="D376" s="50" t="s">
        <v>4</v>
      </c>
      <c r="E376" s="51">
        <v>38</v>
      </c>
      <c r="F376" s="51">
        <v>8</v>
      </c>
      <c r="G376" s="51">
        <v>46</v>
      </c>
      <c r="H376" s="51">
        <v>59</v>
      </c>
      <c r="I376" s="51">
        <v>35</v>
      </c>
      <c r="J376" s="51">
        <v>20</v>
      </c>
      <c r="K376" s="51">
        <v>3606</v>
      </c>
      <c r="L376" s="61">
        <v>636</v>
      </c>
      <c r="M376" s="65"/>
      <c r="N376" s="32"/>
      <c r="O376" s="32"/>
      <c r="P376" s="32"/>
      <c r="Q376" s="32"/>
      <c r="R376" s="32"/>
      <c r="S376" s="32"/>
      <c r="T376" s="32"/>
    </row>
    <row r="377" spans="1:20" hidden="1" x14ac:dyDescent="0.25">
      <c r="A377" s="46" t="s">
        <v>671</v>
      </c>
      <c r="B377" s="47" t="s">
        <v>435</v>
      </c>
      <c r="C377" s="47" t="s">
        <v>273</v>
      </c>
      <c r="D377" s="47" t="s">
        <v>4</v>
      </c>
      <c r="E377" s="48">
        <v>52</v>
      </c>
      <c r="F377" s="48">
        <v>8</v>
      </c>
      <c r="G377" s="48">
        <v>72</v>
      </c>
      <c r="H377" s="48">
        <v>120</v>
      </c>
      <c r="I377" s="48">
        <v>56</v>
      </c>
      <c r="J377" s="48">
        <v>6</v>
      </c>
      <c r="K377" s="48">
        <v>7012</v>
      </c>
      <c r="L377" s="60">
        <v>954</v>
      </c>
      <c r="M377" s="65"/>
      <c r="N377" s="32"/>
      <c r="O377" s="32"/>
      <c r="P377" s="32"/>
      <c r="Q377" s="32"/>
      <c r="R377" s="32"/>
      <c r="S377" s="32"/>
      <c r="T377" s="32"/>
    </row>
    <row r="378" spans="1:20" hidden="1" x14ac:dyDescent="0.25">
      <c r="A378" s="49" t="s">
        <v>674</v>
      </c>
      <c r="B378" s="50" t="s">
        <v>435</v>
      </c>
      <c r="C378" s="50" t="s">
        <v>273</v>
      </c>
      <c r="D378" s="50" t="s">
        <v>4</v>
      </c>
      <c r="E378" s="51">
        <v>28</v>
      </c>
      <c r="F378" s="51">
        <v>8</v>
      </c>
      <c r="G378" s="51">
        <v>2</v>
      </c>
      <c r="H378" s="51">
        <v>51</v>
      </c>
      <c r="I378" s="51">
        <v>25</v>
      </c>
      <c r="J378" s="51">
        <v>11</v>
      </c>
      <c r="K378" s="51">
        <v>1487</v>
      </c>
      <c r="L378" s="61">
        <v>439</v>
      </c>
    </row>
    <row r="379" spans="1:20" x14ac:dyDescent="0.25">
      <c r="A379" s="46" t="s">
        <v>318</v>
      </c>
      <c r="B379" s="47" t="s">
        <v>41</v>
      </c>
      <c r="C379" s="47" t="s">
        <v>273</v>
      </c>
      <c r="D379" s="47" t="s">
        <v>4</v>
      </c>
      <c r="E379" s="48">
        <v>45</v>
      </c>
      <c r="F379" s="48">
        <v>8</v>
      </c>
      <c r="G379" s="48">
        <v>4</v>
      </c>
      <c r="H379" s="48">
        <v>8</v>
      </c>
      <c r="I379" s="48">
        <v>65</v>
      </c>
      <c r="J379" s="48">
        <v>6</v>
      </c>
      <c r="K379" s="48">
        <v>1868</v>
      </c>
      <c r="L379" s="60">
        <v>764</v>
      </c>
    </row>
    <row r="380" spans="1:20" hidden="1" x14ac:dyDescent="0.25">
      <c r="A380" s="49" t="s">
        <v>675</v>
      </c>
      <c r="B380" s="50" t="s">
        <v>435</v>
      </c>
      <c r="C380" s="50" t="s">
        <v>273</v>
      </c>
      <c r="D380" s="50" t="s">
        <v>4</v>
      </c>
      <c r="E380" s="51">
        <v>31</v>
      </c>
      <c r="F380" s="51">
        <v>8</v>
      </c>
      <c r="G380" s="51">
        <v>12</v>
      </c>
      <c r="H380" s="51">
        <v>46</v>
      </c>
      <c r="I380" s="51">
        <v>19</v>
      </c>
      <c r="J380" s="51">
        <v>4</v>
      </c>
      <c r="K380" s="51">
        <v>1519</v>
      </c>
      <c r="L380" s="61">
        <v>460</v>
      </c>
    </row>
    <row r="381" spans="1:20" hidden="1" x14ac:dyDescent="0.25">
      <c r="A381" s="46" t="s">
        <v>680</v>
      </c>
      <c r="B381" s="47" t="s">
        <v>435</v>
      </c>
      <c r="C381" s="47" t="s">
        <v>273</v>
      </c>
      <c r="D381" s="47" t="s">
        <v>4</v>
      </c>
      <c r="E381" s="48">
        <v>27</v>
      </c>
      <c r="F381" s="48">
        <v>7</v>
      </c>
      <c r="G381" s="48">
        <v>30</v>
      </c>
      <c r="H381" s="48">
        <v>32</v>
      </c>
      <c r="I381" s="48">
        <v>25</v>
      </c>
      <c r="J381" s="48">
        <v>4</v>
      </c>
      <c r="K381" s="48">
        <v>1086</v>
      </c>
      <c r="L381" s="60">
        <v>399</v>
      </c>
    </row>
    <row r="382" spans="1:20" hidden="1" x14ac:dyDescent="0.25">
      <c r="A382" s="46" t="s">
        <v>682</v>
      </c>
      <c r="B382" s="47" t="s">
        <v>435</v>
      </c>
      <c r="C382" s="47" t="s">
        <v>273</v>
      </c>
      <c r="D382" s="47" t="s">
        <v>4</v>
      </c>
      <c r="E382" s="48">
        <v>42</v>
      </c>
      <c r="F382" s="48">
        <v>7</v>
      </c>
      <c r="G382" s="48">
        <v>12</v>
      </c>
      <c r="H382" s="48">
        <v>45</v>
      </c>
      <c r="I382" s="48">
        <v>44</v>
      </c>
      <c r="J382" s="48">
        <v>9</v>
      </c>
      <c r="K382" s="48">
        <v>218</v>
      </c>
      <c r="L382" s="60">
        <v>601</v>
      </c>
      <c r="M382" s="65"/>
      <c r="N382" s="32"/>
      <c r="O382" s="32"/>
      <c r="P382" s="32"/>
      <c r="Q382" s="32"/>
      <c r="R382" s="32"/>
      <c r="S382" s="32"/>
      <c r="T382" s="32"/>
    </row>
    <row r="383" spans="1:20" hidden="1" x14ac:dyDescent="0.25">
      <c r="A383" s="49" t="s">
        <v>685</v>
      </c>
      <c r="B383" s="50" t="s">
        <v>435</v>
      </c>
      <c r="C383" s="50" t="s">
        <v>273</v>
      </c>
      <c r="D383" s="50" t="s">
        <v>4</v>
      </c>
      <c r="E383" s="51">
        <v>18</v>
      </c>
      <c r="F383" s="51">
        <v>7</v>
      </c>
      <c r="G383" s="51">
        <v>4</v>
      </c>
      <c r="H383" s="51">
        <v>8</v>
      </c>
      <c r="I383" s="51">
        <v>23</v>
      </c>
      <c r="J383" s="51">
        <v>5</v>
      </c>
      <c r="K383" s="51">
        <v>2198</v>
      </c>
      <c r="L383" s="61">
        <v>294</v>
      </c>
    </row>
    <row r="384" spans="1:20" hidden="1" x14ac:dyDescent="0.25">
      <c r="A384" s="46" t="s">
        <v>686</v>
      </c>
      <c r="B384" s="47" t="s">
        <v>435</v>
      </c>
      <c r="C384" s="47" t="s">
        <v>273</v>
      </c>
      <c r="D384" s="47" t="s">
        <v>4</v>
      </c>
      <c r="E384" s="48">
        <v>37</v>
      </c>
      <c r="F384" s="48">
        <v>7</v>
      </c>
      <c r="G384" s="48">
        <v>31</v>
      </c>
      <c r="H384" s="48">
        <v>46</v>
      </c>
      <c r="I384" s="48">
        <v>60</v>
      </c>
      <c r="J384" s="48">
        <v>17</v>
      </c>
      <c r="K384" s="48">
        <v>6550</v>
      </c>
      <c r="L384" s="60">
        <v>776</v>
      </c>
    </row>
    <row r="385" spans="1:20" hidden="1" x14ac:dyDescent="0.25">
      <c r="A385" s="49" t="s">
        <v>691</v>
      </c>
      <c r="B385" s="50" t="s">
        <v>435</v>
      </c>
      <c r="C385" s="50" t="s">
        <v>273</v>
      </c>
      <c r="D385" s="50" t="s">
        <v>4</v>
      </c>
      <c r="E385" s="51">
        <v>34</v>
      </c>
      <c r="F385" s="51">
        <v>7</v>
      </c>
      <c r="G385" s="51">
        <v>39</v>
      </c>
      <c r="H385" s="51">
        <v>42</v>
      </c>
      <c r="I385" s="51">
        <v>49</v>
      </c>
      <c r="J385" s="51">
        <v>9</v>
      </c>
      <c r="K385" s="51">
        <v>2761</v>
      </c>
      <c r="L385" s="61">
        <v>583</v>
      </c>
      <c r="M385" s="65"/>
      <c r="N385" s="32"/>
      <c r="O385" s="32"/>
      <c r="P385" s="32"/>
      <c r="Q385" s="32"/>
      <c r="R385" s="32"/>
      <c r="S385" s="32"/>
      <c r="T385" s="32"/>
    </row>
    <row r="386" spans="1:20" hidden="1" x14ac:dyDescent="0.25">
      <c r="A386" s="46" t="s">
        <v>694</v>
      </c>
      <c r="B386" s="47" t="s">
        <v>435</v>
      </c>
      <c r="C386" s="47" t="s">
        <v>273</v>
      </c>
      <c r="D386" s="47" t="s">
        <v>4</v>
      </c>
      <c r="E386" s="48">
        <v>22</v>
      </c>
      <c r="F386" s="48">
        <v>7</v>
      </c>
      <c r="G386" s="48">
        <v>20</v>
      </c>
      <c r="H386" s="48">
        <v>17</v>
      </c>
      <c r="I386" s="48">
        <v>19</v>
      </c>
      <c r="J386" s="48">
        <v>7</v>
      </c>
      <c r="K386" s="48">
        <v>1753</v>
      </c>
      <c r="L386" s="60">
        <v>402</v>
      </c>
    </row>
    <row r="387" spans="1:20" hidden="1" x14ac:dyDescent="0.25">
      <c r="A387" s="49" t="s">
        <v>695</v>
      </c>
      <c r="B387" s="50" t="s">
        <v>435</v>
      </c>
      <c r="C387" s="50" t="s">
        <v>273</v>
      </c>
      <c r="D387" s="50" t="s">
        <v>4</v>
      </c>
      <c r="E387" s="51">
        <v>25</v>
      </c>
      <c r="F387" s="51">
        <v>7</v>
      </c>
      <c r="G387" s="51">
        <v>18</v>
      </c>
      <c r="H387" s="51">
        <v>35</v>
      </c>
      <c r="I387" s="51">
        <v>26</v>
      </c>
      <c r="J387" s="51">
        <v>3</v>
      </c>
      <c r="K387" s="51">
        <v>23</v>
      </c>
      <c r="L387" s="61">
        <v>326</v>
      </c>
    </row>
    <row r="388" spans="1:20" hidden="1" x14ac:dyDescent="0.25">
      <c r="A388" s="46" t="s">
        <v>696</v>
      </c>
      <c r="B388" s="47" t="s">
        <v>435</v>
      </c>
      <c r="C388" s="47" t="s">
        <v>273</v>
      </c>
      <c r="D388" s="47" t="s">
        <v>4</v>
      </c>
      <c r="E388" s="48">
        <v>26</v>
      </c>
      <c r="F388" s="48">
        <v>7</v>
      </c>
      <c r="G388" s="48">
        <v>28</v>
      </c>
      <c r="H388" s="48">
        <v>61</v>
      </c>
      <c r="I388" s="48">
        <v>40</v>
      </c>
      <c r="J388" s="48">
        <v>9</v>
      </c>
      <c r="K388" s="48">
        <v>3126</v>
      </c>
      <c r="L388" s="60">
        <v>510</v>
      </c>
    </row>
    <row r="389" spans="1:20" x14ac:dyDescent="0.25">
      <c r="A389" s="46" t="s">
        <v>247</v>
      </c>
      <c r="B389" s="47" t="s">
        <v>41</v>
      </c>
      <c r="C389" s="47" t="s">
        <v>273</v>
      </c>
      <c r="D389" s="47" t="s">
        <v>4</v>
      </c>
      <c r="E389" s="48">
        <v>55</v>
      </c>
      <c r="F389" s="48">
        <v>7</v>
      </c>
      <c r="G389" s="48">
        <v>14</v>
      </c>
      <c r="H389" s="48">
        <v>93</v>
      </c>
      <c r="I389" s="48">
        <v>113</v>
      </c>
      <c r="J389" s="48">
        <v>8</v>
      </c>
      <c r="K389" s="48">
        <v>9419</v>
      </c>
      <c r="L389" s="60">
        <v>1124</v>
      </c>
      <c r="M389" s="65"/>
      <c r="N389" s="32"/>
      <c r="O389" s="32"/>
      <c r="P389" s="32"/>
      <c r="Q389" s="32"/>
      <c r="R389" s="32"/>
      <c r="S389" s="32"/>
      <c r="T389" s="32"/>
    </row>
    <row r="390" spans="1:20" hidden="1" x14ac:dyDescent="0.25">
      <c r="A390" s="46" t="s">
        <v>699</v>
      </c>
      <c r="B390" s="47" t="s">
        <v>435</v>
      </c>
      <c r="C390" s="47" t="s">
        <v>273</v>
      </c>
      <c r="D390" s="47" t="s">
        <v>4</v>
      </c>
      <c r="E390" s="48">
        <v>52</v>
      </c>
      <c r="F390" s="48">
        <v>7</v>
      </c>
      <c r="G390" s="48">
        <v>53</v>
      </c>
      <c r="H390" s="48">
        <v>133</v>
      </c>
      <c r="I390" s="48">
        <v>105</v>
      </c>
      <c r="J390" s="48">
        <v>12</v>
      </c>
      <c r="K390" s="48">
        <v>8497</v>
      </c>
      <c r="L390" s="60">
        <v>991</v>
      </c>
    </row>
    <row r="391" spans="1:20" hidden="1" x14ac:dyDescent="0.25">
      <c r="A391" s="49" t="s">
        <v>700</v>
      </c>
      <c r="B391" s="50" t="s">
        <v>435</v>
      </c>
      <c r="C391" s="50" t="s">
        <v>273</v>
      </c>
      <c r="D391" s="50" t="s">
        <v>4</v>
      </c>
      <c r="E391" s="51">
        <v>52</v>
      </c>
      <c r="F391" s="51">
        <v>7</v>
      </c>
      <c r="G391" s="51">
        <v>18</v>
      </c>
      <c r="H391" s="51">
        <v>38</v>
      </c>
      <c r="I391" s="51">
        <v>64</v>
      </c>
      <c r="J391" s="51">
        <v>13</v>
      </c>
      <c r="K391" s="51">
        <v>1450</v>
      </c>
      <c r="L391" s="61">
        <v>795</v>
      </c>
    </row>
    <row r="392" spans="1:20" hidden="1" x14ac:dyDescent="0.25">
      <c r="A392" s="46" t="s">
        <v>701</v>
      </c>
      <c r="B392" s="47" t="s">
        <v>435</v>
      </c>
      <c r="C392" s="47" t="s">
        <v>273</v>
      </c>
      <c r="D392" s="47" t="s">
        <v>4</v>
      </c>
      <c r="E392" s="48">
        <v>33</v>
      </c>
      <c r="F392" s="48">
        <v>7</v>
      </c>
      <c r="G392" s="48">
        <v>25</v>
      </c>
      <c r="H392" s="48">
        <v>52</v>
      </c>
      <c r="I392" s="48">
        <v>45</v>
      </c>
      <c r="J392" s="48">
        <v>6</v>
      </c>
      <c r="K392" s="48">
        <v>5069</v>
      </c>
      <c r="L392" s="60">
        <v>519</v>
      </c>
      <c r="M392"/>
      <c r="N392" s="32"/>
      <c r="O392" s="32"/>
      <c r="P392" s="32"/>
      <c r="Q392" s="32"/>
      <c r="R392" s="32"/>
      <c r="S392" s="32"/>
      <c r="T392" s="32"/>
    </row>
    <row r="393" spans="1:20" hidden="1" x14ac:dyDescent="0.25">
      <c r="A393" s="49" t="s">
        <v>702</v>
      </c>
      <c r="B393" s="50" t="s">
        <v>435</v>
      </c>
      <c r="C393" s="50" t="s">
        <v>273</v>
      </c>
      <c r="D393" s="50" t="s">
        <v>4</v>
      </c>
      <c r="E393" s="51">
        <v>50</v>
      </c>
      <c r="F393" s="51">
        <v>7</v>
      </c>
      <c r="G393" s="51">
        <v>12</v>
      </c>
      <c r="H393" s="51">
        <v>107</v>
      </c>
      <c r="I393" s="51">
        <v>100</v>
      </c>
      <c r="J393" s="51">
        <v>17</v>
      </c>
      <c r="K393" s="51">
        <v>9849</v>
      </c>
      <c r="L393" s="61">
        <v>993</v>
      </c>
    </row>
    <row r="394" spans="1:20" hidden="1" x14ac:dyDescent="0.25">
      <c r="A394" s="46" t="s">
        <v>703</v>
      </c>
      <c r="B394" s="47" t="s">
        <v>435</v>
      </c>
      <c r="C394" s="47" t="s">
        <v>273</v>
      </c>
      <c r="D394" s="47" t="s">
        <v>4</v>
      </c>
      <c r="E394" s="48">
        <v>44</v>
      </c>
      <c r="F394" s="48">
        <v>7</v>
      </c>
      <c r="G394" s="48">
        <v>46</v>
      </c>
      <c r="H394" s="48">
        <v>72</v>
      </c>
      <c r="I394" s="48">
        <v>58</v>
      </c>
      <c r="J394" s="48">
        <v>23</v>
      </c>
      <c r="K394" s="48">
        <v>3781</v>
      </c>
      <c r="L394" s="60">
        <v>714</v>
      </c>
    </row>
    <row r="395" spans="1:20" hidden="1" x14ac:dyDescent="0.25">
      <c r="A395" s="49" t="s">
        <v>704</v>
      </c>
      <c r="B395" s="50" t="s">
        <v>435</v>
      </c>
      <c r="C395" s="50" t="s">
        <v>273</v>
      </c>
      <c r="D395" s="50" t="s">
        <v>4</v>
      </c>
      <c r="E395" s="51">
        <v>39</v>
      </c>
      <c r="F395" s="51">
        <v>7</v>
      </c>
      <c r="G395" s="51">
        <v>22</v>
      </c>
      <c r="H395" s="51">
        <v>71</v>
      </c>
      <c r="I395" s="51">
        <v>62</v>
      </c>
      <c r="J395" s="51">
        <v>4</v>
      </c>
      <c r="K395" s="51">
        <v>6428</v>
      </c>
      <c r="L395" s="61">
        <v>735</v>
      </c>
    </row>
    <row r="396" spans="1:20" hidden="1" x14ac:dyDescent="0.25">
      <c r="A396" s="46" t="s">
        <v>705</v>
      </c>
      <c r="B396" s="47" t="s">
        <v>435</v>
      </c>
      <c r="C396" s="47" t="s">
        <v>273</v>
      </c>
      <c r="D396" s="47" t="s">
        <v>4</v>
      </c>
      <c r="E396" s="48">
        <v>47</v>
      </c>
      <c r="F396" s="48">
        <v>7</v>
      </c>
      <c r="G396" s="48">
        <v>60</v>
      </c>
      <c r="H396" s="48">
        <v>97</v>
      </c>
      <c r="I396" s="48">
        <v>82</v>
      </c>
      <c r="J396" s="48">
        <v>7</v>
      </c>
      <c r="K396" s="48">
        <v>5982</v>
      </c>
      <c r="L396" s="60">
        <v>933</v>
      </c>
    </row>
    <row r="397" spans="1:20" hidden="1" x14ac:dyDescent="0.25">
      <c r="A397" s="46" t="s">
        <v>706</v>
      </c>
      <c r="B397" s="47" t="s">
        <v>435</v>
      </c>
      <c r="C397" s="47" t="s">
        <v>273</v>
      </c>
      <c r="D397" s="47" t="s">
        <v>4</v>
      </c>
      <c r="E397" s="48">
        <v>38</v>
      </c>
      <c r="F397" s="48">
        <v>7</v>
      </c>
      <c r="G397" s="48">
        <v>17</v>
      </c>
      <c r="H397" s="48">
        <v>55</v>
      </c>
      <c r="I397" s="48">
        <v>38</v>
      </c>
      <c r="J397" s="48">
        <v>18</v>
      </c>
      <c r="K397" s="48">
        <v>3856</v>
      </c>
      <c r="L397" s="60">
        <v>697</v>
      </c>
    </row>
    <row r="398" spans="1:20" hidden="1" x14ac:dyDescent="0.25">
      <c r="A398" s="49" t="s">
        <v>707</v>
      </c>
      <c r="B398" s="50" t="s">
        <v>435</v>
      </c>
      <c r="C398" s="50" t="s">
        <v>273</v>
      </c>
      <c r="D398" s="50" t="s">
        <v>4</v>
      </c>
      <c r="E398" s="51">
        <v>35</v>
      </c>
      <c r="F398" s="51">
        <v>7</v>
      </c>
      <c r="G398" s="51">
        <v>14</v>
      </c>
      <c r="H398" s="51">
        <v>23</v>
      </c>
      <c r="I398" s="51">
        <v>70</v>
      </c>
      <c r="J398" s="51">
        <v>3</v>
      </c>
      <c r="K398" s="51">
        <v>4346</v>
      </c>
      <c r="L398" s="61">
        <v>615</v>
      </c>
      <c r="M398" s="65"/>
      <c r="N398" s="32"/>
      <c r="O398" s="32"/>
      <c r="P398" s="32"/>
      <c r="Q398" s="32"/>
      <c r="R398" s="32"/>
      <c r="S398" s="32"/>
      <c r="T398" s="32"/>
    </row>
    <row r="399" spans="1:20" hidden="1" x14ac:dyDescent="0.25">
      <c r="A399" s="46" t="s">
        <v>708</v>
      </c>
      <c r="B399" s="47" t="s">
        <v>435</v>
      </c>
      <c r="C399" s="47" t="s">
        <v>273</v>
      </c>
      <c r="D399" s="47" t="s">
        <v>4</v>
      </c>
      <c r="E399" s="48">
        <v>21</v>
      </c>
      <c r="F399" s="48">
        <v>6</v>
      </c>
      <c r="G399" s="48">
        <v>0</v>
      </c>
      <c r="H399" s="48">
        <v>10</v>
      </c>
      <c r="I399" s="48">
        <v>16</v>
      </c>
      <c r="J399" s="48">
        <v>6</v>
      </c>
      <c r="K399" s="48">
        <v>58</v>
      </c>
      <c r="L399" s="60">
        <v>372</v>
      </c>
      <c r="M399" s="65"/>
      <c r="N399" s="32"/>
      <c r="O399" s="32"/>
      <c r="P399" s="32"/>
      <c r="Q399" s="32"/>
      <c r="R399" s="32"/>
      <c r="S399" s="32"/>
      <c r="T399" s="32"/>
    </row>
    <row r="400" spans="1:20" x14ac:dyDescent="0.25">
      <c r="A400" s="49" t="s">
        <v>402</v>
      </c>
      <c r="B400" s="50" t="s">
        <v>37</v>
      </c>
      <c r="C400" s="50" t="s">
        <v>273</v>
      </c>
      <c r="D400" s="50" t="s">
        <v>4</v>
      </c>
      <c r="E400" s="51">
        <v>29</v>
      </c>
      <c r="F400" s="51">
        <v>6</v>
      </c>
      <c r="G400" s="51">
        <v>6</v>
      </c>
      <c r="H400" s="51">
        <v>5</v>
      </c>
      <c r="I400" s="51">
        <v>30</v>
      </c>
      <c r="J400" s="51">
        <v>11</v>
      </c>
      <c r="K400" s="51">
        <v>52</v>
      </c>
      <c r="L400" s="61">
        <v>340</v>
      </c>
    </row>
    <row r="401" spans="1:20" hidden="1" x14ac:dyDescent="0.25">
      <c r="A401" s="46" t="s">
        <v>718</v>
      </c>
      <c r="B401" s="47" t="s">
        <v>435</v>
      </c>
      <c r="C401" s="47" t="s">
        <v>273</v>
      </c>
      <c r="D401" s="47" t="s">
        <v>4</v>
      </c>
      <c r="E401" s="48">
        <v>32</v>
      </c>
      <c r="F401" s="48">
        <v>6</v>
      </c>
      <c r="G401" s="48">
        <v>11</v>
      </c>
      <c r="H401" s="48">
        <v>62</v>
      </c>
      <c r="I401" s="48">
        <v>38</v>
      </c>
      <c r="J401" s="48">
        <v>8</v>
      </c>
      <c r="K401" s="48">
        <v>1350</v>
      </c>
      <c r="L401" s="60">
        <v>554</v>
      </c>
    </row>
    <row r="402" spans="1:20" hidden="1" x14ac:dyDescent="0.25">
      <c r="A402" s="46" t="s">
        <v>720</v>
      </c>
      <c r="B402" s="47" t="s">
        <v>435</v>
      </c>
      <c r="C402" s="47" t="s">
        <v>273</v>
      </c>
      <c r="D402" s="47" t="s">
        <v>4</v>
      </c>
      <c r="E402" s="48">
        <v>23</v>
      </c>
      <c r="F402" s="48">
        <v>6</v>
      </c>
      <c r="G402" s="48">
        <v>12</v>
      </c>
      <c r="H402" s="48">
        <v>18</v>
      </c>
      <c r="I402" s="48">
        <v>21</v>
      </c>
      <c r="J402" s="48">
        <v>1</v>
      </c>
      <c r="K402" s="48">
        <v>2065</v>
      </c>
      <c r="L402" s="60">
        <v>375</v>
      </c>
    </row>
    <row r="403" spans="1:20" hidden="1" x14ac:dyDescent="0.25">
      <c r="A403" s="49" t="s">
        <v>721</v>
      </c>
      <c r="B403" s="50" t="s">
        <v>435</v>
      </c>
      <c r="C403" s="50" t="s">
        <v>273</v>
      </c>
      <c r="D403" s="50" t="s">
        <v>4</v>
      </c>
      <c r="E403" s="51">
        <v>31</v>
      </c>
      <c r="F403" s="51">
        <v>6</v>
      </c>
      <c r="G403" s="51">
        <v>10</v>
      </c>
      <c r="H403" s="51">
        <v>8</v>
      </c>
      <c r="I403" s="51">
        <v>43</v>
      </c>
      <c r="J403" s="51">
        <v>8</v>
      </c>
      <c r="K403" s="51">
        <v>5630</v>
      </c>
      <c r="L403" s="61">
        <v>589</v>
      </c>
      <c r="M403" s="65"/>
      <c r="N403" s="32"/>
      <c r="O403" s="32"/>
      <c r="P403" s="32"/>
      <c r="Q403" s="32"/>
      <c r="R403" s="32"/>
      <c r="S403" s="32"/>
      <c r="T403" s="32"/>
    </row>
    <row r="404" spans="1:20" x14ac:dyDescent="0.25">
      <c r="A404" s="49" t="s">
        <v>306</v>
      </c>
      <c r="B404" s="50" t="s">
        <v>37</v>
      </c>
      <c r="C404" s="50" t="s">
        <v>273</v>
      </c>
      <c r="D404" s="50" t="s">
        <v>4</v>
      </c>
      <c r="E404" s="51">
        <v>33</v>
      </c>
      <c r="F404" s="51">
        <v>6</v>
      </c>
      <c r="G404" s="51">
        <v>38</v>
      </c>
      <c r="H404" s="51">
        <v>47</v>
      </c>
      <c r="I404" s="51">
        <v>41</v>
      </c>
      <c r="J404" s="51">
        <v>5</v>
      </c>
      <c r="K404" s="51">
        <v>1333</v>
      </c>
      <c r="L404" s="61">
        <v>454</v>
      </c>
    </row>
    <row r="405" spans="1:20" hidden="1" x14ac:dyDescent="0.25">
      <c r="A405" s="49" t="s">
        <v>724</v>
      </c>
      <c r="B405" s="50" t="s">
        <v>435</v>
      </c>
      <c r="C405" s="50" t="s">
        <v>273</v>
      </c>
      <c r="D405" s="50" t="s">
        <v>4</v>
      </c>
      <c r="E405" s="51">
        <v>46</v>
      </c>
      <c r="F405" s="51">
        <v>6</v>
      </c>
      <c r="G405" s="51">
        <v>33</v>
      </c>
      <c r="H405" s="51">
        <v>51</v>
      </c>
      <c r="I405" s="51">
        <v>67</v>
      </c>
      <c r="J405" s="51">
        <v>18</v>
      </c>
      <c r="K405" s="51">
        <v>10517</v>
      </c>
      <c r="L405" s="61">
        <v>799</v>
      </c>
    </row>
    <row r="406" spans="1:20" hidden="1" x14ac:dyDescent="0.25">
      <c r="A406" s="46" t="s">
        <v>725</v>
      </c>
      <c r="B406" s="47" t="s">
        <v>435</v>
      </c>
      <c r="C406" s="47" t="s">
        <v>273</v>
      </c>
      <c r="D406" s="47" t="s">
        <v>4</v>
      </c>
      <c r="E406" s="48">
        <v>21</v>
      </c>
      <c r="F406" s="48">
        <v>6</v>
      </c>
      <c r="G406" s="48">
        <v>18</v>
      </c>
      <c r="H406" s="48">
        <v>12</v>
      </c>
      <c r="I406" s="48">
        <v>19</v>
      </c>
      <c r="J406" s="48">
        <v>6</v>
      </c>
      <c r="K406" s="48">
        <v>93</v>
      </c>
      <c r="L406" s="60">
        <v>360</v>
      </c>
    </row>
    <row r="407" spans="1:20" hidden="1" x14ac:dyDescent="0.25">
      <c r="A407" s="49" t="s">
        <v>726</v>
      </c>
      <c r="B407" s="50" t="s">
        <v>435</v>
      </c>
      <c r="C407" s="50" t="s">
        <v>273</v>
      </c>
      <c r="D407" s="50" t="s">
        <v>4</v>
      </c>
      <c r="E407" s="51">
        <v>17</v>
      </c>
      <c r="F407" s="51">
        <v>6</v>
      </c>
      <c r="G407" s="51">
        <v>6</v>
      </c>
      <c r="H407" s="51">
        <v>20</v>
      </c>
      <c r="I407" s="51">
        <v>18</v>
      </c>
      <c r="J407" s="51">
        <v>13</v>
      </c>
      <c r="K407" s="51">
        <v>1144</v>
      </c>
      <c r="L407" s="61">
        <v>337</v>
      </c>
    </row>
    <row r="408" spans="1:20" hidden="1" x14ac:dyDescent="0.25">
      <c r="A408" s="46" t="s">
        <v>727</v>
      </c>
      <c r="B408" s="47" t="s">
        <v>435</v>
      </c>
      <c r="C408" s="47" t="s">
        <v>273</v>
      </c>
      <c r="D408" s="47" t="s">
        <v>4</v>
      </c>
      <c r="E408" s="48">
        <v>22</v>
      </c>
      <c r="F408" s="48">
        <v>6</v>
      </c>
      <c r="G408" s="48">
        <v>6</v>
      </c>
      <c r="H408" s="48">
        <v>19</v>
      </c>
      <c r="I408" s="48">
        <v>18</v>
      </c>
      <c r="J408" s="48">
        <v>7</v>
      </c>
      <c r="K408" s="48">
        <v>2555</v>
      </c>
      <c r="L408" s="60">
        <v>419</v>
      </c>
    </row>
    <row r="409" spans="1:20" hidden="1" x14ac:dyDescent="0.25">
      <c r="A409" s="49" t="s">
        <v>728</v>
      </c>
      <c r="B409" s="50" t="s">
        <v>435</v>
      </c>
      <c r="C409" s="50" t="s">
        <v>273</v>
      </c>
      <c r="D409" s="50" t="s">
        <v>4</v>
      </c>
      <c r="E409" s="51">
        <v>43</v>
      </c>
      <c r="F409" s="51">
        <v>6</v>
      </c>
      <c r="G409" s="51">
        <v>14</v>
      </c>
      <c r="H409" s="51">
        <v>92</v>
      </c>
      <c r="I409" s="51">
        <v>60</v>
      </c>
      <c r="J409" s="51">
        <v>17</v>
      </c>
      <c r="K409" s="51">
        <v>4284</v>
      </c>
      <c r="L409" s="61">
        <v>790</v>
      </c>
    </row>
    <row r="410" spans="1:20" hidden="1" x14ac:dyDescent="0.25">
      <c r="A410" s="46" t="s">
        <v>734</v>
      </c>
      <c r="B410" s="47" t="s">
        <v>435</v>
      </c>
      <c r="C410" s="47" t="s">
        <v>273</v>
      </c>
      <c r="D410" s="47" t="s">
        <v>4</v>
      </c>
      <c r="E410" s="48">
        <v>12</v>
      </c>
      <c r="F410" s="48">
        <v>5</v>
      </c>
      <c r="G410" s="48">
        <v>0</v>
      </c>
      <c r="H410" s="48">
        <v>3</v>
      </c>
      <c r="I410" s="48">
        <v>12</v>
      </c>
      <c r="J410" s="48">
        <v>6</v>
      </c>
      <c r="K410" s="48">
        <v>0</v>
      </c>
      <c r="L410" s="60">
        <v>181</v>
      </c>
    </row>
    <row r="411" spans="1:20" hidden="1" x14ac:dyDescent="0.25">
      <c r="A411" s="46" t="s">
        <v>736</v>
      </c>
      <c r="B411" s="47" t="s">
        <v>435</v>
      </c>
      <c r="C411" s="47" t="s">
        <v>273</v>
      </c>
      <c r="D411" s="47" t="s">
        <v>4</v>
      </c>
      <c r="E411" s="48">
        <v>38</v>
      </c>
      <c r="F411" s="48">
        <v>5</v>
      </c>
      <c r="G411" s="48">
        <v>26</v>
      </c>
      <c r="H411" s="48">
        <v>65</v>
      </c>
      <c r="I411" s="48">
        <v>41</v>
      </c>
      <c r="J411" s="48">
        <v>4</v>
      </c>
      <c r="K411" s="48">
        <v>5862</v>
      </c>
      <c r="L411" s="60">
        <v>691</v>
      </c>
    </row>
    <row r="412" spans="1:20" hidden="1" x14ac:dyDescent="0.25">
      <c r="A412" s="49" t="s">
        <v>737</v>
      </c>
      <c r="B412" s="50" t="s">
        <v>435</v>
      </c>
      <c r="C412" s="50" t="s">
        <v>273</v>
      </c>
      <c r="D412" s="50" t="s">
        <v>4</v>
      </c>
      <c r="E412" s="51">
        <v>31</v>
      </c>
      <c r="F412" s="51">
        <v>5</v>
      </c>
      <c r="G412" s="51">
        <v>29</v>
      </c>
      <c r="H412" s="51">
        <v>87</v>
      </c>
      <c r="I412" s="51">
        <v>65</v>
      </c>
      <c r="J412" s="51">
        <v>10</v>
      </c>
      <c r="K412" s="51">
        <v>4193</v>
      </c>
      <c r="L412" s="61">
        <v>548</v>
      </c>
    </row>
    <row r="413" spans="1:20" hidden="1" x14ac:dyDescent="0.25">
      <c r="A413" s="49" t="s">
        <v>739</v>
      </c>
      <c r="B413" s="50" t="s">
        <v>435</v>
      </c>
      <c r="C413" s="50" t="s">
        <v>273</v>
      </c>
      <c r="D413" s="50" t="s">
        <v>4</v>
      </c>
      <c r="E413" s="51">
        <v>14</v>
      </c>
      <c r="F413" s="51">
        <v>5</v>
      </c>
      <c r="G413" s="51">
        <v>4</v>
      </c>
      <c r="H413" s="51">
        <v>3</v>
      </c>
      <c r="I413" s="51">
        <v>12</v>
      </c>
      <c r="J413" s="51">
        <v>1</v>
      </c>
      <c r="K413" s="51">
        <v>5</v>
      </c>
      <c r="L413" s="61">
        <v>222</v>
      </c>
    </row>
    <row r="414" spans="1:20" hidden="1" x14ac:dyDescent="0.25">
      <c r="A414" s="46" t="s">
        <v>740</v>
      </c>
      <c r="B414" s="47" t="s">
        <v>435</v>
      </c>
      <c r="C414" s="47" t="s">
        <v>273</v>
      </c>
      <c r="D414" s="47" t="s">
        <v>4</v>
      </c>
      <c r="E414" s="48">
        <v>28</v>
      </c>
      <c r="F414" s="48">
        <v>5</v>
      </c>
      <c r="G414" s="48">
        <v>13</v>
      </c>
      <c r="H414" s="48">
        <v>75</v>
      </c>
      <c r="I414" s="48">
        <v>49</v>
      </c>
      <c r="J414" s="48">
        <v>4</v>
      </c>
      <c r="K414" s="48">
        <v>5280</v>
      </c>
      <c r="L414" s="60">
        <v>434</v>
      </c>
    </row>
    <row r="415" spans="1:20" hidden="1" x14ac:dyDescent="0.25">
      <c r="A415" s="49" t="s">
        <v>741</v>
      </c>
      <c r="B415" s="50" t="s">
        <v>435</v>
      </c>
      <c r="C415" s="50" t="s">
        <v>273</v>
      </c>
      <c r="D415" s="50" t="s">
        <v>4</v>
      </c>
      <c r="E415" s="51">
        <v>26</v>
      </c>
      <c r="F415" s="51">
        <v>5</v>
      </c>
      <c r="G415" s="51">
        <v>9</v>
      </c>
      <c r="H415" s="51">
        <v>53</v>
      </c>
      <c r="I415" s="51">
        <v>30</v>
      </c>
      <c r="J415" s="51">
        <v>7</v>
      </c>
      <c r="K415" s="51">
        <v>2420</v>
      </c>
      <c r="L415" s="61">
        <v>457</v>
      </c>
      <c r="M415" s="65"/>
      <c r="N415" s="32"/>
      <c r="O415" s="32"/>
      <c r="P415" s="32"/>
      <c r="Q415" s="32"/>
      <c r="R415" s="32"/>
      <c r="S415" s="32"/>
      <c r="T415" s="32"/>
    </row>
    <row r="416" spans="1:20" hidden="1" x14ac:dyDescent="0.25">
      <c r="A416" s="46" t="s">
        <v>742</v>
      </c>
      <c r="B416" s="47" t="s">
        <v>435</v>
      </c>
      <c r="C416" s="47" t="s">
        <v>273</v>
      </c>
      <c r="D416" s="47" t="s">
        <v>4</v>
      </c>
      <c r="E416" s="48">
        <v>19</v>
      </c>
      <c r="F416" s="48">
        <v>5</v>
      </c>
      <c r="G416" s="48">
        <v>10</v>
      </c>
      <c r="H416" s="48">
        <v>11</v>
      </c>
      <c r="I416" s="48">
        <v>19</v>
      </c>
      <c r="J416" s="48">
        <v>8</v>
      </c>
      <c r="K416" s="48">
        <v>603</v>
      </c>
      <c r="L416" s="60">
        <v>346</v>
      </c>
    </row>
    <row r="417" spans="1:20" hidden="1" x14ac:dyDescent="0.25">
      <c r="A417" s="46" t="s">
        <v>744</v>
      </c>
      <c r="B417" s="47" t="s">
        <v>435</v>
      </c>
      <c r="C417" s="47" t="s">
        <v>273</v>
      </c>
      <c r="D417" s="47" t="s">
        <v>4</v>
      </c>
      <c r="E417" s="48">
        <v>30</v>
      </c>
      <c r="F417" s="48">
        <v>5</v>
      </c>
      <c r="G417" s="48">
        <v>4</v>
      </c>
      <c r="H417" s="48">
        <v>14</v>
      </c>
      <c r="I417" s="48">
        <v>19</v>
      </c>
      <c r="J417" s="48">
        <v>4</v>
      </c>
      <c r="K417" s="48">
        <v>35</v>
      </c>
      <c r="L417" s="60">
        <v>394</v>
      </c>
    </row>
    <row r="418" spans="1:20" hidden="1" x14ac:dyDescent="0.25">
      <c r="A418" s="46" t="s">
        <v>746</v>
      </c>
      <c r="B418" s="47" t="s">
        <v>435</v>
      </c>
      <c r="C418" s="47" t="s">
        <v>273</v>
      </c>
      <c r="D418" s="47" t="s">
        <v>4</v>
      </c>
      <c r="E418" s="48">
        <v>40</v>
      </c>
      <c r="F418" s="48">
        <v>5</v>
      </c>
      <c r="G418" s="48">
        <v>19</v>
      </c>
      <c r="H418" s="48">
        <v>75</v>
      </c>
      <c r="I418" s="48">
        <v>56</v>
      </c>
      <c r="J418" s="48">
        <v>11</v>
      </c>
      <c r="K418" s="48">
        <v>1403</v>
      </c>
      <c r="L418" s="60">
        <v>553</v>
      </c>
      <c r="M418"/>
      <c r="N418" s="32"/>
      <c r="O418" s="32"/>
      <c r="P418" s="32"/>
      <c r="Q418" s="32"/>
      <c r="R418" s="32"/>
      <c r="S418" s="32"/>
      <c r="T418" s="32"/>
    </row>
    <row r="419" spans="1:20" hidden="1" x14ac:dyDescent="0.25">
      <c r="A419" s="49" t="s">
        <v>747</v>
      </c>
      <c r="B419" s="50" t="s">
        <v>435</v>
      </c>
      <c r="C419" s="50" t="s">
        <v>273</v>
      </c>
      <c r="D419" s="50" t="s">
        <v>4</v>
      </c>
      <c r="E419" s="51">
        <v>28</v>
      </c>
      <c r="F419" s="51">
        <v>5</v>
      </c>
      <c r="G419" s="51">
        <v>32</v>
      </c>
      <c r="H419" s="51">
        <v>55</v>
      </c>
      <c r="I419" s="51">
        <v>25</v>
      </c>
      <c r="J419" s="51">
        <v>6</v>
      </c>
      <c r="K419" s="51">
        <v>377</v>
      </c>
      <c r="L419" s="61">
        <v>330</v>
      </c>
    </row>
    <row r="420" spans="1:20" hidden="1" x14ac:dyDescent="0.25">
      <c r="A420" s="46" t="s">
        <v>748</v>
      </c>
      <c r="B420" s="47" t="s">
        <v>435</v>
      </c>
      <c r="C420" s="47" t="s">
        <v>273</v>
      </c>
      <c r="D420" s="47" t="s">
        <v>4</v>
      </c>
      <c r="E420" s="48">
        <v>29</v>
      </c>
      <c r="F420" s="48">
        <v>5</v>
      </c>
      <c r="G420" s="48">
        <v>8</v>
      </c>
      <c r="H420" s="48">
        <v>99</v>
      </c>
      <c r="I420" s="48">
        <v>38</v>
      </c>
      <c r="J420" s="48">
        <v>5</v>
      </c>
      <c r="K420" s="48">
        <v>3521</v>
      </c>
      <c r="L420" s="60">
        <v>507</v>
      </c>
    </row>
    <row r="421" spans="1:20" hidden="1" x14ac:dyDescent="0.25">
      <c r="A421" s="49" t="s">
        <v>749</v>
      </c>
      <c r="B421" s="50" t="s">
        <v>435</v>
      </c>
      <c r="C421" s="50" t="s">
        <v>273</v>
      </c>
      <c r="D421" s="50" t="s">
        <v>4</v>
      </c>
      <c r="E421" s="51">
        <v>47</v>
      </c>
      <c r="F421" s="51">
        <v>5</v>
      </c>
      <c r="G421" s="51">
        <v>37</v>
      </c>
      <c r="H421" s="51">
        <v>91</v>
      </c>
      <c r="I421" s="51">
        <v>86</v>
      </c>
      <c r="J421" s="51">
        <v>0</v>
      </c>
      <c r="K421" s="51">
        <v>9503</v>
      </c>
      <c r="L421" s="61">
        <v>786</v>
      </c>
      <c r="M421" s="65"/>
      <c r="N421" s="32"/>
      <c r="O421" s="32"/>
      <c r="P421" s="32"/>
      <c r="Q421" s="32"/>
      <c r="R421" s="32"/>
      <c r="S421" s="32"/>
      <c r="T421" s="32"/>
    </row>
    <row r="422" spans="1:20" hidden="1" x14ac:dyDescent="0.25">
      <c r="A422" s="46" t="s">
        <v>750</v>
      </c>
      <c r="B422" s="47" t="s">
        <v>435</v>
      </c>
      <c r="C422" s="47" t="s">
        <v>273</v>
      </c>
      <c r="D422" s="47" t="s">
        <v>4</v>
      </c>
      <c r="E422" s="48">
        <v>17</v>
      </c>
      <c r="F422" s="48">
        <v>5</v>
      </c>
      <c r="G422" s="48">
        <v>4</v>
      </c>
      <c r="H422" s="48">
        <v>6</v>
      </c>
      <c r="I422" s="48">
        <v>18</v>
      </c>
      <c r="J422" s="48">
        <v>7</v>
      </c>
      <c r="K422" s="48">
        <v>94</v>
      </c>
      <c r="L422" s="60">
        <v>243</v>
      </c>
      <c r="M422"/>
      <c r="N422" s="32"/>
      <c r="O422" s="32"/>
      <c r="P422" s="32"/>
      <c r="Q422" s="32"/>
      <c r="R422" s="32"/>
      <c r="S422" s="32"/>
      <c r="T422" s="32"/>
    </row>
    <row r="423" spans="1:20" hidden="1" x14ac:dyDescent="0.25">
      <c r="A423" s="46" t="s">
        <v>752</v>
      </c>
      <c r="B423" s="47" t="s">
        <v>435</v>
      </c>
      <c r="C423" s="47" t="s">
        <v>273</v>
      </c>
      <c r="D423" s="47" t="s">
        <v>4</v>
      </c>
      <c r="E423" s="48">
        <v>18</v>
      </c>
      <c r="F423" s="48">
        <v>5</v>
      </c>
      <c r="G423" s="48">
        <v>12</v>
      </c>
      <c r="H423" s="48">
        <v>54</v>
      </c>
      <c r="I423" s="48">
        <v>10</v>
      </c>
      <c r="J423" s="48">
        <v>1</v>
      </c>
      <c r="K423" s="48">
        <v>328</v>
      </c>
      <c r="L423" s="60">
        <v>268</v>
      </c>
      <c r="M423"/>
      <c r="N423" s="32"/>
      <c r="O423" s="32"/>
      <c r="P423" s="32"/>
      <c r="Q423" s="32"/>
      <c r="R423" s="32"/>
      <c r="S423" s="32"/>
      <c r="T423" s="32"/>
    </row>
    <row r="424" spans="1:20" hidden="1" x14ac:dyDescent="0.25">
      <c r="A424" s="49" t="s">
        <v>753</v>
      </c>
      <c r="B424" s="50" t="s">
        <v>435</v>
      </c>
      <c r="C424" s="50" t="s">
        <v>273</v>
      </c>
      <c r="D424" s="50" t="s">
        <v>4</v>
      </c>
      <c r="E424" s="51">
        <v>22</v>
      </c>
      <c r="F424" s="51">
        <v>5</v>
      </c>
      <c r="G424" s="51">
        <v>4</v>
      </c>
      <c r="H424" s="51">
        <v>17</v>
      </c>
      <c r="I424" s="51">
        <v>20</v>
      </c>
      <c r="J424" s="51">
        <v>4</v>
      </c>
      <c r="K424" s="51">
        <v>1589</v>
      </c>
      <c r="L424" s="61">
        <v>324</v>
      </c>
      <c r="M424"/>
      <c r="N424" s="32"/>
      <c r="O424" s="32"/>
      <c r="P424" s="32"/>
      <c r="Q424" s="32"/>
      <c r="R424" s="32"/>
      <c r="S424" s="32"/>
      <c r="T424" s="32"/>
    </row>
    <row r="425" spans="1:20" x14ac:dyDescent="0.25">
      <c r="A425" s="46" t="s">
        <v>391</v>
      </c>
      <c r="B425" s="47" t="s">
        <v>31</v>
      </c>
      <c r="C425" s="47" t="s">
        <v>273</v>
      </c>
      <c r="D425" s="47" t="s">
        <v>4</v>
      </c>
      <c r="E425" s="48">
        <v>21</v>
      </c>
      <c r="F425" s="48">
        <v>5</v>
      </c>
      <c r="G425" s="48">
        <v>6</v>
      </c>
      <c r="H425" s="48">
        <v>60</v>
      </c>
      <c r="I425" s="48">
        <v>39</v>
      </c>
      <c r="J425" s="48">
        <v>6</v>
      </c>
      <c r="K425" s="48">
        <v>2677</v>
      </c>
      <c r="L425" s="60">
        <v>359</v>
      </c>
    </row>
    <row r="426" spans="1:20" hidden="1" x14ac:dyDescent="0.25">
      <c r="A426" s="46" t="s">
        <v>757</v>
      </c>
      <c r="B426" s="47" t="s">
        <v>435</v>
      </c>
      <c r="C426" s="47" t="s">
        <v>273</v>
      </c>
      <c r="D426" s="47" t="s">
        <v>4</v>
      </c>
      <c r="E426" s="48">
        <v>34</v>
      </c>
      <c r="F426" s="48">
        <v>5</v>
      </c>
      <c r="G426" s="48">
        <v>11</v>
      </c>
      <c r="H426" s="48">
        <v>24</v>
      </c>
      <c r="I426" s="48">
        <v>36</v>
      </c>
      <c r="J426" s="48">
        <v>9</v>
      </c>
      <c r="K426" s="48">
        <v>386</v>
      </c>
      <c r="L426" s="60">
        <v>423</v>
      </c>
      <c r="M426" s="65"/>
      <c r="N426" s="32"/>
      <c r="O426" s="32"/>
      <c r="P426" s="32"/>
      <c r="Q426" s="32"/>
      <c r="R426" s="32"/>
      <c r="S426" s="32"/>
      <c r="T426" s="32"/>
    </row>
    <row r="427" spans="1:20" hidden="1" x14ac:dyDescent="0.25">
      <c r="A427" s="49" t="s">
        <v>758</v>
      </c>
      <c r="B427" s="50" t="s">
        <v>435</v>
      </c>
      <c r="C427" s="50" t="s">
        <v>273</v>
      </c>
      <c r="D427" s="50" t="s">
        <v>4</v>
      </c>
      <c r="E427" s="51">
        <v>55</v>
      </c>
      <c r="F427" s="51">
        <v>5</v>
      </c>
      <c r="G427" s="51">
        <v>34</v>
      </c>
      <c r="H427" s="51">
        <v>33</v>
      </c>
      <c r="I427" s="51">
        <v>115</v>
      </c>
      <c r="J427" s="51">
        <v>19</v>
      </c>
      <c r="K427" s="51">
        <v>10397</v>
      </c>
      <c r="L427" s="61">
        <v>1081</v>
      </c>
      <c r="M427" s="65"/>
      <c r="N427" s="32"/>
      <c r="O427" s="32"/>
      <c r="P427" s="32"/>
      <c r="Q427" s="32"/>
      <c r="R427" s="32"/>
      <c r="S427" s="32"/>
      <c r="T427" s="32"/>
    </row>
    <row r="428" spans="1:20" hidden="1" x14ac:dyDescent="0.25">
      <c r="A428" s="46" t="s">
        <v>759</v>
      </c>
      <c r="B428" s="47" t="s">
        <v>435</v>
      </c>
      <c r="C428" s="47" t="s">
        <v>273</v>
      </c>
      <c r="D428" s="47" t="s">
        <v>4</v>
      </c>
      <c r="E428" s="48">
        <v>30</v>
      </c>
      <c r="F428" s="48">
        <v>5</v>
      </c>
      <c r="G428" s="48">
        <v>31</v>
      </c>
      <c r="H428" s="48">
        <v>57</v>
      </c>
      <c r="I428" s="48">
        <v>59</v>
      </c>
      <c r="J428" s="48">
        <v>16</v>
      </c>
      <c r="K428" s="48">
        <v>3092</v>
      </c>
      <c r="L428" s="60">
        <v>534</v>
      </c>
      <c r="M428" s="65"/>
      <c r="N428" s="32"/>
      <c r="O428" s="32"/>
      <c r="P428" s="32"/>
      <c r="Q428" s="32"/>
      <c r="R428" s="32"/>
      <c r="S428" s="32"/>
      <c r="T428" s="32"/>
    </row>
    <row r="429" spans="1:20" hidden="1" x14ac:dyDescent="0.25">
      <c r="A429" s="46" t="s">
        <v>765</v>
      </c>
      <c r="B429" s="47" t="s">
        <v>435</v>
      </c>
      <c r="C429" s="47" t="s">
        <v>273</v>
      </c>
      <c r="D429" s="47" t="s">
        <v>4</v>
      </c>
      <c r="E429" s="48">
        <v>33</v>
      </c>
      <c r="F429" s="48">
        <v>4</v>
      </c>
      <c r="G429" s="48">
        <v>10</v>
      </c>
      <c r="H429" s="48">
        <v>79</v>
      </c>
      <c r="I429" s="48">
        <v>36</v>
      </c>
      <c r="J429" s="48">
        <v>11</v>
      </c>
      <c r="K429" s="48">
        <v>64</v>
      </c>
      <c r="L429" s="60">
        <v>558</v>
      </c>
      <c r="M429" s="65"/>
      <c r="N429" s="32"/>
      <c r="O429" s="32"/>
      <c r="P429" s="32"/>
      <c r="Q429" s="32"/>
      <c r="R429" s="32"/>
      <c r="S429" s="32"/>
      <c r="T429" s="32"/>
    </row>
    <row r="430" spans="1:20" hidden="1" x14ac:dyDescent="0.25">
      <c r="A430" s="46" t="s">
        <v>769</v>
      </c>
      <c r="B430" s="47" t="s">
        <v>435</v>
      </c>
      <c r="C430" s="47" t="s">
        <v>273</v>
      </c>
      <c r="D430" s="47" t="s">
        <v>4</v>
      </c>
      <c r="E430" s="48">
        <v>39</v>
      </c>
      <c r="F430" s="48">
        <v>4</v>
      </c>
      <c r="G430" s="48">
        <v>25</v>
      </c>
      <c r="H430" s="48">
        <v>63</v>
      </c>
      <c r="I430" s="48">
        <v>40</v>
      </c>
      <c r="J430" s="48">
        <v>7</v>
      </c>
      <c r="K430" s="48">
        <v>4163</v>
      </c>
      <c r="L430" s="60">
        <v>579</v>
      </c>
    </row>
    <row r="431" spans="1:20" hidden="1" x14ac:dyDescent="0.25">
      <c r="A431" s="49" t="s">
        <v>770</v>
      </c>
      <c r="B431" s="50" t="s">
        <v>435</v>
      </c>
      <c r="C431" s="50" t="s">
        <v>273</v>
      </c>
      <c r="D431" s="50" t="s">
        <v>4</v>
      </c>
      <c r="E431" s="51">
        <v>13</v>
      </c>
      <c r="F431" s="51">
        <v>4</v>
      </c>
      <c r="G431" s="51">
        <v>13</v>
      </c>
      <c r="H431" s="51">
        <v>5</v>
      </c>
      <c r="I431" s="51">
        <v>10</v>
      </c>
      <c r="J431" s="51">
        <v>3</v>
      </c>
      <c r="K431" s="51">
        <v>324</v>
      </c>
      <c r="L431" s="61">
        <v>178</v>
      </c>
    </row>
    <row r="432" spans="1:20" hidden="1" x14ac:dyDescent="0.25">
      <c r="A432" s="46" t="s">
        <v>771</v>
      </c>
      <c r="B432" s="47" t="s">
        <v>435</v>
      </c>
      <c r="C432" s="47" t="s">
        <v>273</v>
      </c>
      <c r="D432" s="47" t="s">
        <v>4</v>
      </c>
      <c r="E432" s="48">
        <v>18</v>
      </c>
      <c r="F432" s="48">
        <v>4</v>
      </c>
      <c r="G432" s="48">
        <v>10</v>
      </c>
      <c r="H432" s="48">
        <v>8</v>
      </c>
      <c r="I432" s="48">
        <v>16</v>
      </c>
      <c r="J432" s="48">
        <v>6</v>
      </c>
      <c r="K432" s="48">
        <v>11</v>
      </c>
      <c r="L432" s="60">
        <v>243</v>
      </c>
    </row>
    <row r="433" spans="1:20" hidden="1" x14ac:dyDescent="0.25">
      <c r="A433" s="49" t="s">
        <v>772</v>
      </c>
      <c r="B433" s="50" t="s">
        <v>435</v>
      </c>
      <c r="C433" s="50" t="s">
        <v>273</v>
      </c>
      <c r="D433" s="50" t="s">
        <v>4</v>
      </c>
      <c r="E433" s="51">
        <v>21</v>
      </c>
      <c r="F433" s="51">
        <v>4</v>
      </c>
      <c r="G433" s="51">
        <v>2</v>
      </c>
      <c r="H433" s="51">
        <v>22</v>
      </c>
      <c r="I433" s="51">
        <v>20</v>
      </c>
      <c r="J433" s="51">
        <v>6</v>
      </c>
      <c r="K433" s="51">
        <v>180</v>
      </c>
      <c r="L433" s="61">
        <v>315</v>
      </c>
      <c r="M433" s="65"/>
      <c r="N433" s="32"/>
      <c r="O433" s="32"/>
      <c r="P433" s="32"/>
      <c r="Q433" s="32"/>
      <c r="R433" s="32"/>
      <c r="S433" s="32"/>
      <c r="T433" s="32"/>
    </row>
    <row r="434" spans="1:20" hidden="1" x14ac:dyDescent="0.25">
      <c r="A434" s="46" t="s">
        <v>778</v>
      </c>
      <c r="B434" s="47" t="s">
        <v>435</v>
      </c>
      <c r="C434" s="47" t="s">
        <v>273</v>
      </c>
      <c r="D434" s="47" t="s">
        <v>4</v>
      </c>
      <c r="E434" s="48">
        <v>53</v>
      </c>
      <c r="F434" s="48">
        <v>4</v>
      </c>
      <c r="G434" s="48">
        <v>43</v>
      </c>
      <c r="H434" s="48">
        <v>55</v>
      </c>
      <c r="I434" s="48">
        <v>86</v>
      </c>
      <c r="J434" s="48">
        <v>5</v>
      </c>
      <c r="K434" s="48">
        <v>2737</v>
      </c>
      <c r="L434" s="60">
        <v>660</v>
      </c>
    </row>
    <row r="435" spans="1:20" hidden="1" x14ac:dyDescent="0.25">
      <c r="A435" s="49" t="s">
        <v>779</v>
      </c>
      <c r="B435" s="50" t="s">
        <v>435</v>
      </c>
      <c r="C435" s="50" t="s">
        <v>273</v>
      </c>
      <c r="D435" s="50" t="s">
        <v>4</v>
      </c>
      <c r="E435" s="51">
        <v>48</v>
      </c>
      <c r="F435" s="51">
        <v>4</v>
      </c>
      <c r="G435" s="51">
        <v>36</v>
      </c>
      <c r="H435" s="51">
        <v>87</v>
      </c>
      <c r="I435" s="51">
        <v>60</v>
      </c>
      <c r="J435" s="51">
        <v>3</v>
      </c>
      <c r="K435" s="51">
        <v>1656</v>
      </c>
      <c r="L435" s="61">
        <v>698</v>
      </c>
    </row>
    <row r="436" spans="1:20" x14ac:dyDescent="0.25">
      <c r="A436" s="46" t="s">
        <v>396</v>
      </c>
      <c r="B436" s="47" t="s">
        <v>37</v>
      </c>
      <c r="C436" s="47" t="s">
        <v>273</v>
      </c>
      <c r="D436" s="47" t="s">
        <v>4</v>
      </c>
      <c r="E436" s="48">
        <v>29</v>
      </c>
      <c r="F436" s="48">
        <v>4</v>
      </c>
      <c r="G436" s="48">
        <v>10</v>
      </c>
      <c r="H436" s="48">
        <v>16</v>
      </c>
      <c r="I436" s="48">
        <v>31</v>
      </c>
      <c r="J436" s="48">
        <v>4</v>
      </c>
      <c r="K436" s="48">
        <v>422</v>
      </c>
      <c r="L436" s="60">
        <v>398</v>
      </c>
    </row>
    <row r="437" spans="1:20" hidden="1" x14ac:dyDescent="0.25">
      <c r="A437" s="49" t="s">
        <v>781</v>
      </c>
      <c r="B437" s="50" t="s">
        <v>435</v>
      </c>
      <c r="C437" s="50" t="s">
        <v>273</v>
      </c>
      <c r="D437" s="50" t="s">
        <v>4</v>
      </c>
      <c r="E437" s="51">
        <v>33</v>
      </c>
      <c r="F437" s="51">
        <v>4</v>
      </c>
      <c r="G437" s="51">
        <v>6</v>
      </c>
      <c r="H437" s="51">
        <v>123</v>
      </c>
      <c r="I437" s="51">
        <v>51</v>
      </c>
      <c r="J437" s="51">
        <v>5</v>
      </c>
      <c r="K437" s="51">
        <v>495</v>
      </c>
      <c r="L437" s="61">
        <v>455</v>
      </c>
      <c r="M437" s="65"/>
      <c r="N437" s="32"/>
      <c r="O437" s="32"/>
      <c r="P437" s="32"/>
      <c r="Q437" s="32"/>
      <c r="R437" s="32"/>
      <c r="S437" s="32"/>
      <c r="T437" s="32"/>
    </row>
    <row r="438" spans="1:20" hidden="1" x14ac:dyDescent="0.25">
      <c r="A438" s="46" t="s">
        <v>782</v>
      </c>
      <c r="B438" s="47" t="s">
        <v>435</v>
      </c>
      <c r="C438" s="47" t="s">
        <v>273</v>
      </c>
      <c r="D438" s="47" t="s">
        <v>4</v>
      </c>
      <c r="E438" s="48">
        <v>11</v>
      </c>
      <c r="F438" s="48">
        <v>4</v>
      </c>
      <c r="G438" s="48">
        <v>8</v>
      </c>
      <c r="H438" s="48">
        <v>23</v>
      </c>
      <c r="I438" s="48">
        <v>13</v>
      </c>
      <c r="J438" s="48">
        <v>6</v>
      </c>
      <c r="K438" s="48">
        <v>1416</v>
      </c>
      <c r="L438" s="60">
        <v>176</v>
      </c>
      <c r="M438" s="65"/>
      <c r="N438" s="32"/>
      <c r="O438" s="32"/>
      <c r="P438" s="32"/>
      <c r="Q438" s="32"/>
      <c r="R438" s="32"/>
      <c r="S438" s="32"/>
      <c r="T438" s="32"/>
    </row>
    <row r="439" spans="1:20" hidden="1" x14ac:dyDescent="0.25">
      <c r="A439" s="49" t="s">
        <v>783</v>
      </c>
      <c r="B439" s="50" t="s">
        <v>435</v>
      </c>
      <c r="C439" s="50" t="s">
        <v>273</v>
      </c>
      <c r="D439" s="50" t="s">
        <v>4</v>
      </c>
      <c r="E439" s="51">
        <v>33</v>
      </c>
      <c r="F439" s="51">
        <v>4</v>
      </c>
      <c r="G439" s="51">
        <v>8</v>
      </c>
      <c r="H439" s="51">
        <v>52</v>
      </c>
      <c r="I439" s="51">
        <v>38</v>
      </c>
      <c r="J439" s="51">
        <v>12</v>
      </c>
      <c r="K439" s="51">
        <v>1337</v>
      </c>
      <c r="L439" s="61">
        <v>475</v>
      </c>
      <c r="M439" s="65"/>
      <c r="N439" s="32"/>
      <c r="O439" s="32"/>
      <c r="P439" s="32"/>
      <c r="Q439" s="32"/>
      <c r="R439" s="32"/>
      <c r="S439" s="32"/>
      <c r="T439" s="32"/>
    </row>
    <row r="440" spans="1:20" hidden="1" x14ac:dyDescent="0.25">
      <c r="A440" s="46" t="s">
        <v>302</v>
      </c>
      <c r="B440" s="47" t="s">
        <v>41</v>
      </c>
      <c r="C440" s="47" t="s">
        <v>273</v>
      </c>
      <c r="D440" s="47" t="s">
        <v>4</v>
      </c>
      <c r="E440" s="48">
        <v>4</v>
      </c>
      <c r="F440" s="48">
        <v>4</v>
      </c>
      <c r="G440" s="48">
        <v>0</v>
      </c>
      <c r="H440" s="48">
        <v>1</v>
      </c>
      <c r="I440" s="48">
        <v>3</v>
      </c>
      <c r="J440" s="48">
        <v>0</v>
      </c>
      <c r="K440" s="48">
        <v>0</v>
      </c>
      <c r="L440" s="60">
        <v>55</v>
      </c>
    </row>
    <row r="441" spans="1:20" hidden="1" x14ac:dyDescent="0.25">
      <c r="A441" s="49" t="s">
        <v>784</v>
      </c>
      <c r="B441" s="50" t="s">
        <v>435</v>
      </c>
      <c r="C441" s="50" t="s">
        <v>273</v>
      </c>
      <c r="D441" s="50" t="s">
        <v>4</v>
      </c>
      <c r="E441" s="51">
        <v>37</v>
      </c>
      <c r="F441" s="51">
        <v>4</v>
      </c>
      <c r="G441" s="51">
        <v>10</v>
      </c>
      <c r="H441" s="51">
        <v>31</v>
      </c>
      <c r="I441" s="51">
        <v>33</v>
      </c>
      <c r="J441" s="51">
        <v>4</v>
      </c>
      <c r="K441" s="51">
        <v>251</v>
      </c>
      <c r="L441" s="61">
        <v>519</v>
      </c>
    </row>
    <row r="442" spans="1:20" hidden="1" x14ac:dyDescent="0.25">
      <c r="A442" s="46" t="s">
        <v>785</v>
      </c>
      <c r="B442" s="47" t="s">
        <v>435</v>
      </c>
      <c r="C442" s="47" t="s">
        <v>273</v>
      </c>
      <c r="D442" s="47" t="s">
        <v>4</v>
      </c>
      <c r="E442" s="48">
        <v>32</v>
      </c>
      <c r="F442" s="48">
        <v>4</v>
      </c>
      <c r="G442" s="48">
        <v>22</v>
      </c>
      <c r="H442" s="48">
        <v>34</v>
      </c>
      <c r="I442" s="48">
        <v>56</v>
      </c>
      <c r="J442" s="48">
        <v>7</v>
      </c>
      <c r="K442" s="48">
        <v>4674</v>
      </c>
      <c r="L442" s="60">
        <v>610</v>
      </c>
    </row>
    <row r="443" spans="1:20" hidden="1" x14ac:dyDescent="0.25">
      <c r="A443" s="49" t="s">
        <v>786</v>
      </c>
      <c r="B443" s="50" t="s">
        <v>435</v>
      </c>
      <c r="C443" s="50" t="s">
        <v>273</v>
      </c>
      <c r="D443" s="50" t="s">
        <v>4</v>
      </c>
      <c r="E443" s="51">
        <v>25</v>
      </c>
      <c r="F443" s="51">
        <v>4</v>
      </c>
      <c r="G443" s="51">
        <v>10</v>
      </c>
      <c r="H443" s="51">
        <v>31</v>
      </c>
      <c r="I443" s="51">
        <v>43</v>
      </c>
      <c r="J443" s="51">
        <v>2</v>
      </c>
      <c r="K443" s="51">
        <v>1604</v>
      </c>
      <c r="L443" s="61">
        <v>350</v>
      </c>
    </row>
    <row r="444" spans="1:20" hidden="1" x14ac:dyDescent="0.25">
      <c r="A444" s="46" t="s">
        <v>787</v>
      </c>
      <c r="B444" s="47" t="s">
        <v>435</v>
      </c>
      <c r="C444" s="47" t="s">
        <v>273</v>
      </c>
      <c r="D444" s="47" t="s">
        <v>4</v>
      </c>
      <c r="E444" s="48">
        <v>47</v>
      </c>
      <c r="F444" s="48">
        <v>4</v>
      </c>
      <c r="G444" s="48">
        <v>20</v>
      </c>
      <c r="H444" s="48">
        <v>36</v>
      </c>
      <c r="I444" s="48">
        <v>55</v>
      </c>
      <c r="J444" s="48">
        <v>11</v>
      </c>
      <c r="K444" s="48">
        <v>4978</v>
      </c>
      <c r="L444" s="60">
        <v>785</v>
      </c>
      <c r="M444"/>
      <c r="N444" s="32"/>
      <c r="O444" s="32"/>
      <c r="P444" s="32"/>
      <c r="Q444" s="32"/>
      <c r="R444" s="32"/>
      <c r="S444" s="32"/>
      <c r="T444" s="32"/>
    </row>
    <row r="445" spans="1:20" hidden="1" x14ac:dyDescent="0.25">
      <c r="A445" s="46" t="s">
        <v>792</v>
      </c>
      <c r="B445" s="47" t="s">
        <v>435</v>
      </c>
      <c r="C445" s="47" t="s">
        <v>273</v>
      </c>
      <c r="D445" s="47" t="s">
        <v>4</v>
      </c>
      <c r="E445" s="48">
        <v>25</v>
      </c>
      <c r="F445" s="48">
        <v>3</v>
      </c>
      <c r="G445" s="48">
        <v>20</v>
      </c>
      <c r="H445" s="48">
        <v>35</v>
      </c>
      <c r="I445" s="48">
        <v>24</v>
      </c>
      <c r="J445" s="48">
        <v>8</v>
      </c>
      <c r="K445" s="48">
        <v>981</v>
      </c>
      <c r="L445" s="60">
        <v>364</v>
      </c>
    </row>
    <row r="446" spans="1:20" hidden="1" x14ac:dyDescent="0.25">
      <c r="A446" s="49" t="s">
        <v>793</v>
      </c>
      <c r="B446" s="50" t="s">
        <v>435</v>
      </c>
      <c r="C446" s="50" t="s">
        <v>273</v>
      </c>
      <c r="D446" s="50" t="s">
        <v>4</v>
      </c>
      <c r="E446" s="51">
        <v>41</v>
      </c>
      <c r="F446" s="51">
        <v>3</v>
      </c>
      <c r="G446" s="51">
        <v>6</v>
      </c>
      <c r="H446" s="51">
        <v>59</v>
      </c>
      <c r="I446" s="51">
        <v>59</v>
      </c>
      <c r="J446" s="51">
        <v>8</v>
      </c>
      <c r="K446" s="51">
        <v>2986</v>
      </c>
      <c r="L446" s="61">
        <v>636</v>
      </c>
    </row>
    <row r="447" spans="1:20" x14ac:dyDescent="0.25">
      <c r="A447" s="49" t="s">
        <v>256</v>
      </c>
      <c r="B447" s="50" t="s">
        <v>31</v>
      </c>
      <c r="C447" s="50" t="s">
        <v>273</v>
      </c>
      <c r="D447" s="50" t="s">
        <v>4</v>
      </c>
      <c r="E447" s="51">
        <v>47</v>
      </c>
      <c r="F447" s="51">
        <v>3</v>
      </c>
      <c r="G447" s="51">
        <v>35</v>
      </c>
      <c r="H447" s="51">
        <v>92</v>
      </c>
      <c r="I447" s="51">
        <v>54</v>
      </c>
      <c r="J447" s="51">
        <v>27</v>
      </c>
      <c r="K447" s="51">
        <v>7674</v>
      </c>
      <c r="L447" s="61">
        <v>978</v>
      </c>
      <c r="M447"/>
      <c r="N447" s="32"/>
      <c r="O447" s="32"/>
      <c r="P447" s="32"/>
      <c r="Q447" s="32"/>
      <c r="R447" s="32"/>
      <c r="S447" s="32"/>
      <c r="T447" s="32"/>
    </row>
    <row r="448" spans="1:20" hidden="1" x14ac:dyDescent="0.25">
      <c r="A448" s="49" t="s">
        <v>803</v>
      </c>
      <c r="B448" s="50" t="s">
        <v>435</v>
      </c>
      <c r="C448" s="50" t="s">
        <v>273</v>
      </c>
      <c r="D448" s="50" t="s">
        <v>4</v>
      </c>
      <c r="E448" s="51">
        <v>18</v>
      </c>
      <c r="F448" s="51">
        <v>3</v>
      </c>
      <c r="G448" s="51">
        <v>6</v>
      </c>
      <c r="H448" s="51">
        <v>19</v>
      </c>
      <c r="I448" s="51">
        <v>14</v>
      </c>
      <c r="J448" s="51">
        <v>4</v>
      </c>
      <c r="K448" s="51">
        <v>2169</v>
      </c>
      <c r="L448" s="61">
        <v>357</v>
      </c>
    </row>
    <row r="449" spans="1:20" hidden="1" x14ac:dyDescent="0.25">
      <c r="A449" s="49" t="s">
        <v>806</v>
      </c>
      <c r="B449" s="50" t="s">
        <v>435</v>
      </c>
      <c r="C449" s="50" t="s">
        <v>273</v>
      </c>
      <c r="D449" s="50" t="s">
        <v>4</v>
      </c>
      <c r="E449" s="51">
        <v>22</v>
      </c>
      <c r="F449" s="51">
        <v>3</v>
      </c>
      <c r="G449" s="51">
        <v>10</v>
      </c>
      <c r="H449" s="51">
        <v>51</v>
      </c>
      <c r="I449" s="51">
        <v>27</v>
      </c>
      <c r="J449" s="51">
        <v>4</v>
      </c>
      <c r="K449" s="51">
        <v>203</v>
      </c>
      <c r="L449" s="61">
        <v>254</v>
      </c>
    </row>
    <row r="450" spans="1:20" hidden="1" x14ac:dyDescent="0.25">
      <c r="A450" s="46" t="s">
        <v>808</v>
      </c>
      <c r="B450" s="47" t="s">
        <v>435</v>
      </c>
      <c r="C450" s="47" t="s">
        <v>273</v>
      </c>
      <c r="D450" s="47" t="s">
        <v>4</v>
      </c>
      <c r="E450" s="48">
        <v>55</v>
      </c>
      <c r="F450" s="48">
        <v>3</v>
      </c>
      <c r="G450" s="48">
        <v>35</v>
      </c>
      <c r="H450" s="48">
        <v>90</v>
      </c>
      <c r="I450" s="48">
        <v>79</v>
      </c>
      <c r="J450" s="48">
        <v>9</v>
      </c>
      <c r="K450" s="48">
        <v>5395</v>
      </c>
      <c r="L450" s="60">
        <v>907</v>
      </c>
    </row>
    <row r="451" spans="1:20" hidden="1" x14ac:dyDescent="0.25">
      <c r="A451" s="49" t="s">
        <v>809</v>
      </c>
      <c r="B451" s="50" t="s">
        <v>435</v>
      </c>
      <c r="C451" s="50" t="s">
        <v>273</v>
      </c>
      <c r="D451" s="50" t="s">
        <v>4</v>
      </c>
      <c r="E451" s="51">
        <v>32</v>
      </c>
      <c r="F451" s="51">
        <v>3</v>
      </c>
      <c r="G451" s="51">
        <v>2</v>
      </c>
      <c r="H451" s="51">
        <v>26</v>
      </c>
      <c r="I451" s="51">
        <v>51</v>
      </c>
      <c r="J451" s="51">
        <v>7</v>
      </c>
      <c r="K451" s="51">
        <v>3167</v>
      </c>
      <c r="L451" s="61">
        <v>482</v>
      </c>
      <c r="M451"/>
      <c r="N451" s="32"/>
      <c r="O451" s="32"/>
      <c r="P451" s="32"/>
      <c r="Q451" s="32"/>
      <c r="R451" s="32"/>
      <c r="S451" s="32"/>
      <c r="T451" s="32"/>
    </row>
    <row r="452" spans="1:20" x14ac:dyDescent="0.25">
      <c r="A452" s="46" t="s">
        <v>334</v>
      </c>
      <c r="B452" s="47" t="s">
        <v>37</v>
      </c>
      <c r="C452" s="47" t="s">
        <v>273</v>
      </c>
      <c r="D452" s="47" t="s">
        <v>4</v>
      </c>
      <c r="E452" s="48">
        <v>19</v>
      </c>
      <c r="F452" s="48">
        <v>3</v>
      </c>
      <c r="G452" s="48">
        <v>13</v>
      </c>
      <c r="H452" s="48">
        <v>32</v>
      </c>
      <c r="I452" s="48">
        <v>30</v>
      </c>
      <c r="J452" s="48">
        <v>5</v>
      </c>
      <c r="K452" s="48">
        <v>1529</v>
      </c>
      <c r="L452" s="60">
        <v>323</v>
      </c>
    </row>
    <row r="453" spans="1:20" hidden="1" x14ac:dyDescent="0.25">
      <c r="A453" s="49" t="s">
        <v>810</v>
      </c>
      <c r="B453" s="50" t="s">
        <v>435</v>
      </c>
      <c r="C453" s="50" t="s">
        <v>273</v>
      </c>
      <c r="D453" s="50" t="s">
        <v>4</v>
      </c>
      <c r="E453" s="51">
        <v>37</v>
      </c>
      <c r="F453" s="51">
        <v>3</v>
      </c>
      <c r="G453" s="51">
        <v>81</v>
      </c>
      <c r="H453" s="51">
        <v>149</v>
      </c>
      <c r="I453" s="51">
        <v>57</v>
      </c>
      <c r="J453" s="51">
        <v>4</v>
      </c>
      <c r="K453" s="51">
        <v>3440</v>
      </c>
      <c r="L453" s="61">
        <v>567</v>
      </c>
    </row>
    <row r="454" spans="1:20" hidden="1" x14ac:dyDescent="0.25">
      <c r="A454" s="49" t="s">
        <v>812</v>
      </c>
      <c r="B454" s="50" t="s">
        <v>435</v>
      </c>
      <c r="C454" s="50" t="s">
        <v>273</v>
      </c>
      <c r="D454" s="50" t="s">
        <v>4</v>
      </c>
      <c r="E454" s="51">
        <v>20</v>
      </c>
      <c r="F454" s="51">
        <v>2</v>
      </c>
      <c r="G454" s="51">
        <v>12</v>
      </c>
      <c r="H454" s="51">
        <v>29</v>
      </c>
      <c r="I454" s="51">
        <v>18</v>
      </c>
      <c r="J454" s="51">
        <v>1</v>
      </c>
      <c r="K454" s="51">
        <v>85</v>
      </c>
      <c r="L454" s="61">
        <v>247</v>
      </c>
    </row>
    <row r="455" spans="1:20" hidden="1" x14ac:dyDescent="0.25">
      <c r="A455" s="46" t="s">
        <v>813</v>
      </c>
      <c r="B455" s="47" t="s">
        <v>435</v>
      </c>
      <c r="C455" s="47" t="s">
        <v>273</v>
      </c>
      <c r="D455" s="47" t="s">
        <v>4</v>
      </c>
      <c r="E455" s="48">
        <v>11</v>
      </c>
      <c r="F455" s="48">
        <v>2</v>
      </c>
      <c r="G455" s="48">
        <v>0</v>
      </c>
      <c r="H455" s="48">
        <v>14</v>
      </c>
      <c r="I455" s="48">
        <v>21</v>
      </c>
      <c r="J455" s="48">
        <v>2</v>
      </c>
      <c r="K455" s="48">
        <v>574</v>
      </c>
      <c r="L455" s="60">
        <v>120</v>
      </c>
      <c r="M455" s="65"/>
      <c r="N455" s="32"/>
      <c r="O455" s="32"/>
      <c r="P455" s="32"/>
      <c r="Q455" s="32"/>
      <c r="R455" s="32"/>
      <c r="S455" s="32"/>
      <c r="T455" s="32"/>
    </row>
    <row r="456" spans="1:20" hidden="1" x14ac:dyDescent="0.25">
      <c r="A456" s="49" t="s">
        <v>814</v>
      </c>
      <c r="B456" s="50" t="s">
        <v>435</v>
      </c>
      <c r="C456" s="50" t="s">
        <v>273</v>
      </c>
      <c r="D456" s="50" t="s">
        <v>4</v>
      </c>
      <c r="E456" s="51">
        <v>28</v>
      </c>
      <c r="F456" s="51">
        <v>2</v>
      </c>
      <c r="G456" s="51">
        <v>52</v>
      </c>
      <c r="H456" s="51">
        <v>50</v>
      </c>
      <c r="I456" s="51">
        <v>40</v>
      </c>
      <c r="J456" s="51">
        <v>10</v>
      </c>
      <c r="K456" s="51">
        <v>4004</v>
      </c>
      <c r="L456" s="61">
        <v>493</v>
      </c>
      <c r="M456" s="65"/>
      <c r="N456" s="32"/>
      <c r="O456" s="32"/>
      <c r="P456" s="32"/>
      <c r="Q456" s="32"/>
      <c r="R456" s="32"/>
      <c r="S456" s="32"/>
      <c r="T456" s="32"/>
    </row>
    <row r="457" spans="1:20" hidden="1" x14ac:dyDescent="0.25">
      <c r="A457" s="49" t="s">
        <v>816</v>
      </c>
      <c r="B457" s="50" t="s">
        <v>435</v>
      </c>
      <c r="C457" s="50" t="s">
        <v>273</v>
      </c>
      <c r="D457" s="50" t="s">
        <v>4</v>
      </c>
      <c r="E457" s="51">
        <v>2</v>
      </c>
      <c r="F457" s="51">
        <v>2</v>
      </c>
      <c r="G457" s="51">
        <v>7</v>
      </c>
      <c r="H457" s="51">
        <v>4</v>
      </c>
      <c r="I457" s="51">
        <v>1</v>
      </c>
      <c r="J457" s="51">
        <v>0</v>
      </c>
      <c r="K457" s="51">
        <v>66</v>
      </c>
      <c r="L457" s="61">
        <v>28</v>
      </c>
      <c r="M457"/>
      <c r="N457" s="32"/>
      <c r="O457" s="32"/>
      <c r="P457" s="32"/>
      <c r="Q457" s="32"/>
      <c r="R457" s="32"/>
      <c r="S457" s="32"/>
      <c r="T457" s="32"/>
    </row>
    <row r="458" spans="1:20" x14ac:dyDescent="0.25">
      <c r="A458" s="46" t="s">
        <v>401</v>
      </c>
      <c r="B458" s="47" t="s">
        <v>35</v>
      </c>
      <c r="C458" s="47" t="s">
        <v>273</v>
      </c>
      <c r="D458" s="47" t="s">
        <v>4</v>
      </c>
      <c r="E458" s="48">
        <v>22</v>
      </c>
      <c r="F458" s="48">
        <v>2</v>
      </c>
      <c r="G458" s="48">
        <v>12</v>
      </c>
      <c r="H458" s="48">
        <v>19</v>
      </c>
      <c r="I458" s="48">
        <v>41</v>
      </c>
      <c r="J458" s="48">
        <v>8</v>
      </c>
      <c r="K458" s="48">
        <v>1660</v>
      </c>
      <c r="L458" s="60">
        <v>332</v>
      </c>
    </row>
    <row r="459" spans="1:20" hidden="1" x14ac:dyDescent="0.25">
      <c r="A459" s="49" t="s">
        <v>821</v>
      </c>
      <c r="B459" s="50" t="s">
        <v>435</v>
      </c>
      <c r="C459" s="50" t="s">
        <v>273</v>
      </c>
      <c r="D459" s="50" t="s">
        <v>4</v>
      </c>
      <c r="E459" s="51">
        <v>12</v>
      </c>
      <c r="F459" s="51">
        <v>2</v>
      </c>
      <c r="G459" s="51">
        <v>0</v>
      </c>
      <c r="H459" s="51">
        <v>13</v>
      </c>
      <c r="I459" s="51">
        <v>16</v>
      </c>
      <c r="J459" s="51">
        <v>3</v>
      </c>
      <c r="K459" s="51">
        <v>711</v>
      </c>
      <c r="L459" s="61">
        <v>171</v>
      </c>
      <c r="M459" s="65"/>
      <c r="N459" s="32"/>
      <c r="O459" s="32"/>
      <c r="P459" s="32"/>
      <c r="Q459" s="32"/>
      <c r="R459" s="32"/>
      <c r="S459" s="32"/>
      <c r="T459" s="32"/>
    </row>
    <row r="460" spans="1:20" hidden="1" x14ac:dyDescent="0.25">
      <c r="A460" s="49" t="s">
        <v>823</v>
      </c>
      <c r="B460" s="50" t="s">
        <v>435</v>
      </c>
      <c r="C460" s="50" t="s">
        <v>273</v>
      </c>
      <c r="D460" s="50" t="s">
        <v>4</v>
      </c>
      <c r="E460" s="51">
        <v>32</v>
      </c>
      <c r="F460" s="51">
        <v>2</v>
      </c>
      <c r="G460" s="51">
        <v>26</v>
      </c>
      <c r="H460" s="51">
        <v>109</v>
      </c>
      <c r="I460" s="51">
        <v>51</v>
      </c>
      <c r="J460" s="51">
        <v>8</v>
      </c>
      <c r="K460" s="51">
        <v>2651</v>
      </c>
      <c r="L460" s="61">
        <v>542</v>
      </c>
    </row>
    <row r="461" spans="1:20" x14ac:dyDescent="0.25">
      <c r="A461" s="49" t="s">
        <v>351</v>
      </c>
      <c r="B461" s="50" t="s">
        <v>37</v>
      </c>
      <c r="C461" s="50" t="s">
        <v>273</v>
      </c>
      <c r="D461" s="50" t="s">
        <v>4</v>
      </c>
      <c r="E461" s="51">
        <v>20</v>
      </c>
      <c r="F461" s="51">
        <v>2</v>
      </c>
      <c r="G461" s="51">
        <v>2</v>
      </c>
      <c r="H461" s="51">
        <v>10</v>
      </c>
      <c r="I461" s="51">
        <v>22</v>
      </c>
      <c r="J461" s="51">
        <v>1</v>
      </c>
      <c r="K461" s="51">
        <v>480</v>
      </c>
      <c r="L461" s="61">
        <v>230</v>
      </c>
    </row>
    <row r="462" spans="1:20" hidden="1" x14ac:dyDescent="0.25">
      <c r="A462" s="46" t="s">
        <v>825</v>
      </c>
      <c r="B462" s="47" t="s">
        <v>435</v>
      </c>
      <c r="C462" s="47" t="s">
        <v>273</v>
      </c>
      <c r="D462" s="47" t="s">
        <v>4</v>
      </c>
      <c r="E462" s="48">
        <v>18</v>
      </c>
      <c r="F462" s="48">
        <v>2</v>
      </c>
      <c r="G462" s="48">
        <v>10</v>
      </c>
      <c r="H462" s="48">
        <v>36</v>
      </c>
      <c r="I462" s="48">
        <v>14</v>
      </c>
      <c r="J462" s="48">
        <v>2</v>
      </c>
      <c r="K462" s="48">
        <v>307</v>
      </c>
      <c r="L462" s="60">
        <v>273</v>
      </c>
      <c r="M462" s="65"/>
      <c r="N462" s="32"/>
      <c r="O462" s="32"/>
      <c r="P462" s="32"/>
      <c r="Q462" s="32"/>
      <c r="R462" s="32"/>
      <c r="S462" s="32"/>
      <c r="T462" s="32"/>
    </row>
    <row r="463" spans="1:20" hidden="1" x14ac:dyDescent="0.25">
      <c r="A463" s="49" t="s">
        <v>827</v>
      </c>
      <c r="B463" s="50" t="s">
        <v>435</v>
      </c>
      <c r="C463" s="50" t="s">
        <v>273</v>
      </c>
      <c r="D463" s="50" t="s">
        <v>4</v>
      </c>
      <c r="E463" s="51">
        <v>18</v>
      </c>
      <c r="F463" s="51">
        <v>2</v>
      </c>
      <c r="G463" s="51">
        <v>4</v>
      </c>
      <c r="H463" s="51">
        <v>29</v>
      </c>
      <c r="I463" s="51">
        <v>45</v>
      </c>
      <c r="J463" s="51">
        <v>4</v>
      </c>
      <c r="K463" s="51">
        <v>2380</v>
      </c>
      <c r="L463" s="61">
        <v>357</v>
      </c>
      <c r="M463" s="65"/>
      <c r="N463" s="32"/>
      <c r="O463" s="32"/>
      <c r="P463" s="32"/>
      <c r="Q463" s="32"/>
      <c r="R463" s="32"/>
      <c r="S463" s="32"/>
      <c r="T463" s="32"/>
    </row>
    <row r="464" spans="1:20" hidden="1" x14ac:dyDescent="0.25">
      <c r="A464" s="46" t="s">
        <v>828</v>
      </c>
      <c r="B464" s="47" t="s">
        <v>435</v>
      </c>
      <c r="C464" s="47" t="s">
        <v>273</v>
      </c>
      <c r="D464" s="47" t="s">
        <v>4</v>
      </c>
      <c r="E464" s="48">
        <v>19</v>
      </c>
      <c r="F464" s="48">
        <v>2</v>
      </c>
      <c r="G464" s="48">
        <v>8</v>
      </c>
      <c r="H464" s="48">
        <v>29</v>
      </c>
      <c r="I464" s="48">
        <v>12</v>
      </c>
      <c r="J464" s="48">
        <v>4</v>
      </c>
      <c r="K464" s="48">
        <v>62</v>
      </c>
      <c r="L464" s="60">
        <v>276</v>
      </c>
      <c r="M464" s="65"/>
      <c r="N464" s="32"/>
      <c r="O464" s="32"/>
      <c r="P464" s="32"/>
      <c r="Q464" s="32"/>
      <c r="R464" s="32"/>
      <c r="S464" s="32"/>
      <c r="T464" s="32"/>
    </row>
    <row r="465" spans="1:20" hidden="1" x14ac:dyDescent="0.25">
      <c r="A465" s="46" t="s">
        <v>829</v>
      </c>
      <c r="B465" s="47" t="s">
        <v>435</v>
      </c>
      <c r="C465" s="47" t="s">
        <v>273</v>
      </c>
      <c r="D465" s="47" t="s">
        <v>4</v>
      </c>
      <c r="E465" s="48">
        <v>10</v>
      </c>
      <c r="F465" s="48">
        <v>2</v>
      </c>
      <c r="G465" s="48">
        <v>8</v>
      </c>
      <c r="H465" s="48">
        <v>8</v>
      </c>
      <c r="I465" s="48">
        <v>9</v>
      </c>
      <c r="J465" s="48">
        <v>7</v>
      </c>
      <c r="K465" s="48">
        <v>1116</v>
      </c>
      <c r="L465" s="60">
        <v>151</v>
      </c>
      <c r="M465"/>
      <c r="N465" s="32"/>
      <c r="O465" s="32"/>
      <c r="P465" s="32"/>
      <c r="Q465" s="32"/>
      <c r="R465" s="32"/>
      <c r="S465" s="32"/>
      <c r="T465" s="32"/>
    </row>
    <row r="466" spans="1:20" hidden="1" x14ac:dyDescent="0.25">
      <c r="A466" s="49" t="s">
        <v>412</v>
      </c>
      <c r="B466" s="50" t="s">
        <v>41</v>
      </c>
      <c r="C466" s="50" t="s">
        <v>273</v>
      </c>
      <c r="D466" s="50" t="s">
        <v>4</v>
      </c>
      <c r="E466" s="51">
        <v>11</v>
      </c>
      <c r="F466" s="51">
        <v>2</v>
      </c>
      <c r="G466" s="51">
        <v>0</v>
      </c>
      <c r="H466" s="51">
        <v>5</v>
      </c>
      <c r="I466" s="51">
        <v>9</v>
      </c>
      <c r="J466" s="51">
        <v>1</v>
      </c>
      <c r="K466" s="51">
        <v>3</v>
      </c>
      <c r="L466" s="61">
        <v>137</v>
      </c>
    </row>
    <row r="467" spans="1:20" hidden="1" x14ac:dyDescent="0.25">
      <c r="A467" s="46" t="s">
        <v>830</v>
      </c>
      <c r="B467" s="47" t="s">
        <v>435</v>
      </c>
      <c r="C467" s="47" t="s">
        <v>273</v>
      </c>
      <c r="D467" s="47" t="s">
        <v>4</v>
      </c>
      <c r="E467" s="48">
        <v>38</v>
      </c>
      <c r="F467" s="48">
        <v>2</v>
      </c>
      <c r="G467" s="48">
        <v>10</v>
      </c>
      <c r="H467" s="48">
        <v>31</v>
      </c>
      <c r="I467" s="48">
        <v>44</v>
      </c>
      <c r="J467" s="48">
        <v>6</v>
      </c>
      <c r="K467" s="48">
        <v>2822</v>
      </c>
      <c r="L467" s="60">
        <v>618</v>
      </c>
    </row>
    <row r="468" spans="1:20" hidden="1" x14ac:dyDescent="0.25">
      <c r="A468" s="49" t="s">
        <v>831</v>
      </c>
      <c r="B468" s="50" t="s">
        <v>435</v>
      </c>
      <c r="C468" s="50" t="s">
        <v>273</v>
      </c>
      <c r="D468" s="50" t="s">
        <v>4</v>
      </c>
      <c r="E468" s="51">
        <v>26</v>
      </c>
      <c r="F468" s="51">
        <v>2</v>
      </c>
      <c r="G468" s="51">
        <v>16</v>
      </c>
      <c r="H468" s="51">
        <v>60</v>
      </c>
      <c r="I468" s="51">
        <v>59</v>
      </c>
      <c r="J468" s="51">
        <v>2</v>
      </c>
      <c r="K468" s="51">
        <v>2319</v>
      </c>
      <c r="L468" s="61">
        <v>404</v>
      </c>
    </row>
    <row r="469" spans="1:20" hidden="1" x14ac:dyDescent="0.25">
      <c r="A469" s="46" t="s">
        <v>834</v>
      </c>
      <c r="B469" s="47" t="s">
        <v>435</v>
      </c>
      <c r="C469" s="47" t="s">
        <v>273</v>
      </c>
      <c r="D469" s="47" t="s">
        <v>4</v>
      </c>
      <c r="E469" s="48">
        <v>11</v>
      </c>
      <c r="F469" s="48">
        <v>2</v>
      </c>
      <c r="G469" s="48">
        <v>4</v>
      </c>
      <c r="H469" s="48">
        <v>9</v>
      </c>
      <c r="I469" s="48">
        <v>7</v>
      </c>
      <c r="J469" s="48">
        <v>1</v>
      </c>
      <c r="K469" s="48">
        <v>1</v>
      </c>
      <c r="L469" s="60">
        <v>140</v>
      </c>
      <c r="M469" s="65"/>
      <c r="N469" s="32"/>
      <c r="O469" s="32"/>
      <c r="P469" s="32"/>
      <c r="Q469" s="32"/>
      <c r="R469" s="32"/>
      <c r="S469" s="32"/>
      <c r="T469" s="32"/>
    </row>
    <row r="470" spans="1:20" x14ac:dyDescent="0.25">
      <c r="A470" s="46" t="s">
        <v>307</v>
      </c>
      <c r="B470" s="47" t="s">
        <v>37</v>
      </c>
      <c r="C470" s="47" t="s">
        <v>273</v>
      </c>
      <c r="D470" s="47" t="s">
        <v>4</v>
      </c>
      <c r="E470" s="48">
        <v>15</v>
      </c>
      <c r="F470" s="48">
        <v>1</v>
      </c>
      <c r="G470" s="48">
        <v>6</v>
      </c>
      <c r="H470" s="48">
        <v>25</v>
      </c>
      <c r="I470" s="48">
        <v>20</v>
      </c>
      <c r="J470" s="48">
        <v>1</v>
      </c>
      <c r="K470" s="48">
        <v>669</v>
      </c>
      <c r="L470" s="60">
        <v>227</v>
      </c>
      <c r="M470"/>
      <c r="N470" s="32"/>
      <c r="O470" s="32"/>
      <c r="P470" s="32"/>
      <c r="Q470" s="32"/>
      <c r="R470" s="32"/>
      <c r="S470" s="32"/>
      <c r="T470" s="32"/>
    </row>
    <row r="471" spans="1:20" hidden="1" x14ac:dyDescent="0.25">
      <c r="A471" s="49" t="s">
        <v>841</v>
      </c>
      <c r="B471" s="50" t="s">
        <v>435</v>
      </c>
      <c r="C471" s="50" t="s">
        <v>273</v>
      </c>
      <c r="D471" s="50" t="s">
        <v>4</v>
      </c>
      <c r="E471" s="51">
        <v>15</v>
      </c>
      <c r="F471" s="51">
        <v>1</v>
      </c>
      <c r="G471" s="51">
        <v>2</v>
      </c>
      <c r="H471" s="51">
        <v>12</v>
      </c>
      <c r="I471" s="51">
        <v>15</v>
      </c>
      <c r="J471" s="51">
        <v>3</v>
      </c>
      <c r="K471" s="51">
        <v>1998</v>
      </c>
      <c r="L471" s="61">
        <v>233</v>
      </c>
      <c r="M471" s="65"/>
      <c r="N471" s="32"/>
      <c r="O471" s="32"/>
      <c r="P471" s="32"/>
      <c r="Q471" s="32"/>
      <c r="R471" s="32"/>
      <c r="S471" s="32"/>
      <c r="T471" s="32"/>
    </row>
    <row r="472" spans="1:20" hidden="1" x14ac:dyDescent="0.25">
      <c r="A472" s="49" t="s">
        <v>842</v>
      </c>
      <c r="B472" s="50" t="s">
        <v>435</v>
      </c>
      <c r="C472" s="50" t="s">
        <v>273</v>
      </c>
      <c r="D472" s="50" t="s">
        <v>4</v>
      </c>
      <c r="E472" s="51">
        <v>2</v>
      </c>
      <c r="F472" s="51">
        <v>1</v>
      </c>
      <c r="G472" s="51">
        <v>0</v>
      </c>
      <c r="H472" s="51">
        <v>1</v>
      </c>
      <c r="I472" s="51">
        <v>1</v>
      </c>
      <c r="J472" s="51">
        <v>0</v>
      </c>
      <c r="K472" s="51">
        <v>0</v>
      </c>
      <c r="L472" s="61">
        <v>24</v>
      </c>
      <c r="M472"/>
      <c r="N472" s="32"/>
      <c r="O472" s="32"/>
      <c r="P472" s="32"/>
      <c r="Q472" s="32"/>
      <c r="R472" s="32"/>
      <c r="S472" s="32"/>
      <c r="T472" s="32"/>
    </row>
    <row r="473" spans="1:20" hidden="1" x14ac:dyDescent="0.25">
      <c r="A473" s="46" t="s">
        <v>843</v>
      </c>
      <c r="B473" s="47" t="s">
        <v>435</v>
      </c>
      <c r="C473" s="47" t="s">
        <v>273</v>
      </c>
      <c r="D473" s="47" t="s">
        <v>4</v>
      </c>
      <c r="E473" s="48">
        <v>12</v>
      </c>
      <c r="F473" s="48">
        <v>1</v>
      </c>
      <c r="G473" s="48">
        <v>4</v>
      </c>
      <c r="H473" s="48">
        <v>13</v>
      </c>
      <c r="I473" s="48">
        <v>14</v>
      </c>
      <c r="J473" s="48">
        <v>3</v>
      </c>
      <c r="K473" s="48">
        <v>1810</v>
      </c>
      <c r="L473" s="60">
        <v>183</v>
      </c>
      <c r="M473" s="65"/>
      <c r="N473" s="32"/>
      <c r="O473" s="32"/>
      <c r="P473" s="32"/>
      <c r="Q473" s="32"/>
      <c r="R473" s="32"/>
      <c r="S473" s="32"/>
      <c r="T473" s="32"/>
    </row>
    <row r="474" spans="1:20" hidden="1" x14ac:dyDescent="0.25">
      <c r="A474" s="46" t="s">
        <v>845</v>
      </c>
      <c r="B474" s="47" t="s">
        <v>435</v>
      </c>
      <c r="C474" s="47" t="s">
        <v>273</v>
      </c>
      <c r="D474" s="47" t="s">
        <v>4</v>
      </c>
      <c r="E474" s="48">
        <v>2</v>
      </c>
      <c r="F474" s="48">
        <v>1</v>
      </c>
      <c r="G474" s="48">
        <v>0</v>
      </c>
      <c r="H474" s="48">
        <v>1</v>
      </c>
      <c r="I474" s="48">
        <v>1</v>
      </c>
      <c r="J474" s="48">
        <v>0</v>
      </c>
      <c r="K474" s="48">
        <v>0</v>
      </c>
      <c r="L474" s="60">
        <v>21</v>
      </c>
    </row>
    <row r="475" spans="1:20" hidden="1" x14ac:dyDescent="0.25">
      <c r="A475" s="46" t="s">
        <v>849</v>
      </c>
      <c r="B475" s="47" t="s">
        <v>435</v>
      </c>
      <c r="C475" s="47" t="s">
        <v>273</v>
      </c>
      <c r="D475" s="47" t="s">
        <v>4</v>
      </c>
      <c r="E475" s="48">
        <v>17</v>
      </c>
      <c r="F475" s="48">
        <v>1</v>
      </c>
      <c r="G475" s="48">
        <v>8</v>
      </c>
      <c r="H475" s="48">
        <v>13</v>
      </c>
      <c r="I475" s="48">
        <v>23</v>
      </c>
      <c r="J475" s="48">
        <v>2</v>
      </c>
      <c r="K475" s="48">
        <v>1012</v>
      </c>
      <c r="L475" s="60">
        <v>216</v>
      </c>
    </row>
    <row r="476" spans="1:20" hidden="1" x14ac:dyDescent="0.25">
      <c r="A476" s="49" t="s">
        <v>408</v>
      </c>
      <c r="B476" s="50" t="s">
        <v>35</v>
      </c>
      <c r="C476" s="50" t="s">
        <v>273</v>
      </c>
      <c r="D476" s="50" t="s">
        <v>4</v>
      </c>
      <c r="E476" s="51">
        <v>7</v>
      </c>
      <c r="F476" s="51">
        <v>1</v>
      </c>
      <c r="G476" s="51">
        <v>2</v>
      </c>
      <c r="H476" s="51">
        <v>6</v>
      </c>
      <c r="I476" s="51">
        <v>8</v>
      </c>
      <c r="J476" s="51">
        <v>3</v>
      </c>
      <c r="K476" s="51">
        <v>36</v>
      </c>
      <c r="L476" s="61">
        <v>86</v>
      </c>
      <c r="M476" s="65"/>
      <c r="N476" s="32"/>
      <c r="O476" s="32"/>
      <c r="P476" s="32"/>
      <c r="Q476" s="32"/>
      <c r="R476" s="32"/>
      <c r="S476" s="32"/>
      <c r="T476" s="32"/>
    </row>
    <row r="477" spans="1:20" hidden="1" x14ac:dyDescent="0.25">
      <c r="A477" s="46" t="s">
        <v>850</v>
      </c>
      <c r="B477" s="47" t="s">
        <v>435</v>
      </c>
      <c r="C477" s="47" t="s">
        <v>273</v>
      </c>
      <c r="D477" s="47" t="s">
        <v>4</v>
      </c>
      <c r="E477" s="48">
        <v>20</v>
      </c>
      <c r="F477" s="48">
        <v>1</v>
      </c>
      <c r="G477" s="48">
        <v>39</v>
      </c>
      <c r="H477" s="48">
        <v>54</v>
      </c>
      <c r="I477" s="48">
        <v>16</v>
      </c>
      <c r="J477" s="48">
        <v>4</v>
      </c>
      <c r="K477" s="48">
        <v>821</v>
      </c>
      <c r="L477" s="60">
        <v>236</v>
      </c>
      <c r="M477"/>
      <c r="N477" s="32"/>
      <c r="O477" s="32"/>
      <c r="P477" s="32"/>
      <c r="Q477" s="32"/>
      <c r="R477" s="32"/>
      <c r="S477" s="32"/>
      <c r="T477" s="32"/>
    </row>
    <row r="478" spans="1:20" hidden="1" x14ac:dyDescent="0.25">
      <c r="A478" s="46" t="s">
        <v>853</v>
      </c>
      <c r="B478" s="47" t="s">
        <v>435</v>
      </c>
      <c r="C478" s="47" t="s">
        <v>273</v>
      </c>
      <c r="D478" s="47" t="s">
        <v>4</v>
      </c>
      <c r="E478" s="48">
        <v>3</v>
      </c>
      <c r="F478" s="48">
        <v>1</v>
      </c>
      <c r="G478" s="48">
        <v>0</v>
      </c>
      <c r="H478" s="48">
        <v>1</v>
      </c>
      <c r="I478" s="48">
        <v>3</v>
      </c>
      <c r="J478" s="48">
        <v>1</v>
      </c>
      <c r="K478" s="48">
        <v>1</v>
      </c>
      <c r="L478" s="60">
        <v>34</v>
      </c>
    </row>
    <row r="479" spans="1:20" hidden="1" x14ac:dyDescent="0.25">
      <c r="A479" s="46" t="s">
        <v>855</v>
      </c>
      <c r="B479" s="47" t="s">
        <v>435</v>
      </c>
      <c r="C479" s="47" t="s">
        <v>273</v>
      </c>
      <c r="D479" s="47" t="s">
        <v>4</v>
      </c>
      <c r="E479" s="48">
        <v>4</v>
      </c>
      <c r="F479" s="48">
        <v>1</v>
      </c>
      <c r="G479" s="48">
        <v>0</v>
      </c>
      <c r="H479" s="48">
        <v>5</v>
      </c>
      <c r="I479" s="48">
        <v>4</v>
      </c>
      <c r="J479" s="48">
        <v>0</v>
      </c>
      <c r="K479" s="48">
        <v>51</v>
      </c>
      <c r="L479" s="60">
        <v>51</v>
      </c>
      <c r="M479" s="65"/>
      <c r="N479" s="32"/>
      <c r="O479" s="32"/>
      <c r="P479" s="32"/>
      <c r="Q479" s="32"/>
      <c r="R479" s="32"/>
      <c r="S479" s="32"/>
      <c r="T479" s="32"/>
    </row>
    <row r="480" spans="1:20" hidden="1" x14ac:dyDescent="0.25">
      <c r="A480" s="46" t="s">
        <v>857</v>
      </c>
      <c r="B480" s="47" t="s">
        <v>435</v>
      </c>
      <c r="C480" s="47" t="s">
        <v>273</v>
      </c>
      <c r="D480" s="47" t="s">
        <v>4</v>
      </c>
      <c r="E480" s="48">
        <v>9</v>
      </c>
      <c r="F480" s="48">
        <v>1</v>
      </c>
      <c r="G480" s="48">
        <v>4</v>
      </c>
      <c r="H480" s="48">
        <v>17</v>
      </c>
      <c r="I480" s="48">
        <v>7</v>
      </c>
      <c r="J480" s="48">
        <v>1</v>
      </c>
      <c r="K480" s="48">
        <v>951</v>
      </c>
      <c r="L480" s="60">
        <v>139</v>
      </c>
    </row>
    <row r="481" spans="1:20" hidden="1" x14ac:dyDescent="0.25">
      <c r="A481" s="49" t="s">
        <v>858</v>
      </c>
      <c r="B481" s="50" t="s">
        <v>435</v>
      </c>
      <c r="C481" s="50" t="s">
        <v>273</v>
      </c>
      <c r="D481" s="50" t="s">
        <v>4</v>
      </c>
      <c r="E481" s="51">
        <v>10</v>
      </c>
      <c r="F481" s="51">
        <v>1</v>
      </c>
      <c r="G481" s="51">
        <v>15</v>
      </c>
      <c r="H481" s="51">
        <v>17</v>
      </c>
      <c r="I481" s="51">
        <v>15</v>
      </c>
      <c r="J481" s="51">
        <v>2</v>
      </c>
      <c r="K481" s="51">
        <v>806</v>
      </c>
      <c r="L481" s="61">
        <v>138</v>
      </c>
      <c r="M481" s="65"/>
      <c r="N481" s="32"/>
      <c r="O481" s="32"/>
      <c r="P481" s="32"/>
      <c r="Q481" s="32"/>
      <c r="R481" s="32"/>
      <c r="S481" s="32"/>
      <c r="T481" s="32"/>
    </row>
    <row r="482" spans="1:20" hidden="1" x14ac:dyDescent="0.25">
      <c r="A482" s="46" t="s">
        <v>859</v>
      </c>
      <c r="B482" s="47" t="s">
        <v>435</v>
      </c>
      <c r="C482" s="47" t="s">
        <v>273</v>
      </c>
      <c r="D482" s="47" t="s">
        <v>4</v>
      </c>
      <c r="E482" s="48">
        <v>3</v>
      </c>
      <c r="F482" s="48">
        <v>1</v>
      </c>
      <c r="G482" s="48">
        <v>0</v>
      </c>
      <c r="H482" s="48">
        <v>2</v>
      </c>
      <c r="I482" s="48">
        <v>1</v>
      </c>
      <c r="J482" s="48">
        <v>0</v>
      </c>
      <c r="K482" s="48">
        <v>0</v>
      </c>
      <c r="L482" s="60">
        <v>27</v>
      </c>
    </row>
    <row r="483" spans="1:20" hidden="1" x14ac:dyDescent="0.25">
      <c r="A483" s="49" t="s">
        <v>860</v>
      </c>
      <c r="B483" s="50" t="s">
        <v>435</v>
      </c>
      <c r="C483" s="50" t="s">
        <v>273</v>
      </c>
      <c r="D483" s="50" t="s">
        <v>4</v>
      </c>
      <c r="E483" s="51">
        <v>5</v>
      </c>
      <c r="F483" s="51">
        <v>1</v>
      </c>
      <c r="G483" s="51">
        <v>0</v>
      </c>
      <c r="H483" s="51">
        <v>6</v>
      </c>
      <c r="I483" s="51">
        <v>2</v>
      </c>
      <c r="J483" s="51">
        <v>0</v>
      </c>
      <c r="K483" s="51">
        <v>0</v>
      </c>
      <c r="L483" s="61">
        <v>51</v>
      </c>
      <c r="M483"/>
      <c r="N483" s="32"/>
      <c r="O483" s="32"/>
      <c r="P483" s="32"/>
      <c r="Q483" s="32"/>
      <c r="R483" s="32"/>
      <c r="S483" s="32"/>
      <c r="T483" s="32"/>
    </row>
    <row r="484" spans="1:20" hidden="1" x14ac:dyDescent="0.25">
      <c r="A484" s="46" t="s">
        <v>861</v>
      </c>
      <c r="B484" s="47" t="s">
        <v>435</v>
      </c>
      <c r="C484" s="47" t="s">
        <v>273</v>
      </c>
      <c r="D484" s="47" t="s">
        <v>4</v>
      </c>
      <c r="E484" s="48">
        <v>4</v>
      </c>
      <c r="F484" s="48">
        <v>1</v>
      </c>
      <c r="G484" s="48">
        <v>0</v>
      </c>
      <c r="H484" s="48">
        <v>3</v>
      </c>
      <c r="I484" s="48">
        <v>5</v>
      </c>
      <c r="J484" s="48">
        <v>0</v>
      </c>
      <c r="K484" s="48">
        <v>138</v>
      </c>
      <c r="L484" s="60">
        <v>48</v>
      </c>
    </row>
    <row r="485" spans="1:20" hidden="1" x14ac:dyDescent="0.25">
      <c r="A485" s="46" t="s">
        <v>865</v>
      </c>
      <c r="B485" s="47" t="s">
        <v>435</v>
      </c>
      <c r="C485" s="47" t="s">
        <v>273</v>
      </c>
      <c r="D485" s="47" t="s">
        <v>4</v>
      </c>
      <c r="E485" s="48">
        <v>2</v>
      </c>
      <c r="F485" s="48">
        <v>1</v>
      </c>
      <c r="G485" s="48">
        <v>0</v>
      </c>
      <c r="H485" s="48">
        <v>4</v>
      </c>
      <c r="I485" s="48">
        <v>3</v>
      </c>
      <c r="J485" s="48">
        <v>1</v>
      </c>
      <c r="K485" s="48">
        <v>38</v>
      </c>
      <c r="L485" s="60">
        <v>32</v>
      </c>
    </row>
    <row r="486" spans="1:20" hidden="1" x14ac:dyDescent="0.25">
      <c r="A486" s="46" t="s">
        <v>320</v>
      </c>
      <c r="B486" s="47" t="s">
        <v>31</v>
      </c>
      <c r="C486" s="47" t="s">
        <v>273</v>
      </c>
      <c r="D486" s="47" t="s">
        <v>4</v>
      </c>
      <c r="E486" s="48">
        <v>12</v>
      </c>
      <c r="F486" s="48">
        <v>1</v>
      </c>
      <c r="G486" s="48">
        <v>0</v>
      </c>
      <c r="H486" s="48">
        <v>16</v>
      </c>
      <c r="I486" s="48">
        <v>12</v>
      </c>
      <c r="J486" s="48">
        <v>1</v>
      </c>
      <c r="K486" s="48">
        <v>207</v>
      </c>
      <c r="L486" s="60">
        <v>148</v>
      </c>
    </row>
    <row r="487" spans="1:20" hidden="1" x14ac:dyDescent="0.25">
      <c r="A487" s="49" t="s">
        <v>871</v>
      </c>
      <c r="B487" s="50" t="s">
        <v>435</v>
      </c>
      <c r="C487" s="50" t="s">
        <v>273</v>
      </c>
      <c r="D487" s="50" t="s">
        <v>4</v>
      </c>
      <c r="E487" s="51">
        <v>9</v>
      </c>
      <c r="F487" s="51">
        <v>1</v>
      </c>
      <c r="G487" s="51">
        <v>2</v>
      </c>
      <c r="H487" s="51">
        <v>13</v>
      </c>
      <c r="I487" s="51">
        <v>10</v>
      </c>
      <c r="J487" s="51">
        <v>1</v>
      </c>
      <c r="K487" s="51">
        <v>1144</v>
      </c>
      <c r="L487" s="61">
        <v>156</v>
      </c>
    </row>
    <row r="488" spans="1:20" hidden="1" x14ac:dyDescent="0.25">
      <c r="A488" s="46" t="s">
        <v>874</v>
      </c>
      <c r="B488" s="47" t="s">
        <v>435</v>
      </c>
      <c r="C488" s="47" t="s">
        <v>273</v>
      </c>
      <c r="D488" s="47" t="s">
        <v>4</v>
      </c>
      <c r="E488" s="48">
        <v>4</v>
      </c>
      <c r="F488" s="48">
        <v>1</v>
      </c>
      <c r="G488" s="48">
        <v>0</v>
      </c>
      <c r="H488" s="48">
        <v>2</v>
      </c>
      <c r="I488" s="48">
        <v>1</v>
      </c>
      <c r="J488" s="48">
        <v>4</v>
      </c>
      <c r="K488" s="48">
        <v>0</v>
      </c>
      <c r="L488" s="60">
        <v>60</v>
      </c>
      <c r="M488"/>
      <c r="N488" s="32"/>
      <c r="O488" s="32"/>
      <c r="P488" s="32"/>
      <c r="Q488" s="32"/>
      <c r="R488" s="32"/>
      <c r="S488" s="32"/>
      <c r="T488" s="32"/>
    </row>
    <row r="489" spans="1:20" hidden="1" x14ac:dyDescent="0.25">
      <c r="A489" s="49" t="s">
        <v>879</v>
      </c>
      <c r="B489" s="50" t="s">
        <v>435</v>
      </c>
      <c r="C489" s="50" t="s">
        <v>273</v>
      </c>
      <c r="D489" s="50" t="s">
        <v>4</v>
      </c>
      <c r="E489" s="51">
        <v>1</v>
      </c>
      <c r="F489" s="51">
        <v>0</v>
      </c>
      <c r="G489" s="51">
        <v>2</v>
      </c>
      <c r="H489" s="51">
        <v>0</v>
      </c>
      <c r="I489" s="51">
        <v>1</v>
      </c>
      <c r="J489" s="51">
        <v>0</v>
      </c>
      <c r="K489" s="51">
        <v>25</v>
      </c>
      <c r="L489" s="61">
        <v>8</v>
      </c>
    </row>
    <row r="490" spans="1:20" hidden="1" x14ac:dyDescent="0.25">
      <c r="A490" s="49" t="s">
        <v>881</v>
      </c>
      <c r="B490" s="50" t="s">
        <v>435</v>
      </c>
      <c r="C490" s="50" t="s">
        <v>273</v>
      </c>
      <c r="D490" s="50" t="s">
        <v>4</v>
      </c>
      <c r="E490" s="51">
        <v>11</v>
      </c>
      <c r="F490" s="51">
        <v>0</v>
      </c>
      <c r="G490" s="51">
        <v>6</v>
      </c>
      <c r="H490" s="51">
        <v>19</v>
      </c>
      <c r="I490" s="51">
        <v>10</v>
      </c>
      <c r="J490" s="51">
        <v>2</v>
      </c>
      <c r="K490" s="51">
        <v>603</v>
      </c>
      <c r="L490" s="61">
        <v>127</v>
      </c>
    </row>
    <row r="491" spans="1:20" hidden="1" x14ac:dyDescent="0.25">
      <c r="A491" s="49" t="s">
        <v>883</v>
      </c>
      <c r="B491" s="50" t="s">
        <v>435</v>
      </c>
      <c r="C491" s="50" t="s">
        <v>273</v>
      </c>
      <c r="D491" s="50" t="s">
        <v>4</v>
      </c>
      <c r="E491" s="51">
        <v>8</v>
      </c>
      <c r="F491" s="51">
        <v>0</v>
      </c>
      <c r="G491" s="51">
        <v>7</v>
      </c>
      <c r="H491" s="51">
        <v>24</v>
      </c>
      <c r="I491" s="51">
        <v>8</v>
      </c>
      <c r="J491" s="51">
        <v>0</v>
      </c>
      <c r="K491" s="51">
        <v>492</v>
      </c>
      <c r="L491" s="61">
        <v>96</v>
      </c>
      <c r="M491"/>
      <c r="N491" s="32"/>
      <c r="O491" s="32"/>
      <c r="P491" s="32"/>
      <c r="Q491" s="32"/>
      <c r="R491" s="32"/>
      <c r="S491" s="32"/>
      <c r="T491" s="32"/>
    </row>
    <row r="492" spans="1:20" hidden="1" x14ac:dyDescent="0.25">
      <c r="A492" s="46" t="s">
        <v>886</v>
      </c>
      <c r="B492" s="47" t="s">
        <v>435</v>
      </c>
      <c r="C492" s="47" t="s">
        <v>273</v>
      </c>
      <c r="D492" s="47" t="s">
        <v>4</v>
      </c>
      <c r="E492" s="48">
        <v>3</v>
      </c>
      <c r="F492" s="48">
        <v>0</v>
      </c>
      <c r="G492" s="48">
        <v>0</v>
      </c>
      <c r="H492" s="48">
        <v>1</v>
      </c>
      <c r="I492" s="48">
        <v>0</v>
      </c>
      <c r="J492" s="48">
        <v>1</v>
      </c>
      <c r="K492" s="48">
        <v>46</v>
      </c>
      <c r="L492" s="60">
        <v>28</v>
      </c>
      <c r="M492" s="65"/>
      <c r="N492" s="32"/>
      <c r="O492" s="32"/>
      <c r="P492" s="32"/>
      <c r="Q492" s="32"/>
      <c r="R492" s="32"/>
      <c r="S492" s="32"/>
      <c r="T492" s="32"/>
    </row>
    <row r="493" spans="1:20" hidden="1" x14ac:dyDescent="0.25">
      <c r="A493" s="46" t="s">
        <v>888</v>
      </c>
      <c r="B493" s="47" t="s">
        <v>435</v>
      </c>
      <c r="C493" s="47" t="s">
        <v>273</v>
      </c>
      <c r="D493" s="47" t="s">
        <v>4</v>
      </c>
      <c r="E493" s="48">
        <v>2</v>
      </c>
      <c r="F493" s="48">
        <v>0</v>
      </c>
      <c r="G493" s="48">
        <v>0</v>
      </c>
      <c r="H493" s="48">
        <v>3</v>
      </c>
      <c r="I493" s="48">
        <v>0</v>
      </c>
      <c r="J493" s="48">
        <v>0</v>
      </c>
      <c r="K493" s="48">
        <v>4</v>
      </c>
      <c r="L493" s="60">
        <v>22</v>
      </c>
      <c r="M493"/>
      <c r="N493" s="32"/>
      <c r="O493" s="32"/>
      <c r="P493" s="32"/>
      <c r="Q493" s="32"/>
      <c r="R493" s="32"/>
      <c r="S493" s="32"/>
      <c r="T493" s="32"/>
    </row>
    <row r="494" spans="1:20" hidden="1" x14ac:dyDescent="0.25">
      <c r="A494" s="46" t="s">
        <v>890</v>
      </c>
      <c r="B494" s="47" t="s">
        <v>435</v>
      </c>
      <c r="C494" s="47" t="s">
        <v>273</v>
      </c>
      <c r="D494" s="47" t="s">
        <v>4</v>
      </c>
      <c r="E494" s="48">
        <v>15</v>
      </c>
      <c r="F494" s="48">
        <v>0</v>
      </c>
      <c r="G494" s="48">
        <v>2</v>
      </c>
      <c r="H494" s="48">
        <v>17</v>
      </c>
      <c r="I494" s="48">
        <v>13</v>
      </c>
      <c r="J494" s="48">
        <v>1</v>
      </c>
      <c r="K494" s="48">
        <v>379</v>
      </c>
      <c r="L494" s="60">
        <v>153</v>
      </c>
    </row>
    <row r="495" spans="1:20" hidden="1" x14ac:dyDescent="0.25">
      <c r="A495" s="49" t="s">
        <v>891</v>
      </c>
      <c r="B495" s="50" t="s">
        <v>435</v>
      </c>
      <c r="C495" s="50" t="s">
        <v>273</v>
      </c>
      <c r="D495" s="50" t="s">
        <v>4</v>
      </c>
      <c r="E495" s="51">
        <v>9</v>
      </c>
      <c r="F495" s="51">
        <v>0</v>
      </c>
      <c r="G495" s="51">
        <v>6</v>
      </c>
      <c r="H495" s="51">
        <v>15</v>
      </c>
      <c r="I495" s="51">
        <v>10</v>
      </c>
      <c r="J495" s="51">
        <v>0</v>
      </c>
      <c r="K495" s="51">
        <v>883</v>
      </c>
      <c r="L495" s="61">
        <v>152</v>
      </c>
    </row>
    <row r="496" spans="1:20" hidden="1" x14ac:dyDescent="0.25">
      <c r="A496" s="49" t="s">
        <v>892</v>
      </c>
      <c r="B496" s="50" t="s">
        <v>435</v>
      </c>
      <c r="C496" s="50" t="s">
        <v>273</v>
      </c>
      <c r="D496" s="50" t="s">
        <v>4</v>
      </c>
      <c r="E496" s="51">
        <v>1</v>
      </c>
      <c r="F496" s="51">
        <v>0</v>
      </c>
      <c r="G496" s="51">
        <v>0</v>
      </c>
      <c r="H496" s="51">
        <v>3</v>
      </c>
      <c r="I496" s="51">
        <v>4</v>
      </c>
      <c r="J496" s="51">
        <v>0</v>
      </c>
      <c r="K496" s="51">
        <v>0</v>
      </c>
      <c r="L496" s="61">
        <v>13</v>
      </c>
      <c r="M496"/>
      <c r="N496" s="32"/>
      <c r="O496" s="32"/>
      <c r="P496" s="32"/>
      <c r="Q496" s="32"/>
      <c r="R496" s="32"/>
      <c r="S496" s="32"/>
      <c r="T496" s="32"/>
    </row>
    <row r="497" spans="1:12" hidden="1" x14ac:dyDescent="0.25">
      <c r="A497" s="49" t="s">
        <v>894</v>
      </c>
      <c r="B497" s="50" t="s">
        <v>435</v>
      </c>
      <c r="C497" s="50" t="s">
        <v>273</v>
      </c>
      <c r="D497" s="50" t="s">
        <v>4</v>
      </c>
      <c r="E497" s="51">
        <v>4</v>
      </c>
      <c r="F497" s="51">
        <v>0</v>
      </c>
      <c r="G497" s="51">
        <v>2</v>
      </c>
      <c r="H497" s="51">
        <v>16</v>
      </c>
      <c r="I497" s="51">
        <v>0</v>
      </c>
      <c r="J497" s="51">
        <v>0</v>
      </c>
      <c r="K497" s="51">
        <v>67</v>
      </c>
      <c r="L497" s="61">
        <v>43</v>
      </c>
    </row>
    <row r="498" spans="1:12" hidden="1" x14ac:dyDescent="0.25">
      <c r="A498" s="49" t="s">
        <v>431</v>
      </c>
      <c r="B498" s="50" t="s">
        <v>31</v>
      </c>
      <c r="C498" s="50" t="s">
        <v>273</v>
      </c>
      <c r="D498" s="50" t="s">
        <v>4</v>
      </c>
      <c r="E498" s="51">
        <v>8</v>
      </c>
      <c r="F498" s="51">
        <v>0</v>
      </c>
      <c r="G498" s="51">
        <v>2</v>
      </c>
      <c r="H498" s="51">
        <v>15</v>
      </c>
      <c r="I498" s="51">
        <v>4</v>
      </c>
      <c r="J498" s="51">
        <v>3</v>
      </c>
      <c r="K498" s="51">
        <v>464</v>
      </c>
      <c r="L498" s="61">
        <v>92</v>
      </c>
    </row>
    <row r="499" spans="1:12" hidden="1" x14ac:dyDescent="0.25">
      <c r="A499" s="46" t="s">
        <v>902</v>
      </c>
      <c r="B499" s="47" t="s">
        <v>435</v>
      </c>
      <c r="C499" s="47" t="s">
        <v>273</v>
      </c>
      <c r="D499" s="47" t="s">
        <v>4</v>
      </c>
      <c r="E499" s="48">
        <v>2</v>
      </c>
      <c r="F499" s="48">
        <v>0</v>
      </c>
      <c r="G499" s="48">
        <v>0</v>
      </c>
      <c r="H499" s="48">
        <v>1</v>
      </c>
      <c r="I499" s="48">
        <v>1</v>
      </c>
      <c r="J499" s="48">
        <v>0</v>
      </c>
      <c r="K499" s="48">
        <v>100</v>
      </c>
      <c r="L499" s="60">
        <v>14</v>
      </c>
    </row>
    <row r="500" spans="1:12" hidden="1" x14ac:dyDescent="0.25">
      <c r="A500" s="49" t="s">
        <v>903</v>
      </c>
      <c r="B500" s="50" t="s">
        <v>435</v>
      </c>
      <c r="C500" s="50" t="s">
        <v>273</v>
      </c>
      <c r="D500" s="50" t="s">
        <v>4</v>
      </c>
      <c r="E500" s="51">
        <v>2</v>
      </c>
      <c r="F500" s="51">
        <v>0</v>
      </c>
      <c r="G500" s="51">
        <v>0</v>
      </c>
      <c r="H500" s="51">
        <v>2</v>
      </c>
      <c r="I500" s="51">
        <v>2</v>
      </c>
      <c r="J500" s="51">
        <v>0</v>
      </c>
      <c r="K500" s="51">
        <v>0</v>
      </c>
      <c r="L500" s="61">
        <v>32</v>
      </c>
    </row>
    <row r="501" spans="1:12" hidden="1" x14ac:dyDescent="0.25">
      <c r="A501" s="46" t="s">
        <v>904</v>
      </c>
      <c r="B501" s="47" t="s">
        <v>435</v>
      </c>
      <c r="C501" s="47" t="s">
        <v>273</v>
      </c>
      <c r="D501" s="47" t="s">
        <v>4</v>
      </c>
      <c r="E501" s="48">
        <v>1</v>
      </c>
      <c r="F501" s="48">
        <v>0</v>
      </c>
      <c r="G501" s="48">
        <v>0</v>
      </c>
      <c r="H501" s="48">
        <v>0</v>
      </c>
      <c r="I501" s="48">
        <v>0</v>
      </c>
      <c r="J501" s="48">
        <v>0</v>
      </c>
      <c r="K501" s="48">
        <v>0</v>
      </c>
      <c r="L501" s="60">
        <v>11</v>
      </c>
    </row>
    <row r="502" spans="1:12" hidden="1" x14ac:dyDescent="0.25">
      <c r="A502" s="49" t="s">
        <v>905</v>
      </c>
      <c r="B502" s="50" t="s">
        <v>435</v>
      </c>
      <c r="C502" s="50" t="s">
        <v>273</v>
      </c>
      <c r="D502" s="50" t="s">
        <v>4</v>
      </c>
      <c r="E502" s="51">
        <v>2</v>
      </c>
      <c r="F502" s="51">
        <v>0</v>
      </c>
      <c r="G502" s="51">
        <v>0</v>
      </c>
      <c r="H502" s="51">
        <v>1</v>
      </c>
      <c r="I502" s="51">
        <v>4</v>
      </c>
      <c r="J502" s="51">
        <v>0</v>
      </c>
      <c r="K502" s="51">
        <v>0</v>
      </c>
      <c r="L502" s="61">
        <v>26</v>
      </c>
    </row>
    <row r="503" spans="1:12" hidden="1" x14ac:dyDescent="0.25">
      <c r="A503" s="49" t="s">
        <v>907</v>
      </c>
      <c r="B503" s="50" t="s">
        <v>435</v>
      </c>
      <c r="C503" s="50" t="s">
        <v>273</v>
      </c>
      <c r="D503" s="50" t="s">
        <v>4</v>
      </c>
      <c r="E503" s="51">
        <v>10</v>
      </c>
      <c r="F503" s="51">
        <v>0</v>
      </c>
      <c r="G503" s="51">
        <v>11</v>
      </c>
      <c r="H503" s="51">
        <v>36</v>
      </c>
      <c r="I503" s="51">
        <v>9</v>
      </c>
      <c r="J503" s="51">
        <v>1</v>
      </c>
      <c r="K503" s="51">
        <v>672</v>
      </c>
      <c r="L503" s="61">
        <v>129</v>
      </c>
    </row>
    <row r="504" spans="1:12" hidden="1" x14ac:dyDescent="0.25">
      <c r="A504" s="46" t="s">
        <v>910</v>
      </c>
      <c r="B504" s="47" t="s">
        <v>435</v>
      </c>
      <c r="C504" s="47" t="s">
        <v>273</v>
      </c>
      <c r="D504" s="47" t="s">
        <v>4</v>
      </c>
      <c r="E504" s="48">
        <v>9</v>
      </c>
      <c r="F504" s="48">
        <v>0</v>
      </c>
      <c r="G504" s="48">
        <v>11</v>
      </c>
      <c r="H504" s="48">
        <v>17</v>
      </c>
      <c r="I504" s="48">
        <v>7</v>
      </c>
      <c r="J504" s="48">
        <v>5</v>
      </c>
      <c r="K504" s="48">
        <v>239</v>
      </c>
      <c r="L504" s="60">
        <v>157</v>
      </c>
    </row>
    <row r="505" spans="1:12" hidden="1" x14ac:dyDescent="0.25">
      <c r="A505" s="46" t="s">
        <v>912</v>
      </c>
      <c r="B505" s="47" t="s">
        <v>435</v>
      </c>
      <c r="C505" s="47" t="s">
        <v>273</v>
      </c>
      <c r="D505" s="47" t="s">
        <v>4</v>
      </c>
      <c r="E505" s="48">
        <v>16</v>
      </c>
      <c r="F505" s="48">
        <v>0</v>
      </c>
      <c r="G505" s="48">
        <v>2</v>
      </c>
      <c r="H505" s="48">
        <v>16</v>
      </c>
      <c r="I505" s="48">
        <v>16</v>
      </c>
      <c r="J505" s="48">
        <v>3</v>
      </c>
      <c r="K505" s="48">
        <v>461</v>
      </c>
      <c r="L505" s="60">
        <v>219</v>
      </c>
    </row>
    <row r="506" spans="1:12" hidden="1" x14ac:dyDescent="0.25">
      <c r="A506" s="49" t="s">
        <v>913</v>
      </c>
      <c r="B506" s="50" t="s">
        <v>435</v>
      </c>
      <c r="C506" s="50" t="s">
        <v>273</v>
      </c>
      <c r="D506" s="50" t="s">
        <v>4</v>
      </c>
      <c r="E506" s="51">
        <v>1</v>
      </c>
      <c r="F506" s="51">
        <v>0</v>
      </c>
      <c r="G506" s="51">
        <v>0</v>
      </c>
      <c r="H506" s="51">
        <v>0</v>
      </c>
      <c r="I506" s="51">
        <v>1</v>
      </c>
      <c r="J506" s="51">
        <v>0</v>
      </c>
      <c r="K506" s="51">
        <v>0</v>
      </c>
      <c r="L506" s="61">
        <v>5</v>
      </c>
    </row>
    <row r="507" spans="1:12" hidden="1" x14ac:dyDescent="0.25">
      <c r="A507" s="49" t="s">
        <v>915</v>
      </c>
      <c r="B507" s="50" t="s">
        <v>435</v>
      </c>
      <c r="C507" s="50" t="s">
        <v>273</v>
      </c>
      <c r="D507" s="50" t="s">
        <v>4</v>
      </c>
      <c r="E507" s="51">
        <v>1</v>
      </c>
      <c r="F507" s="51">
        <v>0</v>
      </c>
      <c r="G507" s="51">
        <v>5</v>
      </c>
      <c r="H507" s="51">
        <v>1</v>
      </c>
      <c r="I507" s="51">
        <v>1</v>
      </c>
      <c r="J507" s="51">
        <v>0</v>
      </c>
      <c r="K507" s="51">
        <v>0</v>
      </c>
      <c r="L507" s="61">
        <v>11</v>
      </c>
    </row>
    <row r="508" spans="1:12" hidden="1" x14ac:dyDescent="0.25">
      <c r="A508" s="46" t="s">
        <v>917</v>
      </c>
      <c r="B508" s="47" t="s">
        <v>435</v>
      </c>
      <c r="C508" s="47" t="s">
        <v>273</v>
      </c>
      <c r="D508" s="47" t="s">
        <v>4</v>
      </c>
      <c r="E508" s="48">
        <v>8</v>
      </c>
      <c r="F508" s="48">
        <v>0</v>
      </c>
      <c r="G508" s="48">
        <v>0</v>
      </c>
      <c r="H508" s="48">
        <v>15</v>
      </c>
      <c r="I508" s="48">
        <v>13</v>
      </c>
      <c r="J508" s="48">
        <v>1</v>
      </c>
      <c r="K508" s="48">
        <v>1357</v>
      </c>
      <c r="L508" s="60">
        <v>137</v>
      </c>
    </row>
    <row r="509" spans="1:12" hidden="1" x14ac:dyDescent="0.25">
      <c r="A509" s="49" t="s">
        <v>924</v>
      </c>
      <c r="B509" s="50" t="s">
        <v>435</v>
      </c>
      <c r="C509" s="50" t="s">
        <v>273</v>
      </c>
      <c r="D509" s="50" t="s">
        <v>4</v>
      </c>
      <c r="E509" s="51">
        <v>2</v>
      </c>
      <c r="F509" s="51">
        <v>0</v>
      </c>
      <c r="G509" s="51">
        <v>2</v>
      </c>
      <c r="H509" s="51">
        <v>4</v>
      </c>
      <c r="I509" s="51">
        <v>1</v>
      </c>
      <c r="J509" s="51">
        <v>0</v>
      </c>
      <c r="K509" s="51">
        <v>0</v>
      </c>
      <c r="L509" s="61">
        <v>26</v>
      </c>
    </row>
    <row r="510" spans="1:12" hidden="1" x14ac:dyDescent="0.25">
      <c r="A510" s="49" t="s">
        <v>926</v>
      </c>
      <c r="B510" s="50" t="s">
        <v>435</v>
      </c>
      <c r="C510" s="50" t="s">
        <v>273</v>
      </c>
      <c r="D510" s="50" t="s">
        <v>4</v>
      </c>
      <c r="E510" s="51">
        <v>2</v>
      </c>
      <c r="F510" s="51">
        <v>0</v>
      </c>
      <c r="G510" s="51">
        <v>0</v>
      </c>
      <c r="H510" s="51">
        <v>0</v>
      </c>
      <c r="I510" s="51">
        <v>2</v>
      </c>
      <c r="J510" s="51">
        <v>0</v>
      </c>
      <c r="K510" s="51">
        <v>49</v>
      </c>
      <c r="L510" s="61">
        <v>20</v>
      </c>
    </row>
    <row r="511" spans="1:12" hidden="1" x14ac:dyDescent="0.25">
      <c r="A511" s="46" t="s">
        <v>927</v>
      </c>
      <c r="B511" s="47" t="s">
        <v>435</v>
      </c>
      <c r="C511" s="47" t="s">
        <v>273</v>
      </c>
      <c r="D511" s="47" t="s">
        <v>4</v>
      </c>
      <c r="E511" s="48">
        <v>4</v>
      </c>
      <c r="F511" s="48">
        <v>0</v>
      </c>
      <c r="G511" s="48">
        <v>0</v>
      </c>
      <c r="H511" s="48">
        <v>1</v>
      </c>
      <c r="I511" s="48">
        <v>3</v>
      </c>
      <c r="J511" s="48">
        <v>1</v>
      </c>
      <c r="K511" s="48">
        <v>228</v>
      </c>
      <c r="L511" s="60">
        <v>62</v>
      </c>
    </row>
    <row r="512" spans="1:12" hidden="1" x14ac:dyDescent="0.25">
      <c r="A512" s="46" t="s">
        <v>411</v>
      </c>
      <c r="B512" s="47" t="s">
        <v>31</v>
      </c>
      <c r="C512" s="47" t="s">
        <v>273</v>
      </c>
      <c r="D512" s="47" t="s">
        <v>4</v>
      </c>
      <c r="E512" s="48">
        <v>2</v>
      </c>
      <c r="F512" s="48">
        <v>0</v>
      </c>
      <c r="G512" s="48">
        <v>2</v>
      </c>
      <c r="H512" s="48">
        <v>1</v>
      </c>
      <c r="I512" s="48">
        <v>0</v>
      </c>
      <c r="J512" s="48">
        <v>1</v>
      </c>
      <c r="K512" s="48">
        <v>0</v>
      </c>
      <c r="L512" s="60">
        <v>17</v>
      </c>
    </row>
    <row r="513" spans="1:20" hidden="1" x14ac:dyDescent="0.25">
      <c r="A513" s="49" t="s">
        <v>933</v>
      </c>
      <c r="B513" s="50" t="s">
        <v>435</v>
      </c>
      <c r="C513" s="50" t="s">
        <v>273</v>
      </c>
      <c r="D513" s="50" t="s">
        <v>4</v>
      </c>
      <c r="E513" s="51">
        <v>9</v>
      </c>
      <c r="F513" s="51">
        <v>0</v>
      </c>
      <c r="G513" s="51">
        <v>5</v>
      </c>
      <c r="H513" s="51">
        <v>15</v>
      </c>
      <c r="I513" s="51">
        <v>9</v>
      </c>
      <c r="J513" s="51">
        <v>6</v>
      </c>
      <c r="K513" s="51">
        <v>536</v>
      </c>
      <c r="L513" s="61">
        <v>106</v>
      </c>
      <c r="M513"/>
      <c r="N513" s="32"/>
      <c r="O513" s="32"/>
      <c r="P513" s="32"/>
      <c r="Q513" s="32"/>
      <c r="R513" s="32"/>
      <c r="S513" s="32"/>
      <c r="T513" s="32"/>
    </row>
    <row r="514" spans="1:20" hidden="1" x14ac:dyDescent="0.25">
      <c r="A514" s="46" t="s">
        <v>934</v>
      </c>
      <c r="B514" s="47" t="s">
        <v>435</v>
      </c>
      <c r="C514" s="47" t="s">
        <v>273</v>
      </c>
      <c r="D514" s="47" t="s">
        <v>4</v>
      </c>
      <c r="E514" s="48">
        <v>2</v>
      </c>
      <c r="F514" s="48">
        <v>0</v>
      </c>
      <c r="G514" s="48">
        <v>0</v>
      </c>
      <c r="H514" s="48">
        <v>0</v>
      </c>
      <c r="I514" s="48">
        <v>0</v>
      </c>
      <c r="J514" s="48">
        <v>0</v>
      </c>
      <c r="K514" s="48">
        <v>53</v>
      </c>
      <c r="L514" s="60">
        <v>18</v>
      </c>
      <c r="M514" s="65"/>
      <c r="N514" s="32"/>
      <c r="O514" s="32"/>
      <c r="P514" s="32"/>
      <c r="Q514" s="32"/>
      <c r="R514" s="32"/>
      <c r="S514" s="32"/>
      <c r="T514" s="32"/>
    </row>
    <row r="515" spans="1:20" hidden="1" x14ac:dyDescent="0.25">
      <c r="A515" s="46" t="s">
        <v>936</v>
      </c>
      <c r="B515" s="47" t="s">
        <v>435</v>
      </c>
      <c r="C515" s="47" t="s">
        <v>273</v>
      </c>
      <c r="D515" s="47" t="s">
        <v>4</v>
      </c>
      <c r="E515" s="48">
        <v>4</v>
      </c>
      <c r="F515" s="48">
        <v>0</v>
      </c>
      <c r="G515" s="48">
        <v>0</v>
      </c>
      <c r="H515" s="48">
        <v>1</v>
      </c>
      <c r="I515" s="48">
        <v>3</v>
      </c>
      <c r="J515" s="48">
        <v>2</v>
      </c>
      <c r="K515" s="48">
        <v>360</v>
      </c>
      <c r="L515" s="60">
        <v>43</v>
      </c>
      <c r="M515" s="65"/>
      <c r="N515" s="32"/>
      <c r="O515" s="32"/>
      <c r="P515" s="32"/>
      <c r="Q515" s="32"/>
      <c r="R515" s="32"/>
      <c r="S515" s="32"/>
      <c r="T515" s="32"/>
    </row>
    <row r="516" spans="1:20" hidden="1" x14ac:dyDescent="0.25">
      <c r="A516" s="49" t="s">
        <v>937</v>
      </c>
      <c r="B516" s="50" t="s">
        <v>435</v>
      </c>
      <c r="C516" s="50" t="s">
        <v>273</v>
      </c>
      <c r="D516" s="50" t="s">
        <v>4</v>
      </c>
      <c r="E516" s="51">
        <v>11</v>
      </c>
      <c r="F516" s="51">
        <v>0</v>
      </c>
      <c r="G516" s="51">
        <v>2</v>
      </c>
      <c r="H516" s="51">
        <v>27</v>
      </c>
      <c r="I516" s="51">
        <v>7</v>
      </c>
      <c r="J516" s="51">
        <v>5</v>
      </c>
      <c r="K516" s="51">
        <v>544</v>
      </c>
      <c r="L516" s="61">
        <v>170</v>
      </c>
      <c r="M516" s="65"/>
      <c r="N516" s="32"/>
      <c r="O516" s="32"/>
      <c r="P516" s="32"/>
      <c r="Q516" s="32"/>
      <c r="R516" s="32"/>
      <c r="S516" s="32"/>
      <c r="T516" s="32"/>
    </row>
    <row r="517" spans="1:20" hidden="1" x14ac:dyDescent="0.25">
      <c r="A517" s="46" t="s">
        <v>938</v>
      </c>
      <c r="B517" s="47" t="s">
        <v>435</v>
      </c>
      <c r="C517" s="47" t="s">
        <v>273</v>
      </c>
      <c r="D517" s="47" t="s">
        <v>4</v>
      </c>
      <c r="E517" s="48">
        <v>6</v>
      </c>
      <c r="F517" s="48">
        <v>0</v>
      </c>
      <c r="G517" s="48">
        <v>6</v>
      </c>
      <c r="H517" s="48">
        <v>18</v>
      </c>
      <c r="I517" s="48">
        <v>5</v>
      </c>
      <c r="J517" s="48">
        <v>3</v>
      </c>
      <c r="K517" s="48">
        <v>776</v>
      </c>
      <c r="L517" s="60">
        <v>116</v>
      </c>
    </row>
    <row r="518" spans="1:20" hidden="1" x14ac:dyDescent="0.25">
      <c r="A518" s="46" t="s">
        <v>940</v>
      </c>
      <c r="B518" s="47" t="s">
        <v>435</v>
      </c>
      <c r="C518" s="47" t="s">
        <v>273</v>
      </c>
      <c r="D518" s="47" t="s">
        <v>4</v>
      </c>
      <c r="E518" s="48">
        <v>4</v>
      </c>
      <c r="F518" s="48">
        <v>0</v>
      </c>
      <c r="G518" s="48">
        <v>2</v>
      </c>
      <c r="H518" s="48">
        <v>7</v>
      </c>
      <c r="I518" s="48">
        <v>9</v>
      </c>
      <c r="J518" s="48">
        <v>2</v>
      </c>
      <c r="K518" s="48">
        <v>412</v>
      </c>
      <c r="L518" s="60">
        <v>54</v>
      </c>
    </row>
    <row r="519" spans="1:20" hidden="1" x14ac:dyDescent="0.25">
      <c r="A519" s="46" t="s">
        <v>328</v>
      </c>
      <c r="B519" s="47" t="s">
        <v>31</v>
      </c>
      <c r="C519" s="47" t="s">
        <v>273</v>
      </c>
      <c r="D519" s="47" t="s">
        <v>4</v>
      </c>
      <c r="E519" s="48">
        <v>1</v>
      </c>
      <c r="F519" s="48">
        <v>0</v>
      </c>
      <c r="G519" s="48">
        <v>2</v>
      </c>
      <c r="H519" s="48">
        <v>0</v>
      </c>
      <c r="I519" s="48">
        <v>0</v>
      </c>
      <c r="J519" s="48">
        <v>1</v>
      </c>
      <c r="K519" s="48">
        <v>59</v>
      </c>
      <c r="L519" s="60">
        <v>9</v>
      </c>
    </row>
    <row r="520" spans="1:20" hidden="1" x14ac:dyDescent="0.25">
      <c r="A520" s="49" t="s">
        <v>944</v>
      </c>
      <c r="B520" s="50" t="s">
        <v>435</v>
      </c>
      <c r="C520" s="50" t="s">
        <v>273</v>
      </c>
      <c r="D520" s="50" t="s">
        <v>4</v>
      </c>
      <c r="E520" s="51">
        <v>5</v>
      </c>
      <c r="F520" s="51">
        <v>0</v>
      </c>
      <c r="G520" s="51">
        <v>6</v>
      </c>
      <c r="H520" s="51">
        <v>3</v>
      </c>
      <c r="I520" s="51">
        <v>7</v>
      </c>
      <c r="J520" s="51">
        <v>0</v>
      </c>
      <c r="K520" s="51">
        <v>48</v>
      </c>
      <c r="L520" s="61">
        <v>60</v>
      </c>
      <c r="M520" s="65"/>
      <c r="N520" s="32"/>
      <c r="O520" s="32"/>
      <c r="P520" s="32"/>
      <c r="Q520" s="32"/>
      <c r="R520" s="32"/>
      <c r="S520" s="32"/>
      <c r="T520" s="32"/>
    </row>
    <row r="521" spans="1:20" hidden="1" x14ac:dyDescent="0.25">
      <c r="A521" s="49" t="s">
        <v>948</v>
      </c>
      <c r="B521" s="50" t="s">
        <v>435</v>
      </c>
      <c r="C521" s="50" t="s">
        <v>273</v>
      </c>
      <c r="D521" s="50" t="s">
        <v>4</v>
      </c>
      <c r="E521" s="51">
        <v>1</v>
      </c>
      <c r="F521" s="51">
        <v>0</v>
      </c>
      <c r="G521" s="51">
        <v>0</v>
      </c>
      <c r="H521" s="51">
        <v>0</v>
      </c>
      <c r="I521" s="51">
        <v>1</v>
      </c>
      <c r="J521" s="51">
        <v>0</v>
      </c>
      <c r="K521" s="51">
        <v>0</v>
      </c>
      <c r="L521" s="61">
        <v>10</v>
      </c>
    </row>
    <row r="522" spans="1:20" hidden="1" x14ac:dyDescent="0.25">
      <c r="A522" s="46" t="s">
        <v>952</v>
      </c>
      <c r="B522" s="47" t="s">
        <v>435</v>
      </c>
      <c r="C522" s="47" t="s">
        <v>273</v>
      </c>
      <c r="D522" s="47" t="s">
        <v>4</v>
      </c>
      <c r="E522" s="48">
        <v>3</v>
      </c>
      <c r="F522" s="48">
        <v>0</v>
      </c>
      <c r="G522" s="48">
        <v>6</v>
      </c>
      <c r="H522" s="48">
        <v>9</v>
      </c>
      <c r="I522" s="48">
        <v>4</v>
      </c>
      <c r="J522" s="48">
        <v>0</v>
      </c>
      <c r="K522" s="48">
        <v>124</v>
      </c>
      <c r="L522" s="60">
        <v>41</v>
      </c>
    </row>
    <row r="523" spans="1:20" hidden="1" x14ac:dyDescent="0.25">
      <c r="A523" s="49" t="s">
        <v>953</v>
      </c>
      <c r="B523" s="50" t="s">
        <v>435</v>
      </c>
      <c r="C523" s="50" t="s">
        <v>273</v>
      </c>
      <c r="D523" s="50" t="s">
        <v>4</v>
      </c>
      <c r="E523" s="51">
        <v>4</v>
      </c>
      <c r="F523" s="51">
        <v>0</v>
      </c>
      <c r="G523" s="51">
        <v>0</v>
      </c>
      <c r="H523" s="51">
        <v>10</v>
      </c>
      <c r="I523" s="51">
        <v>2</v>
      </c>
      <c r="J523" s="51">
        <v>0</v>
      </c>
      <c r="K523" s="51">
        <v>19</v>
      </c>
      <c r="L523" s="61">
        <v>43</v>
      </c>
      <c r="M523" s="65"/>
      <c r="N523" s="32"/>
      <c r="O523" s="32"/>
      <c r="P523" s="32"/>
      <c r="Q523" s="32"/>
      <c r="R523" s="32"/>
      <c r="S523" s="32"/>
      <c r="T523" s="32"/>
    </row>
    <row r="524" spans="1:20" hidden="1" x14ac:dyDescent="0.25">
      <c r="A524" s="46" t="s">
        <v>954</v>
      </c>
      <c r="B524" s="47" t="s">
        <v>435</v>
      </c>
      <c r="C524" s="47" t="s">
        <v>273</v>
      </c>
      <c r="D524" s="47" t="s">
        <v>4</v>
      </c>
      <c r="E524" s="48">
        <v>2</v>
      </c>
      <c r="F524" s="48">
        <v>0</v>
      </c>
      <c r="G524" s="48">
        <v>2</v>
      </c>
      <c r="H524" s="48">
        <v>1</v>
      </c>
      <c r="I524" s="48">
        <v>0</v>
      </c>
      <c r="J524" s="48">
        <v>0</v>
      </c>
      <c r="K524" s="48">
        <v>0</v>
      </c>
      <c r="L524" s="60">
        <v>23</v>
      </c>
    </row>
    <row r="525" spans="1:20" hidden="1" x14ac:dyDescent="0.25">
      <c r="A525" s="49" t="s">
        <v>156</v>
      </c>
      <c r="B525" s="50" t="s">
        <v>35</v>
      </c>
      <c r="C525" s="50" t="s">
        <v>273</v>
      </c>
      <c r="D525" s="50" t="s">
        <v>130</v>
      </c>
      <c r="E525" s="51">
        <v>0</v>
      </c>
      <c r="F525" s="51">
        <v>0</v>
      </c>
      <c r="G525" s="51">
        <v>0</v>
      </c>
      <c r="H525" s="51">
        <v>0</v>
      </c>
      <c r="I525" s="51">
        <v>0</v>
      </c>
      <c r="J525" s="51">
        <v>0</v>
      </c>
      <c r="K525" s="51">
        <v>0</v>
      </c>
      <c r="L525" s="61">
        <v>2912</v>
      </c>
      <c r="M525" s="65"/>
      <c r="N525" s="32"/>
      <c r="O525" s="32"/>
      <c r="P525" s="32"/>
      <c r="Q525" s="32"/>
      <c r="R525" s="32"/>
      <c r="S525" s="32"/>
      <c r="T525" s="32"/>
    </row>
    <row r="526" spans="1:20" hidden="1" x14ac:dyDescent="0.25">
      <c r="A526" s="46" t="s">
        <v>205</v>
      </c>
      <c r="B526" s="47" t="s">
        <v>41</v>
      </c>
      <c r="C526" s="47" t="s">
        <v>273</v>
      </c>
      <c r="D526" s="47" t="s">
        <v>130</v>
      </c>
      <c r="E526" s="48">
        <v>0</v>
      </c>
      <c r="F526" s="48">
        <v>0</v>
      </c>
      <c r="G526" s="48">
        <v>0</v>
      </c>
      <c r="H526" s="48">
        <v>0</v>
      </c>
      <c r="I526" s="48">
        <v>0</v>
      </c>
      <c r="J526" s="48">
        <v>0</v>
      </c>
      <c r="K526" s="48">
        <v>0</v>
      </c>
      <c r="L526" s="60">
        <v>2462</v>
      </c>
    </row>
    <row r="527" spans="1:20" hidden="1" x14ac:dyDescent="0.25">
      <c r="A527" s="49" t="s">
        <v>132</v>
      </c>
      <c r="B527" s="50" t="s">
        <v>31</v>
      </c>
      <c r="C527" s="50" t="s">
        <v>273</v>
      </c>
      <c r="D527" s="50" t="s">
        <v>130</v>
      </c>
      <c r="E527" s="51">
        <v>0</v>
      </c>
      <c r="F527" s="51">
        <v>0</v>
      </c>
      <c r="G527" s="51">
        <v>0</v>
      </c>
      <c r="H527" s="51">
        <v>0</v>
      </c>
      <c r="I527" s="51">
        <v>0</v>
      </c>
      <c r="J527" s="51">
        <v>0</v>
      </c>
      <c r="K527" s="51">
        <v>0</v>
      </c>
      <c r="L527" s="61">
        <v>2261</v>
      </c>
    </row>
    <row r="528" spans="1:20" hidden="1" x14ac:dyDescent="0.25">
      <c r="A528" s="46" t="s">
        <v>211</v>
      </c>
      <c r="B528" s="47" t="s">
        <v>31</v>
      </c>
      <c r="C528" s="47" t="s">
        <v>273</v>
      </c>
      <c r="D528" s="47" t="s">
        <v>130</v>
      </c>
      <c r="E528" s="48">
        <v>0</v>
      </c>
      <c r="F528" s="48">
        <v>0</v>
      </c>
      <c r="G528" s="48">
        <v>0</v>
      </c>
      <c r="H528" s="48">
        <v>0</v>
      </c>
      <c r="I528" s="48">
        <v>0</v>
      </c>
      <c r="J528" s="48">
        <v>0</v>
      </c>
      <c r="K528" s="48">
        <v>0</v>
      </c>
      <c r="L528" s="60">
        <v>2536</v>
      </c>
    </row>
    <row r="529" spans="1:20" hidden="1" x14ac:dyDescent="0.25">
      <c r="A529" s="49" t="s">
        <v>166</v>
      </c>
      <c r="B529" s="50" t="s">
        <v>33</v>
      </c>
      <c r="C529" s="50" t="s">
        <v>273</v>
      </c>
      <c r="D529" s="50" t="s">
        <v>130</v>
      </c>
      <c r="E529" s="51">
        <v>0</v>
      </c>
      <c r="F529" s="51">
        <v>0</v>
      </c>
      <c r="G529" s="51">
        <v>0</v>
      </c>
      <c r="H529" s="51">
        <v>0</v>
      </c>
      <c r="I529" s="51">
        <v>0</v>
      </c>
      <c r="J529" s="51">
        <v>0</v>
      </c>
      <c r="K529" s="51">
        <v>0</v>
      </c>
      <c r="L529" s="61">
        <v>2469</v>
      </c>
    </row>
    <row r="530" spans="1:20" hidden="1" x14ac:dyDescent="0.25">
      <c r="A530" s="46" t="s">
        <v>152</v>
      </c>
      <c r="B530" s="47" t="s">
        <v>37</v>
      </c>
      <c r="C530" s="47" t="s">
        <v>273</v>
      </c>
      <c r="D530" s="47" t="s">
        <v>130</v>
      </c>
      <c r="E530" s="48">
        <v>0</v>
      </c>
      <c r="F530" s="48">
        <v>0</v>
      </c>
      <c r="G530" s="48">
        <v>0</v>
      </c>
      <c r="H530" s="48">
        <v>0</v>
      </c>
      <c r="I530" s="48">
        <v>0</v>
      </c>
      <c r="J530" s="48">
        <v>0</v>
      </c>
      <c r="K530" s="48">
        <v>0</v>
      </c>
      <c r="L530" s="60">
        <v>2216</v>
      </c>
    </row>
    <row r="531" spans="1:20" hidden="1" x14ac:dyDescent="0.25">
      <c r="A531" s="49" t="s">
        <v>225</v>
      </c>
      <c r="B531" s="50" t="s">
        <v>33</v>
      </c>
      <c r="C531" s="50" t="s">
        <v>273</v>
      </c>
      <c r="D531" s="50" t="s">
        <v>130</v>
      </c>
      <c r="E531" s="51">
        <v>0</v>
      </c>
      <c r="F531" s="51">
        <v>0</v>
      </c>
      <c r="G531" s="51">
        <v>0</v>
      </c>
      <c r="H531" s="51">
        <v>0</v>
      </c>
      <c r="I531" s="51">
        <v>0</v>
      </c>
      <c r="J531" s="51">
        <v>0</v>
      </c>
      <c r="K531" s="51">
        <v>0</v>
      </c>
      <c r="L531" s="61">
        <v>1993</v>
      </c>
    </row>
    <row r="532" spans="1:20" hidden="1" x14ac:dyDescent="0.25">
      <c r="A532" s="46" t="s">
        <v>163</v>
      </c>
      <c r="B532" s="47" t="s">
        <v>37</v>
      </c>
      <c r="C532" s="47" t="s">
        <v>273</v>
      </c>
      <c r="D532" s="47" t="s">
        <v>130</v>
      </c>
      <c r="E532" s="48">
        <v>0</v>
      </c>
      <c r="F532" s="48">
        <v>0</v>
      </c>
      <c r="G532" s="48">
        <v>0</v>
      </c>
      <c r="H532" s="48">
        <v>0</v>
      </c>
      <c r="I532" s="48">
        <v>0</v>
      </c>
      <c r="J532" s="48">
        <v>0</v>
      </c>
      <c r="K532" s="48">
        <v>0</v>
      </c>
      <c r="L532" s="60">
        <v>2545</v>
      </c>
    </row>
    <row r="533" spans="1:20" hidden="1" x14ac:dyDescent="0.25">
      <c r="A533" s="49" t="s">
        <v>154</v>
      </c>
      <c r="B533" s="50" t="s">
        <v>35</v>
      </c>
      <c r="C533" s="50" t="s">
        <v>273</v>
      </c>
      <c r="D533" s="50" t="s">
        <v>130</v>
      </c>
      <c r="E533" s="51">
        <v>0</v>
      </c>
      <c r="F533" s="51">
        <v>0</v>
      </c>
      <c r="G533" s="51">
        <v>0</v>
      </c>
      <c r="H533" s="51">
        <v>0</v>
      </c>
      <c r="I533" s="51">
        <v>0</v>
      </c>
      <c r="J533" s="51">
        <v>0</v>
      </c>
      <c r="K533" s="51">
        <v>0</v>
      </c>
      <c r="L533" s="61">
        <v>2637</v>
      </c>
      <c r="M533"/>
      <c r="N533" s="32"/>
      <c r="O533" s="32"/>
      <c r="P533" s="32"/>
      <c r="Q533" s="32"/>
      <c r="R533" s="32"/>
      <c r="S533" s="32"/>
      <c r="T533" s="32"/>
    </row>
    <row r="534" spans="1:20" hidden="1" x14ac:dyDescent="0.25">
      <c r="A534" s="46" t="s">
        <v>415</v>
      </c>
      <c r="B534" s="47" t="s">
        <v>33</v>
      </c>
      <c r="C534" s="47" t="s">
        <v>273</v>
      </c>
      <c r="D534" s="47" t="s">
        <v>130</v>
      </c>
      <c r="E534" s="48">
        <v>0</v>
      </c>
      <c r="F534" s="48">
        <v>0</v>
      </c>
      <c r="G534" s="48">
        <v>0</v>
      </c>
      <c r="H534" s="48">
        <v>0</v>
      </c>
      <c r="I534" s="48">
        <v>0</v>
      </c>
      <c r="J534" s="48">
        <v>0</v>
      </c>
      <c r="K534" s="48">
        <v>0</v>
      </c>
      <c r="L534" s="60">
        <v>1791</v>
      </c>
    </row>
    <row r="535" spans="1:20" hidden="1" x14ac:dyDescent="0.25">
      <c r="A535" s="49" t="s">
        <v>158</v>
      </c>
      <c r="B535" s="50" t="s">
        <v>31</v>
      </c>
      <c r="C535" s="50" t="s">
        <v>273</v>
      </c>
      <c r="D535" s="50" t="s">
        <v>130</v>
      </c>
      <c r="E535" s="51">
        <v>0</v>
      </c>
      <c r="F535" s="51">
        <v>0</v>
      </c>
      <c r="G535" s="51">
        <v>0</v>
      </c>
      <c r="H535" s="51">
        <v>0</v>
      </c>
      <c r="I535" s="51">
        <v>0</v>
      </c>
      <c r="J535" s="51">
        <v>0</v>
      </c>
      <c r="K535" s="51">
        <v>0</v>
      </c>
      <c r="L535" s="61">
        <v>2211</v>
      </c>
    </row>
    <row r="536" spans="1:20" hidden="1" x14ac:dyDescent="0.25">
      <c r="A536" s="46" t="s">
        <v>170</v>
      </c>
      <c r="B536" s="47" t="s">
        <v>37</v>
      </c>
      <c r="C536" s="47" t="s">
        <v>273</v>
      </c>
      <c r="D536" s="47" t="s">
        <v>130</v>
      </c>
      <c r="E536" s="48">
        <v>0</v>
      </c>
      <c r="F536" s="48">
        <v>0</v>
      </c>
      <c r="G536" s="48">
        <v>0</v>
      </c>
      <c r="H536" s="48">
        <v>0</v>
      </c>
      <c r="I536" s="48">
        <v>0</v>
      </c>
      <c r="J536" s="48">
        <v>0</v>
      </c>
      <c r="K536" s="48">
        <v>0</v>
      </c>
      <c r="L536" s="60">
        <v>2193</v>
      </c>
      <c r="M536" s="65"/>
      <c r="N536" s="32"/>
      <c r="O536" s="32"/>
      <c r="P536" s="32"/>
      <c r="Q536" s="32"/>
      <c r="R536" s="32"/>
      <c r="S536" s="32"/>
      <c r="T536" s="32"/>
    </row>
    <row r="537" spans="1:20" hidden="1" x14ac:dyDescent="0.25">
      <c r="A537" s="49" t="s">
        <v>151</v>
      </c>
      <c r="B537" s="50" t="s">
        <v>33</v>
      </c>
      <c r="C537" s="50" t="s">
        <v>273</v>
      </c>
      <c r="D537" s="50" t="s">
        <v>130</v>
      </c>
      <c r="E537" s="51">
        <v>0</v>
      </c>
      <c r="F537" s="51">
        <v>0</v>
      </c>
      <c r="G537" s="51">
        <v>0</v>
      </c>
      <c r="H537" s="51">
        <v>0</v>
      </c>
      <c r="I537" s="51">
        <v>0</v>
      </c>
      <c r="J537" s="51">
        <v>0</v>
      </c>
      <c r="K537" s="51">
        <v>0</v>
      </c>
      <c r="L537" s="61">
        <v>1981</v>
      </c>
      <c r="M537" s="65"/>
      <c r="N537" s="32"/>
      <c r="O537" s="32"/>
      <c r="P537" s="32"/>
      <c r="Q537" s="32"/>
      <c r="R537" s="32"/>
      <c r="S537" s="32"/>
      <c r="T537" s="32"/>
    </row>
    <row r="538" spans="1:20" hidden="1" x14ac:dyDescent="0.25">
      <c r="A538" s="46" t="s">
        <v>263</v>
      </c>
      <c r="B538" s="47" t="s">
        <v>41</v>
      </c>
      <c r="C538" s="47" t="s">
        <v>273</v>
      </c>
      <c r="D538" s="47" t="s">
        <v>130</v>
      </c>
      <c r="E538" s="48">
        <v>0</v>
      </c>
      <c r="F538" s="48">
        <v>0</v>
      </c>
      <c r="G538" s="48">
        <v>0</v>
      </c>
      <c r="H538" s="48">
        <v>0</v>
      </c>
      <c r="I538" s="48">
        <v>0</v>
      </c>
      <c r="J538" s="48">
        <v>0</v>
      </c>
      <c r="K538" s="48">
        <v>0</v>
      </c>
      <c r="L538" s="60">
        <v>1323</v>
      </c>
    </row>
    <row r="539" spans="1:20" hidden="1" x14ac:dyDescent="0.25">
      <c r="A539" s="49" t="s">
        <v>204</v>
      </c>
      <c r="B539" s="50" t="s">
        <v>35</v>
      </c>
      <c r="C539" s="50" t="s">
        <v>273</v>
      </c>
      <c r="D539" s="50" t="s">
        <v>130</v>
      </c>
      <c r="E539" s="51">
        <v>0</v>
      </c>
      <c r="F539" s="51">
        <v>0</v>
      </c>
      <c r="G539" s="51">
        <v>0</v>
      </c>
      <c r="H539" s="51">
        <v>0</v>
      </c>
      <c r="I539" s="51">
        <v>0</v>
      </c>
      <c r="J539" s="51">
        <v>0</v>
      </c>
      <c r="K539" s="51">
        <v>0</v>
      </c>
      <c r="L539" s="61">
        <v>2516</v>
      </c>
      <c r="M539" s="65"/>
      <c r="N539" s="32"/>
      <c r="O539" s="32"/>
      <c r="P539" s="32"/>
      <c r="Q539" s="32"/>
      <c r="R539" s="32"/>
      <c r="S539" s="32"/>
      <c r="T539" s="32"/>
    </row>
    <row r="540" spans="1:20" hidden="1" x14ac:dyDescent="0.25">
      <c r="A540" s="46" t="s">
        <v>168</v>
      </c>
      <c r="B540" s="47" t="s">
        <v>41</v>
      </c>
      <c r="C540" s="47" t="s">
        <v>273</v>
      </c>
      <c r="D540" s="47" t="s">
        <v>130</v>
      </c>
      <c r="E540" s="48">
        <v>0</v>
      </c>
      <c r="F540" s="48">
        <v>0</v>
      </c>
      <c r="G540" s="48">
        <v>0</v>
      </c>
      <c r="H540" s="48">
        <v>0</v>
      </c>
      <c r="I540" s="48">
        <v>0</v>
      </c>
      <c r="J540" s="48">
        <v>0</v>
      </c>
      <c r="K540" s="48">
        <v>0</v>
      </c>
      <c r="L540" s="60">
        <v>1703</v>
      </c>
    </row>
    <row r="541" spans="1:20" hidden="1" x14ac:dyDescent="0.25">
      <c r="A541" s="49" t="s">
        <v>131</v>
      </c>
      <c r="B541" s="50" t="s">
        <v>37</v>
      </c>
      <c r="C541" s="50" t="s">
        <v>273</v>
      </c>
      <c r="D541" s="50" t="s">
        <v>130</v>
      </c>
      <c r="E541" s="51">
        <v>0</v>
      </c>
      <c r="F541" s="51">
        <v>0</v>
      </c>
      <c r="G541" s="51">
        <v>0</v>
      </c>
      <c r="H541" s="51">
        <v>0</v>
      </c>
      <c r="I541" s="51">
        <v>0</v>
      </c>
      <c r="J541" s="51">
        <v>0</v>
      </c>
      <c r="K541" s="51">
        <v>0</v>
      </c>
      <c r="L541" s="61">
        <v>1729</v>
      </c>
      <c r="M541" s="65"/>
      <c r="N541" s="32"/>
      <c r="O541" s="32"/>
      <c r="P541" s="32"/>
      <c r="Q541" s="32"/>
      <c r="R541" s="32"/>
      <c r="S541" s="32"/>
      <c r="T541" s="32"/>
    </row>
    <row r="542" spans="1:20" hidden="1" x14ac:dyDescent="0.25">
      <c r="A542" s="46" t="s">
        <v>161</v>
      </c>
      <c r="B542" s="47" t="s">
        <v>41</v>
      </c>
      <c r="C542" s="47" t="s">
        <v>273</v>
      </c>
      <c r="D542" s="47" t="s">
        <v>130</v>
      </c>
      <c r="E542" s="48">
        <v>0</v>
      </c>
      <c r="F542" s="48">
        <v>0</v>
      </c>
      <c r="G542" s="48">
        <v>0</v>
      </c>
      <c r="H542" s="48">
        <v>0</v>
      </c>
      <c r="I542" s="48">
        <v>0</v>
      </c>
      <c r="J542" s="48">
        <v>0</v>
      </c>
      <c r="K542" s="48">
        <v>0</v>
      </c>
      <c r="L542" s="60">
        <v>2309</v>
      </c>
    </row>
    <row r="543" spans="1:20" hidden="1" x14ac:dyDescent="0.25">
      <c r="A543" s="49" t="s">
        <v>157</v>
      </c>
      <c r="B543" s="50" t="s">
        <v>41</v>
      </c>
      <c r="C543" s="50" t="s">
        <v>273</v>
      </c>
      <c r="D543" s="50" t="s">
        <v>130</v>
      </c>
      <c r="E543" s="51">
        <v>0</v>
      </c>
      <c r="F543" s="51">
        <v>0</v>
      </c>
      <c r="G543" s="51">
        <v>0</v>
      </c>
      <c r="H543" s="51">
        <v>0</v>
      </c>
      <c r="I543" s="51">
        <v>0</v>
      </c>
      <c r="J543" s="51">
        <v>0</v>
      </c>
      <c r="K543" s="51">
        <v>0</v>
      </c>
      <c r="L543" s="61">
        <v>1580</v>
      </c>
    </row>
    <row r="544" spans="1:20" hidden="1" x14ac:dyDescent="0.25">
      <c r="A544" s="46" t="s">
        <v>338</v>
      </c>
      <c r="B544" s="47" t="s">
        <v>41</v>
      </c>
      <c r="C544" s="47" t="s">
        <v>273</v>
      </c>
      <c r="D544" s="47" t="s">
        <v>130</v>
      </c>
      <c r="E544" s="48">
        <v>0</v>
      </c>
      <c r="F544" s="48">
        <v>0</v>
      </c>
      <c r="G544" s="48">
        <v>0</v>
      </c>
      <c r="H544" s="48">
        <v>0</v>
      </c>
      <c r="I544" s="48">
        <v>0</v>
      </c>
      <c r="J544" s="48">
        <v>0</v>
      </c>
      <c r="K544" s="48">
        <v>0</v>
      </c>
      <c r="L544" s="60">
        <v>1536</v>
      </c>
    </row>
    <row r="545" spans="1:20" hidden="1" x14ac:dyDescent="0.25">
      <c r="A545" s="49" t="s">
        <v>202</v>
      </c>
      <c r="B545" s="50" t="s">
        <v>31</v>
      </c>
      <c r="C545" s="50" t="s">
        <v>273</v>
      </c>
      <c r="D545" s="50" t="s">
        <v>130</v>
      </c>
      <c r="E545" s="51">
        <v>0</v>
      </c>
      <c r="F545" s="51">
        <v>0</v>
      </c>
      <c r="G545" s="51">
        <v>0</v>
      </c>
      <c r="H545" s="51">
        <v>0</v>
      </c>
      <c r="I545" s="51">
        <v>0</v>
      </c>
      <c r="J545" s="51">
        <v>0</v>
      </c>
      <c r="K545" s="51">
        <v>0</v>
      </c>
      <c r="L545" s="61">
        <v>2014</v>
      </c>
      <c r="M545" s="65"/>
      <c r="N545" s="32"/>
      <c r="O545" s="32"/>
      <c r="P545" s="32"/>
      <c r="Q545" s="32"/>
      <c r="R545" s="32"/>
      <c r="S545" s="32"/>
      <c r="T545" s="32"/>
    </row>
    <row r="546" spans="1:20" hidden="1" x14ac:dyDescent="0.25">
      <c r="A546" s="46" t="s">
        <v>206</v>
      </c>
      <c r="B546" s="47" t="s">
        <v>33</v>
      </c>
      <c r="C546" s="47" t="s">
        <v>273</v>
      </c>
      <c r="D546" s="47" t="s">
        <v>130</v>
      </c>
      <c r="E546" s="48">
        <v>0</v>
      </c>
      <c r="F546" s="48">
        <v>0</v>
      </c>
      <c r="G546" s="48">
        <v>0</v>
      </c>
      <c r="H546" s="48">
        <v>0</v>
      </c>
      <c r="I546" s="48">
        <v>0</v>
      </c>
      <c r="J546" s="48">
        <v>0</v>
      </c>
      <c r="K546" s="48">
        <v>0</v>
      </c>
      <c r="L546" s="60">
        <v>2155</v>
      </c>
    </row>
    <row r="547" spans="1:20" hidden="1" x14ac:dyDescent="0.25">
      <c r="A547" s="49" t="s">
        <v>180</v>
      </c>
      <c r="B547" s="50" t="s">
        <v>37</v>
      </c>
      <c r="C547" s="50" t="s">
        <v>273</v>
      </c>
      <c r="D547" s="50" t="s">
        <v>130</v>
      </c>
      <c r="E547" s="51">
        <v>0</v>
      </c>
      <c r="F547" s="51">
        <v>0</v>
      </c>
      <c r="G547" s="51">
        <v>0</v>
      </c>
      <c r="H547" s="51">
        <v>0</v>
      </c>
      <c r="I547" s="51">
        <v>0</v>
      </c>
      <c r="J547" s="51">
        <v>0</v>
      </c>
      <c r="K547" s="51">
        <v>0</v>
      </c>
      <c r="L547" s="61">
        <v>1946</v>
      </c>
    </row>
    <row r="548" spans="1:20" hidden="1" x14ac:dyDescent="0.25">
      <c r="A548" s="46" t="s">
        <v>159</v>
      </c>
      <c r="B548" s="47" t="s">
        <v>41</v>
      </c>
      <c r="C548" s="47" t="s">
        <v>273</v>
      </c>
      <c r="D548" s="47" t="s">
        <v>130</v>
      </c>
      <c r="E548" s="48">
        <v>0</v>
      </c>
      <c r="F548" s="48">
        <v>0</v>
      </c>
      <c r="G548" s="48">
        <v>0</v>
      </c>
      <c r="H548" s="48">
        <v>0</v>
      </c>
      <c r="I548" s="48">
        <v>0</v>
      </c>
      <c r="J548" s="48">
        <v>0</v>
      </c>
      <c r="K548" s="48">
        <v>0</v>
      </c>
      <c r="L548" s="60">
        <v>2135</v>
      </c>
      <c r="M548" s="65"/>
      <c r="N548" s="32"/>
      <c r="O548" s="32"/>
      <c r="P548" s="32"/>
      <c r="Q548" s="32"/>
      <c r="R548" s="32"/>
      <c r="S548" s="32"/>
      <c r="T548" s="32"/>
    </row>
    <row r="549" spans="1:20" hidden="1" x14ac:dyDescent="0.25">
      <c r="A549" s="49" t="s">
        <v>418</v>
      </c>
      <c r="B549" s="50" t="s">
        <v>35</v>
      </c>
      <c r="C549" s="50" t="s">
        <v>273</v>
      </c>
      <c r="D549" s="50" t="s">
        <v>130</v>
      </c>
      <c r="E549" s="51">
        <v>0</v>
      </c>
      <c r="F549" s="51">
        <v>0</v>
      </c>
      <c r="G549" s="51">
        <v>0</v>
      </c>
      <c r="H549" s="51">
        <v>0</v>
      </c>
      <c r="I549" s="51">
        <v>0</v>
      </c>
      <c r="J549" s="51">
        <v>0</v>
      </c>
      <c r="K549" s="51">
        <v>0</v>
      </c>
      <c r="L549" s="61">
        <v>1274</v>
      </c>
    </row>
    <row r="550" spans="1:20" hidden="1" x14ac:dyDescent="0.25">
      <c r="A550" s="46" t="s">
        <v>149</v>
      </c>
      <c r="B550" s="47" t="s">
        <v>35</v>
      </c>
      <c r="C550" s="47" t="s">
        <v>273</v>
      </c>
      <c r="D550" s="47" t="s">
        <v>130</v>
      </c>
      <c r="E550" s="48">
        <v>0</v>
      </c>
      <c r="F550" s="48">
        <v>0</v>
      </c>
      <c r="G550" s="48">
        <v>0</v>
      </c>
      <c r="H550" s="48">
        <v>0</v>
      </c>
      <c r="I550" s="48">
        <v>0</v>
      </c>
      <c r="J550" s="48">
        <v>0</v>
      </c>
      <c r="K550" s="48">
        <v>0</v>
      </c>
      <c r="L550" s="60">
        <v>1976</v>
      </c>
    </row>
    <row r="551" spans="1:20" hidden="1" x14ac:dyDescent="0.25">
      <c r="A551" s="49" t="s">
        <v>416</v>
      </c>
      <c r="B551" s="50" t="s">
        <v>33</v>
      </c>
      <c r="C551" s="50" t="s">
        <v>273</v>
      </c>
      <c r="D551" s="50" t="s">
        <v>130</v>
      </c>
      <c r="E551" s="51">
        <v>0</v>
      </c>
      <c r="F551" s="51">
        <v>0</v>
      </c>
      <c r="G551" s="51">
        <v>0</v>
      </c>
      <c r="H551" s="51">
        <v>0</v>
      </c>
      <c r="I551" s="51">
        <v>0</v>
      </c>
      <c r="J551" s="51">
        <v>0</v>
      </c>
      <c r="K551" s="51">
        <v>0</v>
      </c>
      <c r="L551" s="61">
        <v>1600</v>
      </c>
    </row>
    <row r="552" spans="1:20" hidden="1" x14ac:dyDescent="0.25">
      <c r="A552" s="46" t="s">
        <v>955</v>
      </c>
      <c r="B552" s="47" t="s">
        <v>435</v>
      </c>
      <c r="C552" s="47" t="s">
        <v>273</v>
      </c>
      <c r="D552" s="47" t="s">
        <v>130</v>
      </c>
      <c r="E552" s="48">
        <v>0</v>
      </c>
      <c r="F552" s="48">
        <v>0</v>
      </c>
      <c r="G552" s="48">
        <v>0</v>
      </c>
      <c r="H552" s="48">
        <v>0</v>
      </c>
      <c r="I552" s="48">
        <v>0</v>
      </c>
      <c r="J552" s="48">
        <v>0</v>
      </c>
      <c r="K552" s="48">
        <v>0</v>
      </c>
      <c r="L552" s="60">
        <v>1674</v>
      </c>
      <c r="M552"/>
      <c r="N552" s="32"/>
      <c r="O552" s="32"/>
      <c r="P552" s="32"/>
      <c r="Q552" s="32"/>
      <c r="R552" s="32"/>
      <c r="S552" s="32"/>
      <c r="T552" s="32"/>
    </row>
    <row r="553" spans="1:20" hidden="1" x14ac:dyDescent="0.25">
      <c r="A553" s="49" t="s">
        <v>172</v>
      </c>
      <c r="B553" s="50" t="s">
        <v>37</v>
      </c>
      <c r="C553" s="50" t="s">
        <v>273</v>
      </c>
      <c r="D553" s="50" t="s">
        <v>130</v>
      </c>
      <c r="E553" s="51">
        <v>0</v>
      </c>
      <c r="F553" s="51">
        <v>0</v>
      </c>
      <c r="G553" s="51">
        <v>0</v>
      </c>
      <c r="H553" s="51">
        <v>0</v>
      </c>
      <c r="I553" s="51">
        <v>0</v>
      </c>
      <c r="J553" s="51">
        <v>0</v>
      </c>
      <c r="K553" s="51">
        <v>0</v>
      </c>
      <c r="L553" s="61">
        <v>1507</v>
      </c>
    </row>
    <row r="554" spans="1:20" hidden="1" x14ac:dyDescent="0.25">
      <c r="A554" s="46" t="s">
        <v>956</v>
      </c>
      <c r="B554" s="47" t="s">
        <v>435</v>
      </c>
      <c r="C554" s="47" t="s">
        <v>273</v>
      </c>
      <c r="D554" s="47" t="s">
        <v>130</v>
      </c>
      <c r="E554" s="48">
        <v>0</v>
      </c>
      <c r="F554" s="48">
        <v>0</v>
      </c>
      <c r="G554" s="48">
        <v>0</v>
      </c>
      <c r="H554" s="48">
        <v>0</v>
      </c>
      <c r="I554" s="48">
        <v>0</v>
      </c>
      <c r="J554" s="48">
        <v>0</v>
      </c>
      <c r="K554" s="48">
        <v>0</v>
      </c>
      <c r="L554" s="60">
        <v>1708</v>
      </c>
    </row>
    <row r="555" spans="1:20" hidden="1" x14ac:dyDescent="0.25">
      <c r="A555" s="49" t="s">
        <v>957</v>
      </c>
      <c r="B555" s="50" t="s">
        <v>435</v>
      </c>
      <c r="C555" s="50" t="s">
        <v>273</v>
      </c>
      <c r="D555" s="50" t="s">
        <v>130</v>
      </c>
      <c r="E555" s="51">
        <v>0</v>
      </c>
      <c r="F555" s="51">
        <v>0</v>
      </c>
      <c r="G555" s="51">
        <v>0</v>
      </c>
      <c r="H555" s="51">
        <v>0</v>
      </c>
      <c r="I555" s="51">
        <v>0</v>
      </c>
      <c r="J555" s="51">
        <v>0</v>
      </c>
      <c r="K555" s="51">
        <v>0</v>
      </c>
      <c r="L555" s="61">
        <v>1202</v>
      </c>
    </row>
    <row r="556" spans="1:20" hidden="1" x14ac:dyDescent="0.25">
      <c r="A556" s="46" t="s">
        <v>173</v>
      </c>
      <c r="B556" s="47" t="s">
        <v>33</v>
      </c>
      <c r="C556" s="47" t="s">
        <v>273</v>
      </c>
      <c r="D556" s="47" t="s">
        <v>130</v>
      </c>
      <c r="E556" s="48">
        <v>0</v>
      </c>
      <c r="F556" s="48">
        <v>0</v>
      </c>
      <c r="G556" s="48">
        <v>0</v>
      </c>
      <c r="H556" s="48">
        <v>0</v>
      </c>
      <c r="I556" s="48">
        <v>0</v>
      </c>
      <c r="J556" s="48">
        <v>0</v>
      </c>
      <c r="K556" s="48">
        <v>0</v>
      </c>
      <c r="L556" s="60">
        <v>2039</v>
      </c>
      <c r="M556"/>
      <c r="N556" s="32"/>
      <c r="O556" s="32"/>
      <c r="P556" s="32"/>
      <c r="Q556" s="32"/>
      <c r="R556" s="32"/>
      <c r="S556" s="32"/>
      <c r="T556" s="32"/>
    </row>
    <row r="557" spans="1:20" hidden="1" x14ac:dyDescent="0.25">
      <c r="A557" s="49" t="s">
        <v>162</v>
      </c>
      <c r="B557" s="50" t="s">
        <v>41</v>
      </c>
      <c r="C557" s="50" t="s">
        <v>273</v>
      </c>
      <c r="D557" s="50" t="s">
        <v>130</v>
      </c>
      <c r="E557" s="51">
        <v>0</v>
      </c>
      <c r="F557" s="51">
        <v>0</v>
      </c>
      <c r="G557" s="51">
        <v>0</v>
      </c>
      <c r="H557" s="51">
        <v>0</v>
      </c>
      <c r="I557" s="51">
        <v>0</v>
      </c>
      <c r="J557" s="51">
        <v>0</v>
      </c>
      <c r="K557" s="51">
        <v>0</v>
      </c>
      <c r="L557" s="61">
        <v>1525</v>
      </c>
    </row>
    <row r="558" spans="1:20" hidden="1" x14ac:dyDescent="0.25">
      <c r="A558" s="46" t="s">
        <v>182</v>
      </c>
      <c r="B558" s="47" t="s">
        <v>37</v>
      </c>
      <c r="C558" s="47" t="s">
        <v>273</v>
      </c>
      <c r="D558" s="47" t="s">
        <v>130</v>
      </c>
      <c r="E558" s="48">
        <v>0</v>
      </c>
      <c r="F558" s="48">
        <v>0</v>
      </c>
      <c r="G558" s="48">
        <v>0</v>
      </c>
      <c r="H558" s="48">
        <v>0</v>
      </c>
      <c r="I558" s="48">
        <v>0</v>
      </c>
      <c r="J558" s="48">
        <v>0</v>
      </c>
      <c r="K558" s="48">
        <v>0</v>
      </c>
      <c r="L558" s="60">
        <v>1788</v>
      </c>
    </row>
    <row r="559" spans="1:20" hidden="1" x14ac:dyDescent="0.25">
      <c r="A559" s="49" t="s">
        <v>417</v>
      </c>
      <c r="B559" s="50" t="s">
        <v>37</v>
      </c>
      <c r="C559" s="50" t="s">
        <v>273</v>
      </c>
      <c r="D559" s="50" t="s">
        <v>130</v>
      </c>
      <c r="E559" s="51">
        <v>0</v>
      </c>
      <c r="F559" s="51">
        <v>0</v>
      </c>
      <c r="G559" s="51">
        <v>0</v>
      </c>
      <c r="H559" s="51">
        <v>0</v>
      </c>
      <c r="I559" s="51">
        <v>0</v>
      </c>
      <c r="J559" s="51">
        <v>0</v>
      </c>
      <c r="K559" s="51">
        <v>0</v>
      </c>
      <c r="L559" s="61">
        <v>1372</v>
      </c>
    </row>
    <row r="560" spans="1:20" hidden="1" x14ac:dyDescent="0.25">
      <c r="A560" s="46" t="s">
        <v>183</v>
      </c>
      <c r="B560" s="47" t="s">
        <v>41</v>
      </c>
      <c r="C560" s="47" t="s">
        <v>273</v>
      </c>
      <c r="D560" s="47" t="s">
        <v>130</v>
      </c>
      <c r="E560" s="48">
        <v>0</v>
      </c>
      <c r="F560" s="48">
        <v>0</v>
      </c>
      <c r="G560" s="48">
        <v>0</v>
      </c>
      <c r="H560" s="48">
        <v>0</v>
      </c>
      <c r="I560" s="48">
        <v>0</v>
      </c>
      <c r="J560" s="48">
        <v>0</v>
      </c>
      <c r="K560" s="48">
        <v>0</v>
      </c>
      <c r="L560" s="60">
        <v>1603</v>
      </c>
    </row>
    <row r="561" spans="1:20" hidden="1" x14ac:dyDescent="0.25">
      <c r="A561" s="49" t="s">
        <v>958</v>
      </c>
      <c r="B561" s="50" t="s">
        <v>435</v>
      </c>
      <c r="C561" s="50" t="s">
        <v>273</v>
      </c>
      <c r="D561" s="50" t="s">
        <v>130</v>
      </c>
      <c r="E561" s="51">
        <v>0</v>
      </c>
      <c r="F561" s="51">
        <v>0</v>
      </c>
      <c r="G561" s="51">
        <v>0</v>
      </c>
      <c r="H561" s="51">
        <v>0</v>
      </c>
      <c r="I561" s="51">
        <v>0</v>
      </c>
      <c r="J561" s="51">
        <v>0</v>
      </c>
      <c r="K561" s="51">
        <v>0</v>
      </c>
      <c r="L561" s="61">
        <v>1171</v>
      </c>
    </row>
    <row r="562" spans="1:20" hidden="1" x14ac:dyDescent="0.25">
      <c r="A562" s="46" t="s">
        <v>167</v>
      </c>
      <c r="B562" s="47" t="s">
        <v>31</v>
      </c>
      <c r="C562" s="47" t="s">
        <v>273</v>
      </c>
      <c r="D562" s="47" t="s">
        <v>130</v>
      </c>
      <c r="E562" s="48">
        <v>0</v>
      </c>
      <c r="F562" s="48">
        <v>0</v>
      </c>
      <c r="G562" s="48">
        <v>0</v>
      </c>
      <c r="H562" s="48">
        <v>0</v>
      </c>
      <c r="I562" s="48">
        <v>0</v>
      </c>
      <c r="J562" s="48">
        <v>0</v>
      </c>
      <c r="K562" s="48">
        <v>0</v>
      </c>
      <c r="L562" s="60">
        <v>1701</v>
      </c>
      <c r="M562" s="65"/>
      <c r="N562" s="32"/>
      <c r="O562" s="32"/>
      <c r="P562" s="32"/>
      <c r="Q562" s="32"/>
      <c r="R562" s="32"/>
      <c r="S562" s="32"/>
      <c r="T562" s="32"/>
    </row>
    <row r="563" spans="1:20" hidden="1" x14ac:dyDescent="0.25">
      <c r="A563" s="49" t="s">
        <v>423</v>
      </c>
      <c r="B563" s="50" t="s">
        <v>35</v>
      </c>
      <c r="C563" s="50" t="s">
        <v>273</v>
      </c>
      <c r="D563" s="50" t="s">
        <v>130</v>
      </c>
      <c r="E563" s="51">
        <v>0</v>
      </c>
      <c r="F563" s="51">
        <v>0</v>
      </c>
      <c r="G563" s="51">
        <v>0</v>
      </c>
      <c r="H563" s="51">
        <v>0</v>
      </c>
      <c r="I563" s="51">
        <v>0</v>
      </c>
      <c r="J563" s="51">
        <v>0</v>
      </c>
      <c r="K563" s="51">
        <v>0</v>
      </c>
      <c r="L563" s="61">
        <v>1039</v>
      </c>
    </row>
    <row r="564" spans="1:20" hidden="1" x14ac:dyDescent="0.25">
      <c r="A564" s="46" t="s">
        <v>174</v>
      </c>
      <c r="B564" s="47" t="s">
        <v>41</v>
      </c>
      <c r="C564" s="47" t="s">
        <v>273</v>
      </c>
      <c r="D564" s="47" t="s">
        <v>130</v>
      </c>
      <c r="E564" s="48">
        <v>0</v>
      </c>
      <c r="F564" s="48">
        <v>0</v>
      </c>
      <c r="G564" s="48">
        <v>0</v>
      </c>
      <c r="H564" s="48">
        <v>0</v>
      </c>
      <c r="I564" s="48">
        <v>0</v>
      </c>
      <c r="J564" s="48">
        <v>0</v>
      </c>
      <c r="K564" s="48">
        <v>0</v>
      </c>
      <c r="L564" s="60">
        <v>1373</v>
      </c>
    </row>
    <row r="565" spans="1:20" hidden="1" x14ac:dyDescent="0.25">
      <c r="A565" s="49" t="s">
        <v>169</v>
      </c>
      <c r="B565" s="50" t="s">
        <v>37</v>
      </c>
      <c r="C565" s="50" t="s">
        <v>273</v>
      </c>
      <c r="D565" s="50" t="s">
        <v>130</v>
      </c>
      <c r="E565" s="51">
        <v>0</v>
      </c>
      <c r="F565" s="51">
        <v>0</v>
      </c>
      <c r="G565" s="51">
        <v>0</v>
      </c>
      <c r="H565" s="51">
        <v>0</v>
      </c>
      <c r="I565" s="51">
        <v>0</v>
      </c>
      <c r="J565" s="51">
        <v>0</v>
      </c>
      <c r="K565" s="51">
        <v>0</v>
      </c>
      <c r="L565" s="61">
        <v>1527</v>
      </c>
    </row>
    <row r="566" spans="1:20" hidden="1" x14ac:dyDescent="0.25">
      <c r="A566" s="46" t="s">
        <v>184</v>
      </c>
      <c r="B566" s="47" t="s">
        <v>41</v>
      </c>
      <c r="C566" s="47" t="s">
        <v>273</v>
      </c>
      <c r="D566" s="47" t="s">
        <v>130</v>
      </c>
      <c r="E566" s="48">
        <v>0</v>
      </c>
      <c r="F566" s="48">
        <v>0</v>
      </c>
      <c r="G566" s="48">
        <v>0</v>
      </c>
      <c r="H566" s="48">
        <v>0</v>
      </c>
      <c r="I566" s="48">
        <v>0</v>
      </c>
      <c r="J566" s="48">
        <v>0</v>
      </c>
      <c r="K566" s="48">
        <v>0</v>
      </c>
      <c r="L566" s="60">
        <v>1695</v>
      </c>
    </row>
    <row r="567" spans="1:20" hidden="1" x14ac:dyDescent="0.25">
      <c r="A567" s="49" t="s">
        <v>343</v>
      </c>
      <c r="B567" s="50" t="s">
        <v>31</v>
      </c>
      <c r="C567" s="50" t="s">
        <v>273</v>
      </c>
      <c r="D567" s="50" t="s">
        <v>130</v>
      </c>
      <c r="E567" s="51">
        <v>0</v>
      </c>
      <c r="F567" s="51">
        <v>0</v>
      </c>
      <c r="G567" s="51">
        <v>0</v>
      </c>
      <c r="H567" s="51">
        <v>0</v>
      </c>
      <c r="I567" s="51">
        <v>0</v>
      </c>
      <c r="J567" s="51">
        <v>0</v>
      </c>
      <c r="K567" s="51">
        <v>0</v>
      </c>
      <c r="L567" s="61">
        <v>834</v>
      </c>
    </row>
    <row r="568" spans="1:20" hidden="1" x14ac:dyDescent="0.25">
      <c r="A568" s="46" t="s">
        <v>427</v>
      </c>
      <c r="B568" s="47" t="s">
        <v>37</v>
      </c>
      <c r="C568" s="47" t="s">
        <v>273</v>
      </c>
      <c r="D568" s="47" t="s">
        <v>130</v>
      </c>
      <c r="E568" s="48">
        <v>0</v>
      </c>
      <c r="F568" s="48">
        <v>0</v>
      </c>
      <c r="G568" s="48">
        <v>0</v>
      </c>
      <c r="H568" s="48">
        <v>0</v>
      </c>
      <c r="I568" s="48">
        <v>0</v>
      </c>
      <c r="J568" s="48">
        <v>0</v>
      </c>
      <c r="K568" s="48">
        <v>0</v>
      </c>
      <c r="L568" s="60">
        <v>732</v>
      </c>
      <c r="M568"/>
      <c r="N568" s="32"/>
      <c r="O568" s="32"/>
      <c r="P568" s="32"/>
      <c r="Q568" s="32"/>
      <c r="R568" s="32"/>
      <c r="S568" s="32"/>
      <c r="T568" s="32"/>
    </row>
    <row r="569" spans="1:20" hidden="1" x14ac:dyDescent="0.25">
      <c r="A569" s="49" t="s">
        <v>160</v>
      </c>
      <c r="B569" s="50" t="s">
        <v>35</v>
      </c>
      <c r="C569" s="50" t="s">
        <v>273</v>
      </c>
      <c r="D569" s="50" t="s">
        <v>130</v>
      </c>
      <c r="E569" s="51">
        <v>0</v>
      </c>
      <c r="F569" s="51">
        <v>0</v>
      </c>
      <c r="G569" s="51">
        <v>0</v>
      </c>
      <c r="H569" s="51">
        <v>0</v>
      </c>
      <c r="I569" s="51">
        <v>0</v>
      </c>
      <c r="J569" s="51">
        <v>0</v>
      </c>
      <c r="K569" s="51">
        <v>0</v>
      </c>
      <c r="L569" s="61">
        <v>1275</v>
      </c>
    </row>
    <row r="570" spans="1:20" hidden="1" x14ac:dyDescent="0.25">
      <c r="A570" s="46" t="s">
        <v>208</v>
      </c>
      <c r="B570" s="47" t="s">
        <v>37</v>
      </c>
      <c r="C570" s="47" t="s">
        <v>273</v>
      </c>
      <c r="D570" s="47" t="s">
        <v>130</v>
      </c>
      <c r="E570" s="48">
        <v>0</v>
      </c>
      <c r="F570" s="48">
        <v>0</v>
      </c>
      <c r="G570" s="48">
        <v>0</v>
      </c>
      <c r="H570" s="48">
        <v>0</v>
      </c>
      <c r="I570" s="48">
        <v>0</v>
      </c>
      <c r="J570" s="48">
        <v>0</v>
      </c>
      <c r="K570" s="48">
        <v>0</v>
      </c>
      <c r="L570" s="60">
        <v>1194</v>
      </c>
      <c r="M570" s="65"/>
      <c r="N570" s="32"/>
      <c r="O570" s="32"/>
      <c r="P570" s="32"/>
      <c r="Q570" s="32"/>
      <c r="R570" s="32"/>
      <c r="S570" s="32"/>
      <c r="T570" s="32"/>
    </row>
    <row r="571" spans="1:20" hidden="1" x14ac:dyDescent="0.25">
      <c r="A571" s="49" t="s">
        <v>342</v>
      </c>
      <c r="B571" s="50" t="s">
        <v>31</v>
      </c>
      <c r="C571" s="50" t="s">
        <v>273</v>
      </c>
      <c r="D571" s="50" t="s">
        <v>130</v>
      </c>
      <c r="E571" s="51">
        <v>0</v>
      </c>
      <c r="F571" s="51">
        <v>0</v>
      </c>
      <c r="G571" s="51">
        <v>0</v>
      </c>
      <c r="H571" s="51">
        <v>0</v>
      </c>
      <c r="I571" s="51">
        <v>0</v>
      </c>
      <c r="J571" s="51">
        <v>0</v>
      </c>
      <c r="K571" s="51">
        <v>0</v>
      </c>
      <c r="L571" s="61">
        <v>1015</v>
      </c>
    </row>
    <row r="572" spans="1:20" hidden="1" x14ac:dyDescent="0.25">
      <c r="A572" s="46" t="s">
        <v>209</v>
      </c>
      <c r="B572" s="47" t="s">
        <v>33</v>
      </c>
      <c r="C572" s="47" t="s">
        <v>273</v>
      </c>
      <c r="D572" s="47" t="s">
        <v>130</v>
      </c>
      <c r="E572" s="48">
        <v>0</v>
      </c>
      <c r="F572" s="48">
        <v>0</v>
      </c>
      <c r="G572" s="48">
        <v>0</v>
      </c>
      <c r="H572" s="48">
        <v>0</v>
      </c>
      <c r="I572" s="48">
        <v>0</v>
      </c>
      <c r="J572" s="48">
        <v>0</v>
      </c>
      <c r="K572" s="48">
        <v>0</v>
      </c>
      <c r="L572" s="60">
        <v>1288</v>
      </c>
    </row>
    <row r="573" spans="1:20" hidden="1" x14ac:dyDescent="0.25">
      <c r="A573" s="49" t="s">
        <v>165</v>
      </c>
      <c r="B573" s="50" t="s">
        <v>41</v>
      </c>
      <c r="C573" s="50" t="s">
        <v>273</v>
      </c>
      <c r="D573" s="50" t="s">
        <v>130</v>
      </c>
      <c r="E573" s="51">
        <v>0</v>
      </c>
      <c r="F573" s="51">
        <v>0</v>
      </c>
      <c r="G573" s="51">
        <v>0</v>
      </c>
      <c r="H573" s="51">
        <v>0</v>
      </c>
      <c r="I573" s="51">
        <v>0</v>
      </c>
      <c r="J573" s="51">
        <v>0</v>
      </c>
      <c r="K573" s="51">
        <v>0</v>
      </c>
      <c r="L573" s="61">
        <v>897</v>
      </c>
    </row>
    <row r="574" spans="1:20" hidden="1" x14ac:dyDescent="0.25">
      <c r="A574" s="46" t="s">
        <v>419</v>
      </c>
      <c r="B574" s="47" t="s">
        <v>31</v>
      </c>
      <c r="C574" s="47" t="s">
        <v>273</v>
      </c>
      <c r="D574" s="47" t="s">
        <v>130</v>
      </c>
      <c r="E574" s="48">
        <v>0</v>
      </c>
      <c r="F574" s="48">
        <v>0</v>
      </c>
      <c r="G574" s="48">
        <v>0</v>
      </c>
      <c r="H574" s="48">
        <v>0</v>
      </c>
      <c r="I574" s="48">
        <v>0</v>
      </c>
      <c r="J574" s="48">
        <v>0</v>
      </c>
      <c r="K574" s="48">
        <v>0</v>
      </c>
      <c r="L574" s="60">
        <v>1022</v>
      </c>
    </row>
    <row r="575" spans="1:20" hidden="1" x14ac:dyDescent="0.25">
      <c r="A575" s="49" t="s">
        <v>959</v>
      </c>
      <c r="B575" s="50" t="s">
        <v>435</v>
      </c>
      <c r="C575" s="50" t="s">
        <v>273</v>
      </c>
      <c r="D575" s="50" t="s">
        <v>130</v>
      </c>
      <c r="E575" s="51">
        <v>0</v>
      </c>
      <c r="F575" s="51">
        <v>0</v>
      </c>
      <c r="G575" s="51">
        <v>0</v>
      </c>
      <c r="H575" s="51">
        <v>0</v>
      </c>
      <c r="I575" s="51">
        <v>0</v>
      </c>
      <c r="J575" s="51">
        <v>0</v>
      </c>
      <c r="K575" s="51">
        <v>0</v>
      </c>
      <c r="L575" s="61">
        <v>696</v>
      </c>
    </row>
    <row r="576" spans="1:20" hidden="1" x14ac:dyDescent="0.25">
      <c r="A576" s="46" t="s">
        <v>339</v>
      </c>
      <c r="B576" s="47" t="s">
        <v>33</v>
      </c>
      <c r="C576" s="47" t="s">
        <v>273</v>
      </c>
      <c r="D576" s="47" t="s">
        <v>130</v>
      </c>
      <c r="E576" s="48">
        <v>0</v>
      </c>
      <c r="F576" s="48">
        <v>0</v>
      </c>
      <c r="G576" s="48">
        <v>0</v>
      </c>
      <c r="H576" s="48">
        <v>0</v>
      </c>
      <c r="I576" s="48">
        <v>0</v>
      </c>
      <c r="J576" s="48">
        <v>0</v>
      </c>
      <c r="K576" s="48">
        <v>0</v>
      </c>
      <c r="L576" s="60">
        <v>966</v>
      </c>
    </row>
    <row r="577" spans="1:12" hidden="1" x14ac:dyDescent="0.25">
      <c r="A577" s="49" t="s">
        <v>960</v>
      </c>
      <c r="B577" s="50" t="s">
        <v>435</v>
      </c>
      <c r="C577" s="50" t="s">
        <v>273</v>
      </c>
      <c r="D577" s="50" t="s">
        <v>130</v>
      </c>
      <c r="E577" s="51">
        <v>0</v>
      </c>
      <c r="F577" s="51">
        <v>0</v>
      </c>
      <c r="G577" s="51">
        <v>0</v>
      </c>
      <c r="H577" s="51">
        <v>0</v>
      </c>
      <c r="I577" s="51">
        <v>0</v>
      </c>
      <c r="J577" s="51">
        <v>0</v>
      </c>
      <c r="K577" s="51">
        <v>0</v>
      </c>
      <c r="L577" s="61">
        <v>735</v>
      </c>
    </row>
    <row r="578" spans="1:12" hidden="1" x14ac:dyDescent="0.25">
      <c r="A578" s="46" t="s">
        <v>961</v>
      </c>
      <c r="B578" s="47" t="s">
        <v>435</v>
      </c>
      <c r="C578" s="47" t="s">
        <v>273</v>
      </c>
      <c r="D578" s="47" t="s">
        <v>130</v>
      </c>
      <c r="E578" s="48">
        <v>0</v>
      </c>
      <c r="F578" s="48">
        <v>0</v>
      </c>
      <c r="G578" s="48">
        <v>0</v>
      </c>
      <c r="H578" s="48">
        <v>0</v>
      </c>
      <c r="I578" s="48">
        <v>0</v>
      </c>
      <c r="J578" s="48">
        <v>0</v>
      </c>
      <c r="K578" s="48">
        <v>0</v>
      </c>
      <c r="L578" s="60">
        <v>964</v>
      </c>
    </row>
    <row r="579" spans="1:12" hidden="1" x14ac:dyDescent="0.25">
      <c r="A579" s="49" t="s">
        <v>155</v>
      </c>
      <c r="B579" s="50" t="s">
        <v>35</v>
      </c>
      <c r="C579" s="50" t="s">
        <v>273</v>
      </c>
      <c r="D579" s="50" t="s">
        <v>130</v>
      </c>
      <c r="E579" s="51">
        <v>0</v>
      </c>
      <c r="F579" s="51">
        <v>0</v>
      </c>
      <c r="G579" s="51">
        <v>0</v>
      </c>
      <c r="H579" s="51">
        <v>0</v>
      </c>
      <c r="I579" s="51">
        <v>0</v>
      </c>
      <c r="J579" s="51">
        <v>0</v>
      </c>
      <c r="K579" s="51">
        <v>0</v>
      </c>
      <c r="L579" s="61">
        <v>787</v>
      </c>
    </row>
    <row r="580" spans="1:12" hidden="1" x14ac:dyDescent="0.25">
      <c r="A580" s="46" t="s">
        <v>341</v>
      </c>
      <c r="B580" s="47" t="s">
        <v>33</v>
      </c>
      <c r="C580" s="47" t="s">
        <v>273</v>
      </c>
      <c r="D580" s="47" t="s">
        <v>130</v>
      </c>
      <c r="E580" s="48">
        <v>0</v>
      </c>
      <c r="F580" s="48">
        <v>0</v>
      </c>
      <c r="G580" s="48">
        <v>0</v>
      </c>
      <c r="H580" s="48">
        <v>0</v>
      </c>
      <c r="I580" s="48">
        <v>0</v>
      </c>
      <c r="J580" s="48">
        <v>0</v>
      </c>
      <c r="K580" s="48">
        <v>0</v>
      </c>
      <c r="L580" s="60">
        <v>720</v>
      </c>
    </row>
    <row r="581" spans="1:12" hidden="1" x14ac:dyDescent="0.25">
      <c r="A581" s="49" t="s">
        <v>153</v>
      </c>
      <c r="B581" s="50" t="s">
        <v>35</v>
      </c>
      <c r="C581" s="50" t="s">
        <v>273</v>
      </c>
      <c r="D581" s="50" t="s">
        <v>130</v>
      </c>
      <c r="E581" s="51">
        <v>0</v>
      </c>
      <c r="F581" s="51">
        <v>0</v>
      </c>
      <c r="G581" s="51">
        <v>0</v>
      </c>
      <c r="H581" s="51">
        <v>0</v>
      </c>
      <c r="I581" s="51">
        <v>0</v>
      </c>
      <c r="J581" s="51">
        <v>0</v>
      </c>
      <c r="K581" s="51">
        <v>0</v>
      </c>
      <c r="L581" s="61">
        <v>1298</v>
      </c>
    </row>
    <row r="582" spans="1:12" hidden="1" x14ac:dyDescent="0.25">
      <c r="A582" s="46" t="s">
        <v>150</v>
      </c>
      <c r="B582" s="47" t="s">
        <v>41</v>
      </c>
      <c r="C582" s="47" t="s">
        <v>273</v>
      </c>
      <c r="D582" s="47" t="s">
        <v>130</v>
      </c>
      <c r="E582" s="48">
        <v>0</v>
      </c>
      <c r="F582" s="48">
        <v>0</v>
      </c>
      <c r="G582" s="48">
        <v>0</v>
      </c>
      <c r="H582" s="48">
        <v>0</v>
      </c>
      <c r="I582" s="48">
        <v>0</v>
      </c>
      <c r="J582" s="48">
        <v>0</v>
      </c>
      <c r="K582" s="48">
        <v>0</v>
      </c>
      <c r="L582" s="60">
        <v>1245</v>
      </c>
    </row>
    <row r="583" spans="1:12" hidden="1" x14ac:dyDescent="0.25">
      <c r="A583" s="49" t="s">
        <v>962</v>
      </c>
      <c r="B583" s="50" t="s">
        <v>435</v>
      </c>
      <c r="C583" s="50" t="s">
        <v>273</v>
      </c>
      <c r="D583" s="50" t="s">
        <v>130</v>
      </c>
      <c r="E583" s="51">
        <v>0</v>
      </c>
      <c r="F583" s="51">
        <v>0</v>
      </c>
      <c r="G583" s="51">
        <v>0</v>
      </c>
      <c r="H583" s="51">
        <v>0</v>
      </c>
      <c r="I583" s="51">
        <v>0</v>
      </c>
      <c r="J583" s="51">
        <v>0</v>
      </c>
      <c r="K583" s="51">
        <v>0</v>
      </c>
      <c r="L583" s="61">
        <v>685</v>
      </c>
    </row>
    <row r="584" spans="1:12" hidden="1" x14ac:dyDescent="0.25">
      <c r="A584" s="46" t="s">
        <v>421</v>
      </c>
      <c r="B584" s="47" t="s">
        <v>35</v>
      </c>
      <c r="C584" s="47" t="s">
        <v>273</v>
      </c>
      <c r="D584" s="47" t="s">
        <v>130</v>
      </c>
      <c r="E584" s="48">
        <v>0</v>
      </c>
      <c r="F584" s="48">
        <v>0</v>
      </c>
      <c r="G584" s="48">
        <v>0</v>
      </c>
      <c r="H584" s="48">
        <v>0</v>
      </c>
      <c r="I584" s="48">
        <v>0</v>
      </c>
      <c r="J584" s="48">
        <v>0</v>
      </c>
      <c r="K584" s="48">
        <v>0</v>
      </c>
      <c r="L584" s="60">
        <v>658</v>
      </c>
    </row>
    <row r="585" spans="1:12" hidden="1" x14ac:dyDescent="0.25">
      <c r="A585" s="49" t="s">
        <v>207</v>
      </c>
      <c r="B585" s="50" t="s">
        <v>35</v>
      </c>
      <c r="C585" s="50" t="s">
        <v>273</v>
      </c>
      <c r="D585" s="50" t="s">
        <v>130</v>
      </c>
      <c r="E585" s="51">
        <v>0</v>
      </c>
      <c r="F585" s="51">
        <v>0</v>
      </c>
      <c r="G585" s="51">
        <v>0</v>
      </c>
      <c r="H585" s="51">
        <v>0</v>
      </c>
      <c r="I585" s="51">
        <v>0</v>
      </c>
      <c r="J585" s="51">
        <v>0</v>
      </c>
      <c r="K585" s="51">
        <v>0</v>
      </c>
      <c r="L585" s="61">
        <v>687</v>
      </c>
    </row>
    <row r="586" spans="1:12" hidden="1" x14ac:dyDescent="0.25">
      <c r="A586" s="46" t="s">
        <v>420</v>
      </c>
      <c r="B586" s="47" t="s">
        <v>33</v>
      </c>
      <c r="C586" s="47" t="s">
        <v>273</v>
      </c>
      <c r="D586" s="47" t="s">
        <v>130</v>
      </c>
      <c r="E586" s="48">
        <v>0</v>
      </c>
      <c r="F586" s="48">
        <v>0</v>
      </c>
      <c r="G586" s="48">
        <v>0</v>
      </c>
      <c r="H586" s="48">
        <v>0</v>
      </c>
      <c r="I586" s="48">
        <v>0</v>
      </c>
      <c r="J586" s="48">
        <v>0</v>
      </c>
      <c r="K586" s="48">
        <v>0</v>
      </c>
      <c r="L586" s="60">
        <v>622</v>
      </c>
    </row>
    <row r="587" spans="1:12" hidden="1" x14ac:dyDescent="0.25">
      <c r="A587" s="49" t="s">
        <v>963</v>
      </c>
      <c r="B587" s="50" t="s">
        <v>435</v>
      </c>
      <c r="C587" s="50" t="s">
        <v>273</v>
      </c>
      <c r="D587" s="50" t="s">
        <v>130</v>
      </c>
      <c r="E587" s="51">
        <v>0</v>
      </c>
      <c r="F587" s="51">
        <v>0</v>
      </c>
      <c r="G587" s="51">
        <v>0</v>
      </c>
      <c r="H587" s="51">
        <v>0</v>
      </c>
      <c r="I587" s="51">
        <v>0</v>
      </c>
      <c r="J587" s="51">
        <v>0</v>
      </c>
      <c r="K587" s="51">
        <v>0</v>
      </c>
      <c r="L587" s="61">
        <v>508</v>
      </c>
    </row>
    <row r="588" spans="1:12" hidden="1" x14ac:dyDescent="0.25">
      <c r="A588" s="46" t="s">
        <v>352</v>
      </c>
      <c r="B588" s="47" t="s">
        <v>33</v>
      </c>
      <c r="C588" s="47" t="s">
        <v>273</v>
      </c>
      <c r="D588" s="47" t="s">
        <v>130</v>
      </c>
      <c r="E588" s="48">
        <v>0</v>
      </c>
      <c r="F588" s="48">
        <v>0</v>
      </c>
      <c r="G588" s="48">
        <v>0</v>
      </c>
      <c r="H588" s="48">
        <v>0</v>
      </c>
      <c r="I588" s="48">
        <v>0</v>
      </c>
      <c r="J588" s="48">
        <v>0</v>
      </c>
      <c r="K588" s="48">
        <v>0</v>
      </c>
      <c r="L588" s="60">
        <v>581</v>
      </c>
    </row>
    <row r="589" spans="1:12" hidden="1" x14ac:dyDescent="0.25">
      <c r="A589" s="49" t="s">
        <v>424</v>
      </c>
      <c r="B589" s="50" t="s">
        <v>35</v>
      </c>
      <c r="C589" s="50" t="s">
        <v>273</v>
      </c>
      <c r="D589" s="50" t="s">
        <v>130</v>
      </c>
      <c r="E589" s="51">
        <v>0</v>
      </c>
      <c r="F589" s="51">
        <v>0</v>
      </c>
      <c r="G589" s="51">
        <v>0</v>
      </c>
      <c r="H589" s="51">
        <v>0</v>
      </c>
      <c r="I589" s="51">
        <v>0</v>
      </c>
      <c r="J589" s="51">
        <v>0</v>
      </c>
      <c r="K589" s="51">
        <v>0</v>
      </c>
      <c r="L589" s="61">
        <v>496</v>
      </c>
    </row>
    <row r="590" spans="1:12" hidden="1" x14ac:dyDescent="0.25">
      <c r="A590" s="46" t="s">
        <v>422</v>
      </c>
      <c r="B590" s="47" t="s">
        <v>35</v>
      </c>
      <c r="C590" s="47" t="s">
        <v>273</v>
      </c>
      <c r="D590" s="47" t="s">
        <v>130</v>
      </c>
      <c r="E590" s="48">
        <v>0</v>
      </c>
      <c r="F590" s="48">
        <v>0</v>
      </c>
      <c r="G590" s="48">
        <v>0</v>
      </c>
      <c r="H590" s="48">
        <v>0</v>
      </c>
      <c r="I590" s="48">
        <v>0</v>
      </c>
      <c r="J590" s="48">
        <v>0</v>
      </c>
      <c r="K590" s="48">
        <v>0</v>
      </c>
      <c r="L590" s="60">
        <v>570</v>
      </c>
    </row>
    <row r="591" spans="1:12" hidden="1" x14ac:dyDescent="0.25">
      <c r="A591" s="49" t="s">
        <v>231</v>
      </c>
      <c r="B591" s="50" t="s">
        <v>41</v>
      </c>
      <c r="C591" s="50" t="s">
        <v>273</v>
      </c>
      <c r="D591" s="50" t="s">
        <v>130</v>
      </c>
      <c r="E591" s="51">
        <v>0</v>
      </c>
      <c r="F591" s="51">
        <v>0</v>
      </c>
      <c r="G591" s="51">
        <v>0</v>
      </c>
      <c r="H591" s="51">
        <v>0</v>
      </c>
      <c r="I591" s="51">
        <v>0</v>
      </c>
      <c r="J591" s="51">
        <v>0</v>
      </c>
      <c r="K591" s="51">
        <v>0</v>
      </c>
      <c r="L591" s="61">
        <v>447</v>
      </c>
    </row>
    <row r="592" spans="1:12" hidden="1" x14ac:dyDescent="0.25">
      <c r="A592" s="46" t="s">
        <v>181</v>
      </c>
      <c r="B592" s="47" t="s">
        <v>41</v>
      </c>
      <c r="C592" s="47" t="s">
        <v>273</v>
      </c>
      <c r="D592" s="47" t="s">
        <v>130</v>
      </c>
      <c r="E592" s="48">
        <v>0</v>
      </c>
      <c r="F592" s="48">
        <v>0</v>
      </c>
      <c r="G592" s="48">
        <v>0</v>
      </c>
      <c r="H592" s="48">
        <v>0</v>
      </c>
      <c r="I592" s="48">
        <v>0</v>
      </c>
      <c r="J592" s="48">
        <v>0</v>
      </c>
      <c r="K592" s="48">
        <v>0</v>
      </c>
      <c r="L592" s="60">
        <v>810</v>
      </c>
    </row>
    <row r="593" spans="1:12" hidden="1" x14ac:dyDescent="0.25">
      <c r="A593" s="49" t="s">
        <v>203</v>
      </c>
      <c r="B593" s="50" t="s">
        <v>35</v>
      </c>
      <c r="C593" s="50" t="s">
        <v>273</v>
      </c>
      <c r="D593" s="50" t="s">
        <v>130</v>
      </c>
      <c r="E593" s="51">
        <v>0</v>
      </c>
      <c r="F593" s="51">
        <v>0</v>
      </c>
      <c r="G593" s="51">
        <v>0</v>
      </c>
      <c r="H593" s="51">
        <v>0</v>
      </c>
      <c r="I593" s="51">
        <v>0</v>
      </c>
      <c r="J593" s="51">
        <v>0</v>
      </c>
      <c r="K593" s="51">
        <v>0</v>
      </c>
      <c r="L593" s="61">
        <v>486</v>
      </c>
    </row>
    <row r="594" spans="1:12" hidden="1" x14ac:dyDescent="0.25">
      <c r="A594" s="46" t="s">
        <v>964</v>
      </c>
      <c r="B594" s="47" t="s">
        <v>435</v>
      </c>
      <c r="C594" s="47" t="s">
        <v>273</v>
      </c>
      <c r="D594" s="47" t="s">
        <v>130</v>
      </c>
      <c r="E594" s="48">
        <v>0</v>
      </c>
      <c r="F594" s="48">
        <v>0</v>
      </c>
      <c r="G594" s="48">
        <v>0</v>
      </c>
      <c r="H594" s="48">
        <v>0</v>
      </c>
      <c r="I594" s="48">
        <v>0</v>
      </c>
      <c r="J594" s="48">
        <v>0</v>
      </c>
      <c r="K594" s="48">
        <v>0</v>
      </c>
      <c r="L594" s="60">
        <v>511</v>
      </c>
    </row>
    <row r="595" spans="1:12" hidden="1" x14ac:dyDescent="0.25">
      <c r="A595" s="49" t="s">
        <v>433</v>
      </c>
      <c r="B595" s="50" t="s">
        <v>31</v>
      </c>
      <c r="C595" s="50" t="s">
        <v>273</v>
      </c>
      <c r="D595" s="50" t="s">
        <v>130</v>
      </c>
      <c r="E595" s="51">
        <v>0</v>
      </c>
      <c r="F595" s="51">
        <v>0</v>
      </c>
      <c r="G595" s="51">
        <v>0</v>
      </c>
      <c r="H595" s="51">
        <v>0</v>
      </c>
      <c r="I595" s="51">
        <v>0</v>
      </c>
      <c r="J595" s="51">
        <v>0</v>
      </c>
      <c r="K595" s="51">
        <v>0</v>
      </c>
      <c r="L595" s="61">
        <v>60</v>
      </c>
    </row>
    <row r="596" spans="1:12" hidden="1" x14ac:dyDescent="0.25">
      <c r="A596" s="46" t="s">
        <v>164</v>
      </c>
      <c r="B596" s="47" t="s">
        <v>33</v>
      </c>
      <c r="C596" s="47" t="s">
        <v>273</v>
      </c>
      <c r="D596" s="47" t="s">
        <v>130</v>
      </c>
      <c r="E596" s="48">
        <v>0</v>
      </c>
      <c r="F596" s="48">
        <v>0</v>
      </c>
      <c r="G596" s="48">
        <v>0</v>
      </c>
      <c r="H596" s="48">
        <v>0</v>
      </c>
      <c r="I596" s="48">
        <v>0</v>
      </c>
      <c r="J596" s="48">
        <v>0</v>
      </c>
      <c r="K596" s="48">
        <v>0</v>
      </c>
      <c r="L596" s="60">
        <v>366</v>
      </c>
    </row>
    <row r="597" spans="1:12" hidden="1" x14ac:dyDescent="0.25">
      <c r="A597" s="49" t="s">
        <v>432</v>
      </c>
      <c r="B597" s="50" t="s">
        <v>35</v>
      </c>
      <c r="C597" s="50" t="s">
        <v>273</v>
      </c>
      <c r="D597" s="50" t="s">
        <v>130</v>
      </c>
      <c r="E597" s="51">
        <v>0</v>
      </c>
      <c r="F597" s="51">
        <v>0</v>
      </c>
      <c r="G597" s="51">
        <v>0</v>
      </c>
      <c r="H597" s="51">
        <v>0</v>
      </c>
      <c r="I597" s="51">
        <v>0</v>
      </c>
      <c r="J597" s="51">
        <v>0</v>
      </c>
      <c r="K597" s="51">
        <v>0</v>
      </c>
      <c r="L597" s="61">
        <v>60</v>
      </c>
    </row>
    <row r="598" spans="1:12" hidden="1" x14ac:dyDescent="0.25">
      <c r="A598" s="46" t="s">
        <v>965</v>
      </c>
      <c r="B598" s="47" t="s">
        <v>435</v>
      </c>
      <c r="C598" s="47" t="s">
        <v>273</v>
      </c>
      <c r="D598" s="47" t="s">
        <v>130</v>
      </c>
      <c r="E598" s="48">
        <v>0</v>
      </c>
      <c r="F598" s="48">
        <v>0</v>
      </c>
      <c r="G598" s="48">
        <v>0</v>
      </c>
      <c r="H598" s="48">
        <v>0</v>
      </c>
      <c r="I598" s="48">
        <v>0</v>
      </c>
      <c r="J598" s="48">
        <v>0</v>
      </c>
      <c r="K598" s="48">
        <v>0</v>
      </c>
      <c r="L598" s="60">
        <v>65</v>
      </c>
    </row>
    <row r="599" spans="1:12" hidden="1" x14ac:dyDescent="0.25">
      <c r="A599" s="49" t="s">
        <v>966</v>
      </c>
      <c r="B599" s="50" t="s">
        <v>35</v>
      </c>
      <c r="C599" s="50" t="s">
        <v>273</v>
      </c>
      <c r="D599" s="50" t="s">
        <v>130</v>
      </c>
      <c r="E599" s="51">
        <v>0</v>
      </c>
      <c r="F599" s="51">
        <v>0</v>
      </c>
      <c r="G599" s="51">
        <v>0</v>
      </c>
      <c r="H599" s="51">
        <v>0</v>
      </c>
      <c r="I599" s="51">
        <v>0</v>
      </c>
      <c r="J599" s="51">
        <v>0</v>
      </c>
      <c r="K599" s="51">
        <v>0</v>
      </c>
      <c r="L599" s="61">
        <v>60</v>
      </c>
    </row>
    <row r="600" spans="1:12" hidden="1" x14ac:dyDescent="0.25">
      <c r="A600" s="46" t="s">
        <v>967</v>
      </c>
      <c r="B600" s="47" t="s">
        <v>435</v>
      </c>
      <c r="C600" s="47" t="s">
        <v>273</v>
      </c>
      <c r="D600" s="47" t="s">
        <v>130</v>
      </c>
      <c r="E600" s="48">
        <v>0</v>
      </c>
      <c r="F600" s="48">
        <v>0</v>
      </c>
      <c r="G600" s="48">
        <v>0</v>
      </c>
      <c r="H600" s="48">
        <v>0</v>
      </c>
      <c r="I600" s="48">
        <v>0</v>
      </c>
      <c r="J600" s="48">
        <v>0</v>
      </c>
      <c r="K600" s="48">
        <v>0</v>
      </c>
      <c r="L600" s="60">
        <v>20</v>
      </c>
    </row>
    <row r="601" spans="1:12" hidden="1" x14ac:dyDescent="0.25">
      <c r="A601" s="49" t="s">
        <v>340</v>
      </c>
      <c r="B601" s="50" t="s">
        <v>37</v>
      </c>
      <c r="C601" s="50" t="s">
        <v>273</v>
      </c>
      <c r="D601" s="50" t="s">
        <v>130</v>
      </c>
      <c r="E601" s="51">
        <v>0</v>
      </c>
      <c r="F601" s="51">
        <v>0</v>
      </c>
      <c r="G601" s="51">
        <v>0</v>
      </c>
      <c r="H601" s="51">
        <v>0</v>
      </c>
      <c r="I601" s="51">
        <v>0</v>
      </c>
      <c r="J601" s="51">
        <v>0</v>
      </c>
      <c r="K601" s="51">
        <v>0</v>
      </c>
      <c r="L601" s="61">
        <v>75</v>
      </c>
    </row>
    <row r="602" spans="1:12" hidden="1" x14ac:dyDescent="0.25">
      <c r="A602" s="46" t="s">
        <v>968</v>
      </c>
      <c r="B602" s="47" t="s">
        <v>435</v>
      </c>
      <c r="C602" s="47" t="s">
        <v>273</v>
      </c>
      <c r="D602" s="47" t="s">
        <v>130</v>
      </c>
      <c r="E602" s="48">
        <v>0</v>
      </c>
      <c r="F602" s="48">
        <v>0</v>
      </c>
      <c r="G602" s="48">
        <v>0</v>
      </c>
      <c r="H602" s="48">
        <v>0</v>
      </c>
      <c r="I602" s="48">
        <v>0</v>
      </c>
      <c r="J602" s="48">
        <v>0</v>
      </c>
      <c r="K602" s="48">
        <v>0</v>
      </c>
      <c r="L602" s="60">
        <v>18</v>
      </c>
    </row>
    <row r="603" spans="1:12" hidden="1" x14ac:dyDescent="0.25">
      <c r="A603" s="49" t="s">
        <v>969</v>
      </c>
      <c r="B603" s="50" t="s">
        <v>435</v>
      </c>
      <c r="C603" s="50" t="s">
        <v>273</v>
      </c>
      <c r="D603" s="50" t="s">
        <v>130</v>
      </c>
      <c r="E603" s="51">
        <v>0</v>
      </c>
      <c r="F603" s="51">
        <v>0</v>
      </c>
      <c r="G603" s="51">
        <v>0</v>
      </c>
      <c r="H603" s="51">
        <v>0</v>
      </c>
      <c r="I603" s="51">
        <v>0</v>
      </c>
      <c r="J603" s="51">
        <v>0</v>
      </c>
      <c r="K603" s="51">
        <v>0</v>
      </c>
      <c r="L603" s="61">
        <v>60</v>
      </c>
    </row>
    <row r="604" spans="1:12" hidden="1" x14ac:dyDescent="0.25">
      <c r="A604" s="46" t="s">
        <v>426</v>
      </c>
      <c r="B604" s="47" t="s">
        <v>33</v>
      </c>
      <c r="C604" s="47" t="s">
        <v>273</v>
      </c>
      <c r="D604" s="47" t="s">
        <v>130</v>
      </c>
      <c r="E604" s="48">
        <v>0</v>
      </c>
      <c r="F604" s="48">
        <v>0</v>
      </c>
      <c r="G604" s="48">
        <v>0</v>
      </c>
      <c r="H604" s="48">
        <v>0</v>
      </c>
      <c r="I604" s="48">
        <v>0</v>
      </c>
      <c r="J604" s="48">
        <v>0</v>
      </c>
      <c r="K604" s="48">
        <v>0</v>
      </c>
      <c r="L604" s="60">
        <v>71</v>
      </c>
    </row>
    <row r="605" spans="1:12" hidden="1" x14ac:dyDescent="0.25">
      <c r="A605" s="49" t="s">
        <v>171</v>
      </c>
      <c r="B605" s="50" t="s">
        <v>37</v>
      </c>
      <c r="C605" s="50" t="s">
        <v>273</v>
      </c>
      <c r="D605" s="50" t="s">
        <v>130</v>
      </c>
      <c r="E605" s="51">
        <v>0</v>
      </c>
      <c r="F605" s="51">
        <v>0</v>
      </c>
      <c r="G605" s="51">
        <v>0</v>
      </c>
      <c r="H605" s="51">
        <v>0</v>
      </c>
      <c r="I605" s="51">
        <v>0</v>
      </c>
      <c r="J605" s="51">
        <v>0</v>
      </c>
      <c r="K605" s="51">
        <v>0</v>
      </c>
      <c r="L605" s="61">
        <v>495</v>
      </c>
    </row>
    <row r="606" spans="1:12" hidden="1" x14ac:dyDescent="0.25">
      <c r="A606" s="46" t="s">
        <v>428</v>
      </c>
      <c r="B606" s="47" t="s">
        <v>33</v>
      </c>
      <c r="C606" s="47" t="s">
        <v>273</v>
      </c>
      <c r="D606" s="47" t="s">
        <v>130</v>
      </c>
      <c r="E606" s="48">
        <v>0</v>
      </c>
      <c r="F606" s="48">
        <v>0</v>
      </c>
      <c r="G606" s="48">
        <v>0</v>
      </c>
      <c r="H606" s="48">
        <v>0</v>
      </c>
      <c r="I606" s="48">
        <v>0</v>
      </c>
      <c r="J606" s="48">
        <v>0</v>
      </c>
      <c r="K606" s="48">
        <v>0</v>
      </c>
      <c r="L606" s="60">
        <v>61</v>
      </c>
    </row>
    <row r="607" spans="1:12" hidden="1" x14ac:dyDescent="0.25">
      <c r="A607" s="49" t="s">
        <v>970</v>
      </c>
      <c r="B607" s="50" t="s">
        <v>435</v>
      </c>
      <c r="C607" s="50" t="s">
        <v>273</v>
      </c>
      <c r="D607" s="50" t="s">
        <v>130</v>
      </c>
      <c r="E607" s="51">
        <v>0</v>
      </c>
      <c r="F607" s="51">
        <v>0</v>
      </c>
      <c r="G607" s="51">
        <v>0</v>
      </c>
      <c r="H607" s="51">
        <v>0</v>
      </c>
      <c r="I607" s="51">
        <v>0</v>
      </c>
      <c r="J607" s="51">
        <v>0</v>
      </c>
      <c r="K607" s="51">
        <v>0</v>
      </c>
      <c r="L607" s="61">
        <v>206</v>
      </c>
    </row>
    <row r="608" spans="1:12" hidden="1" x14ac:dyDescent="0.25">
      <c r="A608" s="46" t="s">
        <v>971</v>
      </c>
      <c r="B608" s="47" t="s">
        <v>435</v>
      </c>
      <c r="C608" s="47" t="s">
        <v>273</v>
      </c>
      <c r="D608" s="47" t="s">
        <v>130</v>
      </c>
      <c r="E608" s="48">
        <v>0</v>
      </c>
      <c r="F608" s="48">
        <v>0</v>
      </c>
      <c r="G608" s="48">
        <v>0</v>
      </c>
      <c r="H608" s="48">
        <v>0</v>
      </c>
      <c r="I608" s="48">
        <v>0</v>
      </c>
      <c r="J608" s="48">
        <v>0</v>
      </c>
      <c r="K608" s="48">
        <v>0</v>
      </c>
      <c r="L608" s="60">
        <v>31</v>
      </c>
    </row>
    <row r="609" spans="1:20" hidden="1" x14ac:dyDescent="0.25">
      <c r="A609" s="49" t="s">
        <v>425</v>
      </c>
      <c r="B609" s="50" t="s">
        <v>35</v>
      </c>
      <c r="C609" s="50" t="s">
        <v>273</v>
      </c>
      <c r="D609" s="50" t="s">
        <v>130</v>
      </c>
      <c r="E609" s="51">
        <v>0</v>
      </c>
      <c r="F609" s="51">
        <v>0</v>
      </c>
      <c r="G609" s="51">
        <v>0</v>
      </c>
      <c r="H609" s="51">
        <v>0</v>
      </c>
      <c r="I609" s="51">
        <v>0</v>
      </c>
      <c r="J609" s="51">
        <v>0</v>
      </c>
      <c r="K609" s="51">
        <v>0</v>
      </c>
      <c r="L609" s="61">
        <v>120</v>
      </c>
    </row>
    <row r="610" spans="1:20" hidden="1" x14ac:dyDescent="0.25">
      <c r="A610" s="46" t="s">
        <v>972</v>
      </c>
      <c r="B610" s="47" t="s">
        <v>435</v>
      </c>
      <c r="C610" s="47" t="s">
        <v>273</v>
      </c>
      <c r="D610" s="47" t="s">
        <v>130</v>
      </c>
      <c r="E610" s="48">
        <v>0</v>
      </c>
      <c r="F610" s="48">
        <v>0</v>
      </c>
      <c r="G610" s="48">
        <v>0</v>
      </c>
      <c r="H610" s="48">
        <v>0</v>
      </c>
      <c r="I610" s="48">
        <v>0</v>
      </c>
      <c r="J610" s="48">
        <v>0</v>
      </c>
      <c r="K610" s="48">
        <v>0</v>
      </c>
      <c r="L610" s="60">
        <v>60</v>
      </c>
    </row>
    <row r="611" spans="1:20" hidden="1" x14ac:dyDescent="0.25">
      <c r="A611" s="49" t="s">
        <v>973</v>
      </c>
      <c r="B611" s="50" t="s">
        <v>435</v>
      </c>
      <c r="C611" s="50" t="s">
        <v>273</v>
      </c>
      <c r="D611" s="50" t="s">
        <v>130</v>
      </c>
      <c r="E611" s="51">
        <v>0</v>
      </c>
      <c r="F611" s="51">
        <v>0</v>
      </c>
      <c r="G611" s="51">
        <v>0</v>
      </c>
      <c r="H611" s="51">
        <v>0</v>
      </c>
      <c r="I611" s="51">
        <v>0</v>
      </c>
      <c r="J611" s="51">
        <v>0</v>
      </c>
      <c r="K611" s="51">
        <v>0</v>
      </c>
      <c r="L611" s="61">
        <v>40</v>
      </c>
    </row>
    <row r="612" spans="1:20" hidden="1" x14ac:dyDescent="0.25">
      <c r="A612" s="46" t="s">
        <v>974</v>
      </c>
      <c r="B612" s="47" t="s">
        <v>435</v>
      </c>
      <c r="C612" s="47" t="s">
        <v>273</v>
      </c>
      <c r="D612" s="47" t="s">
        <v>130</v>
      </c>
      <c r="E612" s="48">
        <v>0</v>
      </c>
      <c r="F612" s="48">
        <v>0</v>
      </c>
      <c r="G612" s="48">
        <v>0</v>
      </c>
      <c r="H612" s="48">
        <v>0</v>
      </c>
      <c r="I612" s="48">
        <v>0</v>
      </c>
      <c r="J612" s="48">
        <v>0</v>
      </c>
      <c r="K612" s="48">
        <v>0</v>
      </c>
      <c r="L612" s="60">
        <v>72</v>
      </c>
    </row>
    <row r="613" spans="1:20" x14ac:dyDescent="0.25">
      <c r="A613" s="49" t="s">
        <v>190</v>
      </c>
      <c r="B613" s="50" t="s">
        <v>33</v>
      </c>
      <c r="C613" s="50" t="s">
        <v>273</v>
      </c>
      <c r="D613" s="50" t="s">
        <v>1</v>
      </c>
      <c r="E613" s="51">
        <v>55</v>
      </c>
      <c r="F613" s="51">
        <v>75</v>
      </c>
      <c r="G613" s="51">
        <v>16</v>
      </c>
      <c r="H613" s="51">
        <v>4</v>
      </c>
      <c r="I613" s="51">
        <v>7</v>
      </c>
      <c r="J613" s="51">
        <v>43</v>
      </c>
      <c r="K613" s="51">
        <v>129</v>
      </c>
      <c r="L613" s="61">
        <v>1119</v>
      </c>
      <c r="M613" s="65"/>
      <c r="N613" s="32"/>
      <c r="O613" s="32"/>
      <c r="P613" s="32"/>
      <c r="Q613" s="32"/>
      <c r="R613" s="32"/>
      <c r="S613" s="32"/>
      <c r="T613" s="32"/>
    </row>
    <row r="614" spans="1:20" x14ac:dyDescent="0.25">
      <c r="A614" s="49" t="s">
        <v>75</v>
      </c>
      <c r="B614" s="50" t="s">
        <v>31</v>
      </c>
      <c r="C614" s="50" t="s">
        <v>273</v>
      </c>
      <c r="D614" s="50" t="s">
        <v>1</v>
      </c>
      <c r="E614" s="51">
        <v>55</v>
      </c>
      <c r="F614" s="51">
        <v>65</v>
      </c>
      <c r="G614" s="51">
        <v>82</v>
      </c>
      <c r="H614" s="51">
        <v>36</v>
      </c>
      <c r="I614" s="51">
        <v>13</v>
      </c>
      <c r="J614" s="51">
        <v>41</v>
      </c>
      <c r="K614" s="51">
        <v>5103</v>
      </c>
      <c r="L614" s="61">
        <v>1091</v>
      </c>
    </row>
    <row r="615" spans="1:20" x14ac:dyDescent="0.25">
      <c r="A615" s="46" t="s">
        <v>73</v>
      </c>
      <c r="B615" s="47" t="s">
        <v>35</v>
      </c>
      <c r="C615" s="47" t="s">
        <v>273</v>
      </c>
      <c r="D615" s="47" t="s">
        <v>1</v>
      </c>
      <c r="E615" s="48">
        <v>55</v>
      </c>
      <c r="F615" s="48">
        <v>64</v>
      </c>
      <c r="G615" s="48">
        <v>30</v>
      </c>
      <c r="H615" s="48">
        <v>154</v>
      </c>
      <c r="I615" s="48">
        <v>31</v>
      </c>
      <c r="J615" s="48">
        <v>29</v>
      </c>
      <c r="K615" s="48">
        <v>37</v>
      </c>
      <c r="L615" s="60">
        <v>1155</v>
      </c>
      <c r="M615" s="65"/>
      <c r="N615" s="32"/>
      <c r="O615" s="32"/>
      <c r="P615" s="32"/>
      <c r="Q615" s="32"/>
      <c r="R615" s="32"/>
      <c r="S615" s="32"/>
      <c r="T615" s="32"/>
    </row>
    <row r="616" spans="1:20" x14ac:dyDescent="0.25">
      <c r="A616" s="49" t="s">
        <v>242</v>
      </c>
      <c r="B616" s="50" t="s">
        <v>41</v>
      </c>
      <c r="C616" s="50" t="s">
        <v>273</v>
      </c>
      <c r="D616" s="50" t="s">
        <v>1</v>
      </c>
      <c r="E616" s="51">
        <v>56</v>
      </c>
      <c r="F616" s="51">
        <v>63</v>
      </c>
      <c r="G616" s="51">
        <v>16</v>
      </c>
      <c r="H616" s="51">
        <v>47</v>
      </c>
      <c r="I616" s="51">
        <v>26</v>
      </c>
      <c r="J616" s="51">
        <v>55</v>
      </c>
      <c r="K616" s="51">
        <v>3499</v>
      </c>
      <c r="L616" s="61">
        <v>1122</v>
      </c>
    </row>
    <row r="617" spans="1:20" x14ac:dyDescent="0.25">
      <c r="A617" s="46" t="s">
        <v>212</v>
      </c>
      <c r="B617" s="47" t="s">
        <v>37</v>
      </c>
      <c r="C617" s="47" t="s">
        <v>273</v>
      </c>
      <c r="D617" s="47" t="s">
        <v>1</v>
      </c>
      <c r="E617" s="48">
        <v>52</v>
      </c>
      <c r="F617" s="48">
        <v>63</v>
      </c>
      <c r="G617" s="48">
        <v>12</v>
      </c>
      <c r="H617" s="48">
        <v>9</v>
      </c>
      <c r="I617" s="48">
        <v>15</v>
      </c>
      <c r="J617" s="48">
        <v>23</v>
      </c>
      <c r="K617" s="48">
        <v>94</v>
      </c>
      <c r="L617" s="60">
        <v>1050</v>
      </c>
      <c r="M617" s="65"/>
      <c r="N617" s="32"/>
      <c r="O617" s="32"/>
      <c r="P617" s="32"/>
      <c r="Q617" s="32"/>
      <c r="R617" s="32"/>
      <c r="S617" s="32"/>
      <c r="T617" s="32"/>
    </row>
    <row r="618" spans="1:20" x14ac:dyDescent="0.25">
      <c r="A618" s="49" t="s">
        <v>53</v>
      </c>
      <c r="B618" s="50" t="s">
        <v>33</v>
      </c>
      <c r="C618" s="50" t="s">
        <v>273</v>
      </c>
      <c r="D618" s="50" t="s">
        <v>1</v>
      </c>
      <c r="E618" s="51">
        <v>56</v>
      </c>
      <c r="F618" s="51">
        <v>59</v>
      </c>
      <c r="G618" s="51">
        <v>22</v>
      </c>
      <c r="H618" s="51">
        <v>25</v>
      </c>
      <c r="I618" s="51">
        <v>12</v>
      </c>
      <c r="J618" s="51">
        <v>34</v>
      </c>
      <c r="K618" s="51">
        <v>6164</v>
      </c>
      <c r="L618" s="61">
        <v>1186</v>
      </c>
    </row>
    <row r="619" spans="1:20" x14ac:dyDescent="0.25">
      <c r="A619" s="49" t="s">
        <v>106</v>
      </c>
      <c r="B619" s="50" t="s">
        <v>35</v>
      </c>
      <c r="C619" s="50" t="s">
        <v>273</v>
      </c>
      <c r="D619" s="50" t="s">
        <v>1</v>
      </c>
      <c r="E619" s="51">
        <v>55</v>
      </c>
      <c r="F619" s="51">
        <v>57</v>
      </c>
      <c r="G619" s="51">
        <v>41</v>
      </c>
      <c r="H619" s="51">
        <v>80</v>
      </c>
      <c r="I619" s="51">
        <v>46</v>
      </c>
      <c r="J619" s="51">
        <v>31</v>
      </c>
      <c r="K619" s="51">
        <v>682</v>
      </c>
      <c r="L619" s="61">
        <v>1177</v>
      </c>
      <c r="M619"/>
      <c r="N619" s="32"/>
      <c r="O619" s="32"/>
      <c r="P619" s="32"/>
      <c r="Q619" s="32"/>
      <c r="R619" s="32"/>
      <c r="S619" s="32"/>
      <c r="T619" s="32"/>
    </row>
    <row r="620" spans="1:20" x14ac:dyDescent="0.25">
      <c r="A620" s="46" t="s">
        <v>244</v>
      </c>
      <c r="B620" s="47" t="s">
        <v>41</v>
      </c>
      <c r="C620" s="47" t="s">
        <v>273</v>
      </c>
      <c r="D620" s="47" t="s">
        <v>1</v>
      </c>
      <c r="E620" s="48">
        <v>55</v>
      </c>
      <c r="F620" s="48">
        <v>57</v>
      </c>
      <c r="G620" s="48">
        <v>50</v>
      </c>
      <c r="H620" s="48">
        <v>54</v>
      </c>
      <c r="I620" s="48">
        <v>9</v>
      </c>
      <c r="J620" s="48">
        <v>22</v>
      </c>
      <c r="K620" s="48">
        <v>94</v>
      </c>
      <c r="L620" s="60">
        <v>964</v>
      </c>
    </row>
    <row r="621" spans="1:20" x14ac:dyDescent="0.25">
      <c r="A621" s="46" t="s">
        <v>138</v>
      </c>
      <c r="B621" s="47" t="s">
        <v>31</v>
      </c>
      <c r="C621" s="47" t="s">
        <v>273</v>
      </c>
      <c r="D621" s="47" t="s">
        <v>1</v>
      </c>
      <c r="E621" s="48">
        <v>52</v>
      </c>
      <c r="F621" s="48">
        <v>53</v>
      </c>
      <c r="G621" s="48">
        <v>10</v>
      </c>
      <c r="H621" s="48">
        <v>35</v>
      </c>
      <c r="I621" s="48">
        <v>43</v>
      </c>
      <c r="J621" s="48">
        <v>31</v>
      </c>
      <c r="K621" s="48">
        <v>5159</v>
      </c>
      <c r="L621" s="60">
        <v>977</v>
      </c>
    </row>
    <row r="622" spans="1:20" x14ac:dyDescent="0.25">
      <c r="A622" s="49" t="s">
        <v>257</v>
      </c>
      <c r="B622" s="50" t="s">
        <v>31</v>
      </c>
      <c r="C622" s="50" t="s">
        <v>273</v>
      </c>
      <c r="D622" s="50" t="s">
        <v>1</v>
      </c>
      <c r="E622" s="51">
        <v>56</v>
      </c>
      <c r="F622" s="51">
        <v>52</v>
      </c>
      <c r="G622" s="51">
        <v>18</v>
      </c>
      <c r="H622" s="51">
        <v>64</v>
      </c>
      <c r="I622" s="51">
        <v>32</v>
      </c>
      <c r="J622" s="51">
        <v>30</v>
      </c>
      <c r="K622" s="51">
        <v>1872</v>
      </c>
      <c r="L622" s="61">
        <v>1068</v>
      </c>
    </row>
    <row r="623" spans="1:20" x14ac:dyDescent="0.25">
      <c r="A623" s="46" t="s">
        <v>274</v>
      </c>
      <c r="B623" s="47" t="s">
        <v>31</v>
      </c>
      <c r="C623" s="47" t="s">
        <v>273</v>
      </c>
      <c r="D623" s="47" t="s">
        <v>1</v>
      </c>
      <c r="E623" s="48">
        <v>54</v>
      </c>
      <c r="F623" s="48">
        <v>52</v>
      </c>
      <c r="G623" s="48">
        <v>28</v>
      </c>
      <c r="H623" s="48">
        <v>35</v>
      </c>
      <c r="I623" s="48">
        <v>37</v>
      </c>
      <c r="J623" s="48">
        <v>27</v>
      </c>
      <c r="K623" s="48">
        <v>295</v>
      </c>
      <c r="L623" s="60">
        <v>1016</v>
      </c>
    </row>
    <row r="624" spans="1:20" x14ac:dyDescent="0.25">
      <c r="A624" s="49" t="s">
        <v>68</v>
      </c>
      <c r="B624" s="50" t="s">
        <v>35</v>
      </c>
      <c r="C624" s="50" t="s">
        <v>273</v>
      </c>
      <c r="D624" s="50" t="s">
        <v>1</v>
      </c>
      <c r="E624" s="51">
        <v>55</v>
      </c>
      <c r="F624" s="51">
        <v>50</v>
      </c>
      <c r="G624" s="51">
        <v>24</v>
      </c>
      <c r="H624" s="51">
        <v>17</v>
      </c>
      <c r="I624" s="51">
        <v>18</v>
      </c>
      <c r="J624" s="51">
        <v>45</v>
      </c>
      <c r="K624" s="51">
        <v>112</v>
      </c>
      <c r="L624" s="61">
        <v>1026</v>
      </c>
    </row>
    <row r="625" spans="1:20" x14ac:dyDescent="0.25">
      <c r="A625" s="46" t="s">
        <v>76</v>
      </c>
      <c r="B625" s="47" t="s">
        <v>41</v>
      </c>
      <c r="C625" s="47" t="s">
        <v>273</v>
      </c>
      <c r="D625" s="47" t="s">
        <v>1</v>
      </c>
      <c r="E625" s="48">
        <v>57</v>
      </c>
      <c r="F625" s="48">
        <v>49</v>
      </c>
      <c r="G625" s="48">
        <v>109</v>
      </c>
      <c r="H625" s="48">
        <v>120</v>
      </c>
      <c r="I625" s="48">
        <v>20</v>
      </c>
      <c r="J625" s="48">
        <v>42</v>
      </c>
      <c r="K625" s="48">
        <v>3242</v>
      </c>
      <c r="L625" s="60">
        <v>1051</v>
      </c>
      <c r="M625" s="65"/>
      <c r="N625" s="32"/>
      <c r="O625" s="32"/>
      <c r="P625" s="32"/>
      <c r="Q625" s="32"/>
      <c r="R625" s="32"/>
      <c r="S625" s="32"/>
      <c r="T625" s="32"/>
    </row>
    <row r="626" spans="1:20" x14ac:dyDescent="0.25">
      <c r="A626" s="46" t="s">
        <v>314</v>
      </c>
      <c r="B626" s="47" t="s">
        <v>35</v>
      </c>
      <c r="C626" s="47" t="s">
        <v>273</v>
      </c>
      <c r="D626" s="47" t="s">
        <v>1</v>
      </c>
      <c r="E626" s="48">
        <v>54</v>
      </c>
      <c r="F626" s="48">
        <v>49</v>
      </c>
      <c r="G626" s="48">
        <v>39</v>
      </c>
      <c r="H626" s="48">
        <v>59</v>
      </c>
      <c r="I626" s="48">
        <v>30</v>
      </c>
      <c r="J626" s="48">
        <v>38</v>
      </c>
      <c r="K626" s="48">
        <v>1752</v>
      </c>
      <c r="L626" s="60">
        <v>919</v>
      </c>
    </row>
    <row r="627" spans="1:20" x14ac:dyDescent="0.25">
      <c r="A627" s="46" t="s">
        <v>348</v>
      </c>
      <c r="B627" s="47" t="s">
        <v>37</v>
      </c>
      <c r="C627" s="47" t="s">
        <v>273</v>
      </c>
      <c r="D627" s="47" t="s">
        <v>1</v>
      </c>
      <c r="E627" s="48">
        <v>55</v>
      </c>
      <c r="F627" s="48">
        <v>48</v>
      </c>
      <c r="G627" s="48">
        <v>16</v>
      </c>
      <c r="H627" s="48">
        <v>37</v>
      </c>
      <c r="I627" s="48">
        <v>50</v>
      </c>
      <c r="J627" s="48">
        <v>18</v>
      </c>
      <c r="K627" s="48">
        <v>4220</v>
      </c>
      <c r="L627" s="60">
        <v>1018</v>
      </c>
    </row>
    <row r="628" spans="1:20" x14ac:dyDescent="0.25">
      <c r="A628" s="46" t="s">
        <v>187</v>
      </c>
      <c r="B628" s="47" t="s">
        <v>41</v>
      </c>
      <c r="C628" s="47" t="s">
        <v>273</v>
      </c>
      <c r="D628" s="47" t="s">
        <v>1</v>
      </c>
      <c r="E628" s="48">
        <v>56</v>
      </c>
      <c r="F628" s="48">
        <v>46</v>
      </c>
      <c r="G628" s="48">
        <v>24</v>
      </c>
      <c r="H628" s="48">
        <v>44</v>
      </c>
      <c r="I628" s="48">
        <v>21</v>
      </c>
      <c r="J628" s="48">
        <v>35</v>
      </c>
      <c r="K628" s="48">
        <v>161</v>
      </c>
      <c r="L628" s="60">
        <v>989</v>
      </c>
      <c r="M628" s="65"/>
      <c r="N628" s="32"/>
      <c r="O628" s="32"/>
      <c r="P628" s="32"/>
      <c r="Q628" s="32"/>
      <c r="R628" s="32"/>
      <c r="S628" s="32"/>
      <c r="T628" s="32"/>
    </row>
    <row r="629" spans="1:20" x14ac:dyDescent="0.25">
      <c r="A629" s="46" t="s">
        <v>227</v>
      </c>
      <c r="B629" s="47" t="s">
        <v>31</v>
      </c>
      <c r="C629" s="47" t="s">
        <v>273</v>
      </c>
      <c r="D629" s="47" t="s">
        <v>1</v>
      </c>
      <c r="E629" s="48">
        <v>56</v>
      </c>
      <c r="F629" s="48">
        <v>43</v>
      </c>
      <c r="G629" s="48">
        <v>14</v>
      </c>
      <c r="H629" s="48">
        <v>6</v>
      </c>
      <c r="I629" s="48">
        <v>12</v>
      </c>
      <c r="J629" s="48">
        <v>39</v>
      </c>
      <c r="K629" s="48">
        <v>1561</v>
      </c>
      <c r="L629" s="60">
        <v>1084</v>
      </c>
    </row>
    <row r="630" spans="1:20" x14ac:dyDescent="0.25">
      <c r="A630" s="46" t="s">
        <v>124</v>
      </c>
      <c r="B630" s="47" t="s">
        <v>37</v>
      </c>
      <c r="C630" s="47" t="s">
        <v>273</v>
      </c>
      <c r="D630" s="47" t="s">
        <v>1</v>
      </c>
      <c r="E630" s="48">
        <v>55</v>
      </c>
      <c r="F630" s="48">
        <v>42</v>
      </c>
      <c r="G630" s="48">
        <v>34</v>
      </c>
      <c r="H630" s="48">
        <v>119</v>
      </c>
      <c r="I630" s="48">
        <v>33</v>
      </c>
      <c r="J630" s="48">
        <v>19</v>
      </c>
      <c r="K630" s="48">
        <v>285</v>
      </c>
      <c r="L630" s="60">
        <v>955</v>
      </c>
    </row>
    <row r="631" spans="1:20" x14ac:dyDescent="0.25">
      <c r="A631" s="49" t="s">
        <v>277</v>
      </c>
      <c r="B631" s="50" t="s">
        <v>41</v>
      </c>
      <c r="C631" s="50" t="s">
        <v>273</v>
      </c>
      <c r="D631" s="50" t="s">
        <v>1</v>
      </c>
      <c r="E631" s="51">
        <v>54</v>
      </c>
      <c r="F631" s="51">
        <v>42</v>
      </c>
      <c r="G631" s="51">
        <v>4</v>
      </c>
      <c r="H631" s="51">
        <v>21</v>
      </c>
      <c r="I631" s="51">
        <v>32</v>
      </c>
      <c r="J631" s="51">
        <v>28</v>
      </c>
      <c r="K631" s="51">
        <v>46</v>
      </c>
      <c r="L631" s="61">
        <v>1025</v>
      </c>
      <c r="M631" s="65"/>
      <c r="N631" s="32"/>
      <c r="O631" s="32"/>
      <c r="P631" s="32"/>
      <c r="Q631" s="32"/>
      <c r="R631" s="32"/>
      <c r="S631" s="32"/>
      <c r="T631" s="32"/>
    </row>
    <row r="632" spans="1:20" hidden="1" x14ac:dyDescent="0.25">
      <c r="A632" s="46" t="s">
        <v>437</v>
      </c>
      <c r="B632" s="47" t="s">
        <v>435</v>
      </c>
      <c r="C632" s="47" t="s">
        <v>273</v>
      </c>
      <c r="D632" s="47" t="s">
        <v>1</v>
      </c>
      <c r="E632" s="48">
        <v>53</v>
      </c>
      <c r="F632" s="48">
        <v>41</v>
      </c>
      <c r="G632" s="48">
        <v>27</v>
      </c>
      <c r="H632" s="48">
        <v>38</v>
      </c>
      <c r="I632" s="48">
        <v>32</v>
      </c>
      <c r="J632" s="48">
        <v>17</v>
      </c>
      <c r="K632" s="48">
        <v>11</v>
      </c>
      <c r="L632" s="60">
        <v>948</v>
      </c>
    </row>
    <row r="633" spans="1:20" hidden="1" x14ac:dyDescent="0.25">
      <c r="A633" s="49" t="s">
        <v>438</v>
      </c>
      <c r="B633" s="50" t="s">
        <v>435</v>
      </c>
      <c r="C633" s="50" t="s">
        <v>273</v>
      </c>
      <c r="D633" s="50" t="s">
        <v>1</v>
      </c>
      <c r="E633" s="51">
        <v>55</v>
      </c>
      <c r="F633" s="51">
        <v>40</v>
      </c>
      <c r="G633" s="51">
        <v>24</v>
      </c>
      <c r="H633" s="51">
        <v>53</v>
      </c>
      <c r="I633" s="51">
        <v>20</v>
      </c>
      <c r="J633" s="51">
        <v>32</v>
      </c>
      <c r="K633" s="51">
        <v>92</v>
      </c>
      <c r="L633" s="61">
        <v>901</v>
      </c>
    </row>
    <row r="634" spans="1:20" x14ac:dyDescent="0.25">
      <c r="A634" s="49" t="s">
        <v>358</v>
      </c>
      <c r="B634" s="50" t="s">
        <v>41</v>
      </c>
      <c r="C634" s="50" t="s">
        <v>273</v>
      </c>
      <c r="D634" s="50" t="s">
        <v>1</v>
      </c>
      <c r="E634" s="51">
        <v>57</v>
      </c>
      <c r="F634" s="51">
        <v>39</v>
      </c>
      <c r="G634" s="51">
        <v>26</v>
      </c>
      <c r="H634" s="51">
        <v>69</v>
      </c>
      <c r="I634" s="51">
        <v>13</v>
      </c>
      <c r="J634" s="51">
        <v>34</v>
      </c>
      <c r="K634" s="51">
        <v>73</v>
      </c>
      <c r="L634" s="61">
        <v>1071</v>
      </c>
      <c r="M634"/>
      <c r="N634" s="32"/>
      <c r="O634" s="32"/>
      <c r="P634" s="32"/>
      <c r="Q634" s="32"/>
      <c r="R634" s="32"/>
      <c r="S634" s="32"/>
      <c r="T634" s="32"/>
    </row>
    <row r="635" spans="1:20" x14ac:dyDescent="0.25">
      <c r="A635" s="46" t="s">
        <v>67</v>
      </c>
      <c r="B635" s="47" t="s">
        <v>37</v>
      </c>
      <c r="C635" s="47" t="s">
        <v>273</v>
      </c>
      <c r="D635" s="47" t="s">
        <v>1</v>
      </c>
      <c r="E635" s="48">
        <v>54</v>
      </c>
      <c r="F635" s="48">
        <v>38</v>
      </c>
      <c r="G635" s="48">
        <v>44</v>
      </c>
      <c r="H635" s="48">
        <v>98</v>
      </c>
      <c r="I635" s="48">
        <v>54</v>
      </c>
      <c r="J635" s="48">
        <v>28</v>
      </c>
      <c r="K635" s="48">
        <v>1514</v>
      </c>
      <c r="L635" s="60">
        <v>993</v>
      </c>
      <c r="M635"/>
      <c r="N635" s="32"/>
      <c r="O635" s="32"/>
      <c r="P635" s="32"/>
      <c r="Q635" s="32"/>
      <c r="R635" s="32"/>
      <c r="S635" s="32"/>
      <c r="T635" s="32"/>
    </row>
    <row r="636" spans="1:20" x14ac:dyDescent="0.25">
      <c r="A636" s="46" t="s">
        <v>197</v>
      </c>
      <c r="B636" s="47" t="s">
        <v>35</v>
      </c>
      <c r="C636" s="47" t="s">
        <v>273</v>
      </c>
      <c r="D636" s="47" t="s">
        <v>1</v>
      </c>
      <c r="E636" s="48">
        <v>55</v>
      </c>
      <c r="F636" s="48">
        <v>38</v>
      </c>
      <c r="G636" s="48">
        <v>41</v>
      </c>
      <c r="H636" s="48">
        <v>66</v>
      </c>
      <c r="I636" s="48">
        <v>40</v>
      </c>
      <c r="J636" s="48">
        <v>16</v>
      </c>
      <c r="K636" s="48">
        <v>76</v>
      </c>
      <c r="L636" s="60">
        <v>946</v>
      </c>
    </row>
    <row r="637" spans="1:20" x14ac:dyDescent="0.25">
      <c r="A637" s="46" t="s">
        <v>275</v>
      </c>
      <c r="B637" s="47" t="s">
        <v>37</v>
      </c>
      <c r="C637" s="47" t="s">
        <v>273</v>
      </c>
      <c r="D637" s="47" t="s">
        <v>1</v>
      </c>
      <c r="E637" s="48">
        <v>55</v>
      </c>
      <c r="F637" s="48">
        <v>38</v>
      </c>
      <c r="G637" s="48">
        <v>16</v>
      </c>
      <c r="H637" s="48">
        <v>9</v>
      </c>
      <c r="I637" s="48">
        <v>14</v>
      </c>
      <c r="J637" s="48">
        <v>24</v>
      </c>
      <c r="K637" s="48">
        <v>656</v>
      </c>
      <c r="L637" s="60">
        <v>1034</v>
      </c>
      <c r="M637"/>
      <c r="N637" s="32"/>
      <c r="O637" s="32"/>
      <c r="P637" s="32"/>
      <c r="Q637" s="32"/>
      <c r="R637" s="32"/>
      <c r="S637" s="32"/>
      <c r="T637" s="32"/>
    </row>
    <row r="638" spans="1:20" x14ac:dyDescent="0.25">
      <c r="A638" s="49" t="s">
        <v>77</v>
      </c>
      <c r="B638" s="50" t="s">
        <v>33</v>
      </c>
      <c r="C638" s="50" t="s">
        <v>273</v>
      </c>
      <c r="D638" s="50" t="s">
        <v>1</v>
      </c>
      <c r="E638" s="51">
        <v>33</v>
      </c>
      <c r="F638" s="51">
        <v>37</v>
      </c>
      <c r="G638" s="51">
        <v>16</v>
      </c>
      <c r="H638" s="51">
        <v>22</v>
      </c>
      <c r="I638" s="51">
        <v>29</v>
      </c>
      <c r="J638" s="51">
        <v>31</v>
      </c>
      <c r="K638" s="51">
        <v>84</v>
      </c>
      <c r="L638" s="61">
        <v>650</v>
      </c>
    </row>
    <row r="639" spans="1:20" x14ac:dyDescent="0.25">
      <c r="A639" s="46" t="s">
        <v>296</v>
      </c>
      <c r="B639" s="47" t="s">
        <v>37</v>
      </c>
      <c r="C639" s="47" t="s">
        <v>273</v>
      </c>
      <c r="D639" s="47" t="s">
        <v>1</v>
      </c>
      <c r="E639" s="48">
        <v>57</v>
      </c>
      <c r="F639" s="48">
        <v>37</v>
      </c>
      <c r="G639" s="48">
        <v>28</v>
      </c>
      <c r="H639" s="48">
        <v>42</v>
      </c>
      <c r="I639" s="48">
        <v>11</v>
      </c>
      <c r="J639" s="48">
        <v>14</v>
      </c>
      <c r="K639" s="48">
        <v>17</v>
      </c>
      <c r="L639" s="60">
        <v>775</v>
      </c>
    </row>
    <row r="640" spans="1:20" x14ac:dyDescent="0.25">
      <c r="A640" s="49" t="s">
        <v>137</v>
      </c>
      <c r="B640" s="50" t="s">
        <v>37</v>
      </c>
      <c r="C640" s="50" t="s">
        <v>273</v>
      </c>
      <c r="D640" s="50" t="s">
        <v>1</v>
      </c>
      <c r="E640" s="51">
        <v>41</v>
      </c>
      <c r="F640" s="51">
        <v>36</v>
      </c>
      <c r="G640" s="51">
        <v>18</v>
      </c>
      <c r="H640" s="51">
        <v>51</v>
      </c>
      <c r="I640" s="51">
        <v>18</v>
      </c>
      <c r="J640" s="51">
        <v>42</v>
      </c>
      <c r="K640" s="51">
        <v>2700</v>
      </c>
      <c r="L640" s="61">
        <v>769</v>
      </c>
    </row>
    <row r="641" spans="1:20" x14ac:dyDescent="0.25">
      <c r="A641" s="46" t="s">
        <v>104</v>
      </c>
      <c r="B641" s="47" t="s">
        <v>33</v>
      </c>
      <c r="C641" s="47" t="s">
        <v>273</v>
      </c>
      <c r="D641" s="47" t="s">
        <v>1</v>
      </c>
      <c r="E641" s="48">
        <v>45</v>
      </c>
      <c r="F641" s="48">
        <v>35</v>
      </c>
      <c r="G641" s="48">
        <v>36</v>
      </c>
      <c r="H641" s="48">
        <v>41</v>
      </c>
      <c r="I641" s="48">
        <v>11</v>
      </c>
      <c r="J641" s="48">
        <v>29</v>
      </c>
      <c r="K641" s="48">
        <v>79</v>
      </c>
      <c r="L641" s="60">
        <v>770</v>
      </c>
      <c r="M641" s="65"/>
      <c r="N641" s="32"/>
      <c r="O641" s="32"/>
      <c r="P641" s="32"/>
      <c r="Q641" s="32"/>
      <c r="R641" s="32"/>
      <c r="S641" s="32"/>
      <c r="T641" s="32"/>
    </row>
    <row r="642" spans="1:20" x14ac:dyDescent="0.25">
      <c r="A642" s="49" t="s">
        <v>295</v>
      </c>
      <c r="B642" s="50" t="s">
        <v>33</v>
      </c>
      <c r="C642" s="50" t="s">
        <v>273</v>
      </c>
      <c r="D642" s="50" t="s">
        <v>1</v>
      </c>
      <c r="E642" s="51">
        <v>56</v>
      </c>
      <c r="F642" s="51">
        <v>33</v>
      </c>
      <c r="G642" s="51">
        <v>16</v>
      </c>
      <c r="H642" s="51">
        <v>34</v>
      </c>
      <c r="I642" s="51">
        <v>26</v>
      </c>
      <c r="J642" s="51">
        <v>29</v>
      </c>
      <c r="K642" s="51">
        <v>27</v>
      </c>
      <c r="L642" s="61">
        <v>798</v>
      </c>
    </row>
    <row r="643" spans="1:20" x14ac:dyDescent="0.25">
      <c r="A643" s="46" t="s">
        <v>116</v>
      </c>
      <c r="B643" s="47" t="s">
        <v>41</v>
      </c>
      <c r="C643" s="47" t="s">
        <v>273</v>
      </c>
      <c r="D643" s="47" t="s">
        <v>1</v>
      </c>
      <c r="E643" s="48">
        <v>54</v>
      </c>
      <c r="F643" s="48">
        <v>32</v>
      </c>
      <c r="G643" s="48">
        <v>8</v>
      </c>
      <c r="H643" s="48">
        <v>34</v>
      </c>
      <c r="I643" s="48">
        <v>20</v>
      </c>
      <c r="J643" s="48">
        <v>23</v>
      </c>
      <c r="K643" s="48">
        <v>5544</v>
      </c>
      <c r="L643" s="60">
        <v>944</v>
      </c>
    </row>
    <row r="644" spans="1:20" x14ac:dyDescent="0.25">
      <c r="A644" s="46" t="s">
        <v>105</v>
      </c>
      <c r="B644" s="47" t="s">
        <v>31</v>
      </c>
      <c r="C644" s="47" t="s">
        <v>273</v>
      </c>
      <c r="D644" s="47" t="s">
        <v>1</v>
      </c>
      <c r="E644" s="48">
        <v>56</v>
      </c>
      <c r="F644" s="48">
        <v>32</v>
      </c>
      <c r="G644" s="48">
        <v>18</v>
      </c>
      <c r="H644" s="48">
        <v>61</v>
      </c>
      <c r="I644" s="48">
        <v>14</v>
      </c>
      <c r="J644" s="48">
        <v>29</v>
      </c>
      <c r="K644" s="48">
        <v>71</v>
      </c>
      <c r="L644" s="60">
        <v>855</v>
      </c>
    </row>
    <row r="645" spans="1:20" x14ac:dyDescent="0.25">
      <c r="A645" s="49" t="s">
        <v>126</v>
      </c>
      <c r="B645" s="50" t="s">
        <v>31</v>
      </c>
      <c r="C645" s="50" t="s">
        <v>273</v>
      </c>
      <c r="D645" s="50" t="s">
        <v>1</v>
      </c>
      <c r="E645" s="51">
        <v>50</v>
      </c>
      <c r="F645" s="51">
        <v>31</v>
      </c>
      <c r="G645" s="51">
        <v>12</v>
      </c>
      <c r="H645" s="51">
        <v>74</v>
      </c>
      <c r="I645" s="51">
        <v>13</v>
      </c>
      <c r="J645" s="51">
        <v>24</v>
      </c>
      <c r="K645" s="51">
        <v>79</v>
      </c>
      <c r="L645" s="61">
        <v>725</v>
      </c>
      <c r="M645" s="65"/>
      <c r="N645" s="32"/>
      <c r="O645" s="32"/>
      <c r="P645" s="32"/>
      <c r="Q645" s="32"/>
      <c r="R645" s="32"/>
      <c r="S645" s="32"/>
      <c r="T645" s="32"/>
    </row>
    <row r="646" spans="1:20" x14ac:dyDescent="0.25">
      <c r="A646" s="46" t="s">
        <v>298</v>
      </c>
      <c r="B646" s="47" t="s">
        <v>37</v>
      </c>
      <c r="C646" s="47" t="s">
        <v>273</v>
      </c>
      <c r="D646" s="47" t="s">
        <v>1</v>
      </c>
      <c r="E646" s="48">
        <v>58</v>
      </c>
      <c r="F646" s="48">
        <v>31</v>
      </c>
      <c r="G646" s="48">
        <v>24</v>
      </c>
      <c r="H646" s="48">
        <v>26</v>
      </c>
      <c r="I646" s="48">
        <v>13</v>
      </c>
      <c r="J646" s="48">
        <v>27</v>
      </c>
      <c r="K646" s="48">
        <v>46</v>
      </c>
      <c r="L646" s="60">
        <v>883</v>
      </c>
    </row>
    <row r="647" spans="1:20" x14ac:dyDescent="0.25">
      <c r="A647" s="49" t="s">
        <v>321</v>
      </c>
      <c r="B647" s="50" t="s">
        <v>37</v>
      </c>
      <c r="C647" s="50" t="s">
        <v>273</v>
      </c>
      <c r="D647" s="50" t="s">
        <v>1</v>
      </c>
      <c r="E647" s="51">
        <v>53</v>
      </c>
      <c r="F647" s="51">
        <v>30</v>
      </c>
      <c r="G647" s="51">
        <v>28</v>
      </c>
      <c r="H647" s="51">
        <v>80</v>
      </c>
      <c r="I647" s="51">
        <v>46</v>
      </c>
      <c r="J647" s="51">
        <v>24</v>
      </c>
      <c r="K647" s="51">
        <v>79</v>
      </c>
      <c r="L647" s="61">
        <v>765</v>
      </c>
    </row>
    <row r="648" spans="1:20" x14ac:dyDescent="0.25">
      <c r="A648" s="49" t="s">
        <v>70</v>
      </c>
      <c r="B648" s="50" t="s">
        <v>31</v>
      </c>
      <c r="C648" s="50" t="s">
        <v>273</v>
      </c>
      <c r="D648" s="50" t="s">
        <v>1</v>
      </c>
      <c r="E648" s="51">
        <v>44</v>
      </c>
      <c r="F648" s="51">
        <v>29</v>
      </c>
      <c r="G648" s="51">
        <v>26</v>
      </c>
      <c r="H648" s="51">
        <v>76</v>
      </c>
      <c r="I648" s="51">
        <v>19</v>
      </c>
      <c r="J648" s="51">
        <v>27</v>
      </c>
      <c r="K648" s="51">
        <v>613</v>
      </c>
      <c r="L648" s="61">
        <v>760</v>
      </c>
      <c r="M648" s="65"/>
      <c r="N648" s="32"/>
      <c r="O648" s="32"/>
      <c r="P648" s="32"/>
      <c r="Q648" s="32"/>
      <c r="R648" s="32"/>
      <c r="S648" s="32"/>
      <c r="T648" s="32"/>
    </row>
    <row r="649" spans="1:20" x14ac:dyDescent="0.25">
      <c r="A649" s="49" t="s">
        <v>129</v>
      </c>
      <c r="B649" s="50" t="s">
        <v>35</v>
      </c>
      <c r="C649" s="50" t="s">
        <v>273</v>
      </c>
      <c r="D649" s="50" t="s">
        <v>1</v>
      </c>
      <c r="E649" s="51">
        <v>55</v>
      </c>
      <c r="F649" s="51">
        <v>29</v>
      </c>
      <c r="G649" s="51">
        <v>22</v>
      </c>
      <c r="H649" s="51">
        <v>71</v>
      </c>
      <c r="I649" s="51">
        <v>23</v>
      </c>
      <c r="J649" s="51">
        <v>30</v>
      </c>
      <c r="K649" s="51">
        <v>229</v>
      </c>
      <c r="L649" s="61">
        <v>944</v>
      </c>
    </row>
    <row r="650" spans="1:20" x14ac:dyDescent="0.25">
      <c r="A650" s="46" t="s">
        <v>368</v>
      </c>
      <c r="B650" s="47" t="s">
        <v>33</v>
      </c>
      <c r="C650" s="47" t="s">
        <v>273</v>
      </c>
      <c r="D650" s="47" t="s">
        <v>1</v>
      </c>
      <c r="E650" s="48">
        <v>49</v>
      </c>
      <c r="F650" s="48">
        <v>29</v>
      </c>
      <c r="G650" s="48">
        <v>20</v>
      </c>
      <c r="H650" s="48">
        <v>39</v>
      </c>
      <c r="I650" s="48">
        <v>23</v>
      </c>
      <c r="J650" s="48">
        <v>16</v>
      </c>
      <c r="K650" s="48">
        <v>63</v>
      </c>
      <c r="L650" s="60">
        <v>631</v>
      </c>
    </row>
    <row r="651" spans="1:20" hidden="1" x14ac:dyDescent="0.25">
      <c r="A651" s="46" t="s">
        <v>461</v>
      </c>
      <c r="B651" s="47" t="s">
        <v>435</v>
      </c>
      <c r="C651" s="47" t="s">
        <v>273</v>
      </c>
      <c r="D651" s="47" t="s">
        <v>1</v>
      </c>
      <c r="E651" s="48">
        <v>47</v>
      </c>
      <c r="F651" s="48">
        <v>28</v>
      </c>
      <c r="G651" s="48">
        <v>38</v>
      </c>
      <c r="H651" s="48">
        <v>134</v>
      </c>
      <c r="I651" s="48">
        <v>10</v>
      </c>
      <c r="J651" s="48">
        <v>24</v>
      </c>
      <c r="K651" s="48">
        <v>22</v>
      </c>
      <c r="L651" s="60">
        <v>693</v>
      </c>
      <c r="M651" s="65"/>
      <c r="N651" s="32"/>
      <c r="O651" s="32"/>
      <c r="P651" s="32"/>
      <c r="Q651" s="32"/>
      <c r="R651" s="32"/>
      <c r="S651" s="32"/>
      <c r="T651" s="32"/>
    </row>
    <row r="652" spans="1:20" x14ac:dyDescent="0.25">
      <c r="A652" s="49" t="s">
        <v>346</v>
      </c>
      <c r="B652" s="50" t="s">
        <v>33</v>
      </c>
      <c r="C652" s="50" t="s">
        <v>273</v>
      </c>
      <c r="D652" s="50" t="s">
        <v>1</v>
      </c>
      <c r="E652" s="51">
        <v>49</v>
      </c>
      <c r="F652" s="51">
        <v>28</v>
      </c>
      <c r="G652" s="51">
        <v>30</v>
      </c>
      <c r="H652" s="51">
        <v>56</v>
      </c>
      <c r="I652" s="51">
        <v>27</v>
      </c>
      <c r="J652" s="51">
        <v>23</v>
      </c>
      <c r="K652" s="51">
        <v>37</v>
      </c>
      <c r="L652" s="61">
        <v>763</v>
      </c>
    </row>
    <row r="653" spans="1:20" hidden="1" x14ac:dyDescent="0.25">
      <c r="A653" s="46" t="s">
        <v>462</v>
      </c>
      <c r="B653" s="47" t="s">
        <v>435</v>
      </c>
      <c r="C653" s="47" t="s">
        <v>273</v>
      </c>
      <c r="D653" s="47" t="s">
        <v>1</v>
      </c>
      <c r="E653" s="48">
        <v>56</v>
      </c>
      <c r="F653" s="48">
        <v>28</v>
      </c>
      <c r="G653" s="48">
        <v>33</v>
      </c>
      <c r="H653" s="48">
        <v>68</v>
      </c>
      <c r="I653" s="48">
        <v>16</v>
      </c>
      <c r="J653" s="48">
        <v>19</v>
      </c>
      <c r="K653" s="48">
        <v>6380</v>
      </c>
      <c r="L653" s="60">
        <v>852</v>
      </c>
    </row>
    <row r="654" spans="1:20" hidden="1" x14ac:dyDescent="0.25">
      <c r="A654" s="49" t="s">
        <v>464</v>
      </c>
      <c r="B654" s="50" t="s">
        <v>435</v>
      </c>
      <c r="C654" s="50" t="s">
        <v>273</v>
      </c>
      <c r="D654" s="50" t="s">
        <v>1</v>
      </c>
      <c r="E654" s="51">
        <v>51</v>
      </c>
      <c r="F654" s="51">
        <v>28</v>
      </c>
      <c r="G654" s="51">
        <v>6</v>
      </c>
      <c r="H654" s="51">
        <v>42</v>
      </c>
      <c r="I654" s="51">
        <v>20</v>
      </c>
      <c r="J654" s="51">
        <v>16</v>
      </c>
      <c r="K654" s="51">
        <v>60</v>
      </c>
      <c r="L654" s="61">
        <v>768</v>
      </c>
    </row>
    <row r="655" spans="1:20" x14ac:dyDescent="0.25">
      <c r="A655" s="46" t="s">
        <v>216</v>
      </c>
      <c r="B655" s="47" t="s">
        <v>31</v>
      </c>
      <c r="C655" s="47" t="s">
        <v>273</v>
      </c>
      <c r="D655" s="47" t="s">
        <v>1</v>
      </c>
      <c r="E655" s="48">
        <v>40</v>
      </c>
      <c r="F655" s="48">
        <v>27</v>
      </c>
      <c r="G655" s="48">
        <v>13</v>
      </c>
      <c r="H655" s="48">
        <v>13</v>
      </c>
      <c r="I655" s="48">
        <v>12</v>
      </c>
      <c r="J655" s="48">
        <v>20</v>
      </c>
      <c r="K655" s="48">
        <v>17</v>
      </c>
      <c r="L655" s="60">
        <v>652</v>
      </c>
    </row>
    <row r="656" spans="1:20" x14ac:dyDescent="0.25">
      <c r="A656" s="49" t="s">
        <v>66</v>
      </c>
      <c r="B656" s="50" t="s">
        <v>37</v>
      </c>
      <c r="C656" s="50" t="s">
        <v>273</v>
      </c>
      <c r="D656" s="50" t="s">
        <v>1</v>
      </c>
      <c r="E656" s="51">
        <v>48</v>
      </c>
      <c r="F656" s="51">
        <v>27</v>
      </c>
      <c r="G656" s="51">
        <v>24</v>
      </c>
      <c r="H656" s="51">
        <v>30</v>
      </c>
      <c r="I656" s="51">
        <v>7</v>
      </c>
      <c r="J656" s="51">
        <v>14</v>
      </c>
      <c r="K656" s="51">
        <v>59</v>
      </c>
      <c r="L656" s="61">
        <v>678</v>
      </c>
    </row>
    <row r="657" spans="1:20" x14ac:dyDescent="0.25">
      <c r="A657" s="46" t="s">
        <v>282</v>
      </c>
      <c r="B657" s="47" t="s">
        <v>35</v>
      </c>
      <c r="C657" s="47" t="s">
        <v>273</v>
      </c>
      <c r="D657" s="47" t="s">
        <v>1</v>
      </c>
      <c r="E657" s="48">
        <v>51</v>
      </c>
      <c r="F657" s="48">
        <v>27</v>
      </c>
      <c r="G657" s="48">
        <v>30</v>
      </c>
      <c r="H657" s="48">
        <v>14</v>
      </c>
      <c r="I657" s="48">
        <v>21</v>
      </c>
      <c r="J657" s="48">
        <v>11</v>
      </c>
      <c r="K657" s="48">
        <v>200</v>
      </c>
      <c r="L657" s="60">
        <v>718</v>
      </c>
    </row>
    <row r="658" spans="1:20" x14ac:dyDescent="0.25">
      <c r="A658" s="46" t="s">
        <v>74</v>
      </c>
      <c r="B658" s="47" t="s">
        <v>41</v>
      </c>
      <c r="C658" s="47" t="s">
        <v>273</v>
      </c>
      <c r="D658" s="47" t="s">
        <v>1</v>
      </c>
      <c r="E658" s="48">
        <v>40</v>
      </c>
      <c r="F658" s="48">
        <v>26</v>
      </c>
      <c r="G658" s="48">
        <v>16</v>
      </c>
      <c r="H658" s="48">
        <v>19</v>
      </c>
      <c r="I658" s="48">
        <v>13</v>
      </c>
      <c r="J658" s="48">
        <v>13</v>
      </c>
      <c r="K658" s="48">
        <v>28</v>
      </c>
      <c r="L658" s="60">
        <v>636</v>
      </c>
    </row>
    <row r="659" spans="1:20" x14ac:dyDescent="0.25">
      <c r="A659" s="46" t="s">
        <v>72</v>
      </c>
      <c r="B659" s="47" t="s">
        <v>33</v>
      </c>
      <c r="C659" s="47" t="s">
        <v>273</v>
      </c>
      <c r="D659" s="47" t="s">
        <v>1</v>
      </c>
      <c r="E659" s="48">
        <v>55</v>
      </c>
      <c r="F659" s="48">
        <v>26</v>
      </c>
      <c r="G659" s="48">
        <v>18</v>
      </c>
      <c r="H659" s="48">
        <v>50</v>
      </c>
      <c r="I659" s="48">
        <v>28</v>
      </c>
      <c r="J659" s="48">
        <v>17</v>
      </c>
      <c r="K659" s="48">
        <v>133</v>
      </c>
      <c r="L659" s="60">
        <v>924</v>
      </c>
      <c r="M659"/>
      <c r="N659" s="32"/>
      <c r="O659" s="32"/>
      <c r="P659" s="32"/>
      <c r="Q659" s="32"/>
      <c r="R659" s="32"/>
      <c r="S659" s="32"/>
      <c r="T659" s="32"/>
    </row>
    <row r="660" spans="1:20" x14ac:dyDescent="0.25">
      <c r="A660" s="49" t="s">
        <v>236</v>
      </c>
      <c r="B660" s="50" t="s">
        <v>41</v>
      </c>
      <c r="C660" s="50" t="s">
        <v>273</v>
      </c>
      <c r="D660" s="50" t="s">
        <v>1</v>
      </c>
      <c r="E660" s="51">
        <v>54</v>
      </c>
      <c r="F660" s="51">
        <v>26</v>
      </c>
      <c r="G660" s="51">
        <v>19</v>
      </c>
      <c r="H660" s="51">
        <v>53</v>
      </c>
      <c r="I660" s="51">
        <v>25</v>
      </c>
      <c r="J660" s="51">
        <v>38</v>
      </c>
      <c r="K660" s="51">
        <v>4168</v>
      </c>
      <c r="L660" s="61">
        <v>857</v>
      </c>
    </row>
    <row r="661" spans="1:20" x14ac:dyDescent="0.25">
      <c r="A661" s="49" t="s">
        <v>370</v>
      </c>
      <c r="B661" s="50" t="s">
        <v>37</v>
      </c>
      <c r="C661" s="50" t="s">
        <v>273</v>
      </c>
      <c r="D661" s="50" t="s">
        <v>1</v>
      </c>
      <c r="E661" s="51">
        <v>46</v>
      </c>
      <c r="F661" s="51">
        <v>26</v>
      </c>
      <c r="G661" s="51">
        <v>10</v>
      </c>
      <c r="H661" s="51">
        <v>20</v>
      </c>
      <c r="I661" s="51">
        <v>17</v>
      </c>
      <c r="J661" s="51">
        <v>15</v>
      </c>
      <c r="K661" s="51">
        <v>12</v>
      </c>
      <c r="L661" s="61">
        <v>770</v>
      </c>
      <c r="M661" s="65"/>
      <c r="N661" s="32"/>
      <c r="O661" s="32"/>
      <c r="P661" s="32"/>
      <c r="Q661" s="32"/>
      <c r="R661" s="32"/>
      <c r="S661" s="32"/>
      <c r="T661" s="32"/>
    </row>
    <row r="662" spans="1:20" x14ac:dyDescent="0.25">
      <c r="A662" s="49" t="s">
        <v>178</v>
      </c>
      <c r="B662" s="50" t="s">
        <v>33</v>
      </c>
      <c r="C662" s="50" t="s">
        <v>273</v>
      </c>
      <c r="D662" s="50" t="s">
        <v>1</v>
      </c>
      <c r="E662" s="51">
        <v>43</v>
      </c>
      <c r="F662" s="51">
        <v>26</v>
      </c>
      <c r="G662" s="51">
        <v>6</v>
      </c>
      <c r="H662" s="51">
        <v>53</v>
      </c>
      <c r="I662" s="51">
        <v>22</v>
      </c>
      <c r="J662" s="51">
        <v>24</v>
      </c>
      <c r="K662" s="51">
        <v>63</v>
      </c>
      <c r="L662" s="61">
        <v>800</v>
      </c>
    </row>
    <row r="663" spans="1:20" hidden="1" x14ac:dyDescent="0.25">
      <c r="A663" s="46" t="s">
        <v>471</v>
      </c>
      <c r="B663" s="47" t="s">
        <v>435</v>
      </c>
      <c r="C663" s="47" t="s">
        <v>273</v>
      </c>
      <c r="D663" s="47" t="s">
        <v>1</v>
      </c>
      <c r="E663" s="48">
        <v>49</v>
      </c>
      <c r="F663" s="48">
        <v>25</v>
      </c>
      <c r="G663" s="48">
        <v>19</v>
      </c>
      <c r="H663" s="48">
        <v>116</v>
      </c>
      <c r="I663" s="48">
        <v>35</v>
      </c>
      <c r="J663" s="48">
        <v>26</v>
      </c>
      <c r="K663" s="48">
        <v>2691</v>
      </c>
      <c r="L663" s="60">
        <v>889</v>
      </c>
    </row>
    <row r="664" spans="1:20" x14ac:dyDescent="0.25">
      <c r="A664" s="49" t="s">
        <v>363</v>
      </c>
      <c r="B664" s="50" t="s">
        <v>41</v>
      </c>
      <c r="C664" s="50" t="s">
        <v>273</v>
      </c>
      <c r="D664" s="50" t="s">
        <v>1</v>
      </c>
      <c r="E664" s="51">
        <v>44</v>
      </c>
      <c r="F664" s="51">
        <v>25</v>
      </c>
      <c r="G664" s="51">
        <v>52</v>
      </c>
      <c r="H664" s="51">
        <v>109</v>
      </c>
      <c r="I664" s="51">
        <v>13</v>
      </c>
      <c r="J664" s="51">
        <v>10</v>
      </c>
      <c r="K664" s="51">
        <v>57</v>
      </c>
      <c r="L664" s="61">
        <v>678</v>
      </c>
    </row>
    <row r="665" spans="1:20" x14ac:dyDescent="0.25">
      <c r="A665" s="49" t="s">
        <v>254</v>
      </c>
      <c r="B665" s="50" t="s">
        <v>33</v>
      </c>
      <c r="C665" s="50" t="s">
        <v>273</v>
      </c>
      <c r="D665" s="50" t="s">
        <v>1</v>
      </c>
      <c r="E665" s="51">
        <v>41</v>
      </c>
      <c r="F665" s="51">
        <v>25</v>
      </c>
      <c r="G665" s="51">
        <v>38</v>
      </c>
      <c r="H665" s="51">
        <v>84</v>
      </c>
      <c r="I665" s="51">
        <v>24</v>
      </c>
      <c r="J665" s="51">
        <v>14</v>
      </c>
      <c r="K665" s="51">
        <v>1100</v>
      </c>
      <c r="L665" s="61">
        <v>630</v>
      </c>
      <c r="M665" s="65"/>
      <c r="N665" s="32"/>
      <c r="O665" s="32"/>
      <c r="P665" s="32"/>
      <c r="Q665" s="32"/>
      <c r="R665" s="32"/>
      <c r="S665" s="32"/>
      <c r="T665" s="32"/>
    </row>
    <row r="666" spans="1:20" x14ac:dyDescent="0.25">
      <c r="A666" s="49" t="s">
        <v>288</v>
      </c>
      <c r="B666" s="50" t="s">
        <v>41</v>
      </c>
      <c r="C666" s="50" t="s">
        <v>273</v>
      </c>
      <c r="D666" s="50" t="s">
        <v>1</v>
      </c>
      <c r="E666" s="51">
        <v>45</v>
      </c>
      <c r="F666" s="51">
        <v>24</v>
      </c>
      <c r="G666" s="51">
        <v>55</v>
      </c>
      <c r="H666" s="51">
        <v>77</v>
      </c>
      <c r="I666" s="51">
        <v>25</v>
      </c>
      <c r="J666" s="51">
        <v>14</v>
      </c>
      <c r="K666" s="51">
        <v>6217</v>
      </c>
      <c r="L666" s="61">
        <v>774</v>
      </c>
      <c r="M666" s="65"/>
      <c r="N666" s="32"/>
      <c r="O666" s="32"/>
      <c r="P666" s="32"/>
      <c r="Q666" s="32"/>
      <c r="R666" s="32"/>
      <c r="S666" s="32"/>
      <c r="T666" s="32"/>
    </row>
    <row r="667" spans="1:20" x14ac:dyDescent="0.25">
      <c r="A667" s="49" t="s">
        <v>246</v>
      </c>
      <c r="B667" s="50" t="s">
        <v>41</v>
      </c>
      <c r="C667" s="50" t="s">
        <v>273</v>
      </c>
      <c r="D667" s="50" t="s">
        <v>1</v>
      </c>
      <c r="E667" s="51">
        <v>51</v>
      </c>
      <c r="F667" s="51">
        <v>24</v>
      </c>
      <c r="G667" s="51">
        <v>12</v>
      </c>
      <c r="H667" s="51">
        <v>12</v>
      </c>
      <c r="I667" s="51">
        <v>21</v>
      </c>
      <c r="J667" s="51">
        <v>19</v>
      </c>
      <c r="K667" s="51">
        <v>125</v>
      </c>
      <c r="L667" s="61">
        <v>743</v>
      </c>
      <c r="M667" s="65"/>
      <c r="N667" s="32"/>
      <c r="O667" s="32"/>
      <c r="P667" s="32"/>
      <c r="Q667" s="32"/>
      <c r="R667" s="32"/>
      <c r="S667" s="32"/>
      <c r="T667" s="32"/>
    </row>
    <row r="668" spans="1:20" hidden="1" x14ac:dyDescent="0.25">
      <c r="A668" s="49" t="s">
        <v>476</v>
      </c>
      <c r="B668" s="50" t="s">
        <v>435</v>
      </c>
      <c r="C668" s="50" t="s">
        <v>273</v>
      </c>
      <c r="D668" s="50" t="s">
        <v>1</v>
      </c>
      <c r="E668" s="51">
        <v>56</v>
      </c>
      <c r="F668" s="51">
        <v>24</v>
      </c>
      <c r="G668" s="51">
        <v>20</v>
      </c>
      <c r="H668" s="51">
        <v>79</v>
      </c>
      <c r="I668" s="51">
        <v>26</v>
      </c>
      <c r="J668" s="51">
        <v>34</v>
      </c>
      <c r="K668" s="51">
        <v>7978</v>
      </c>
      <c r="L668" s="61">
        <v>886</v>
      </c>
    </row>
    <row r="669" spans="1:20" hidden="1" x14ac:dyDescent="0.25">
      <c r="A669" s="49" t="s">
        <v>477</v>
      </c>
      <c r="B669" s="50" t="s">
        <v>435</v>
      </c>
      <c r="C669" s="50" t="s">
        <v>273</v>
      </c>
      <c r="D669" s="50" t="s">
        <v>1</v>
      </c>
      <c r="E669" s="51">
        <v>41</v>
      </c>
      <c r="F669" s="51">
        <v>24</v>
      </c>
      <c r="G669" s="51">
        <v>6</v>
      </c>
      <c r="H669" s="51">
        <v>29</v>
      </c>
      <c r="I669" s="51">
        <v>15</v>
      </c>
      <c r="J669" s="51">
        <v>10</v>
      </c>
      <c r="K669" s="51">
        <v>226</v>
      </c>
      <c r="L669" s="61">
        <v>600</v>
      </c>
    </row>
    <row r="670" spans="1:20" hidden="1" x14ac:dyDescent="0.25">
      <c r="A670" s="49" t="s">
        <v>478</v>
      </c>
      <c r="B670" s="50" t="s">
        <v>435</v>
      </c>
      <c r="C670" s="50" t="s">
        <v>273</v>
      </c>
      <c r="D670" s="50" t="s">
        <v>1</v>
      </c>
      <c r="E670" s="51">
        <v>52</v>
      </c>
      <c r="F670" s="51">
        <v>23</v>
      </c>
      <c r="G670" s="51">
        <v>112</v>
      </c>
      <c r="H670" s="51">
        <v>71</v>
      </c>
      <c r="I670" s="51">
        <v>42</v>
      </c>
      <c r="J670" s="51">
        <v>12</v>
      </c>
      <c r="K670" s="51">
        <v>3205</v>
      </c>
      <c r="L670" s="61">
        <v>720</v>
      </c>
    </row>
    <row r="671" spans="1:20" hidden="1" x14ac:dyDescent="0.25">
      <c r="A671" s="46" t="s">
        <v>483</v>
      </c>
      <c r="B671" s="47" t="s">
        <v>435</v>
      </c>
      <c r="C671" s="47" t="s">
        <v>273</v>
      </c>
      <c r="D671" s="47" t="s">
        <v>1</v>
      </c>
      <c r="E671" s="48">
        <v>42</v>
      </c>
      <c r="F671" s="48">
        <v>22</v>
      </c>
      <c r="G671" s="48">
        <v>14</v>
      </c>
      <c r="H671" s="48">
        <v>36</v>
      </c>
      <c r="I671" s="48">
        <v>9</v>
      </c>
      <c r="J671" s="48">
        <v>13</v>
      </c>
      <c r="K671" s="48">
        <v>9</v>
      </c>
      <c r="L671" s="60">
        <v>642</v>
      </c>
    </row>
    <row r="672" spans="1:20" hidden="1" x14ac:dyDescent="0.25">
      <c r="A672" s="49" t="s">
        <v>485</v>
      </c>
      <c r="B672" s="50" t="s">
        <v>435</v>
      </c>
      <c r="C672" s="50" t="s">
        <v>273</v>
      </c>
      <c r="D672" s="50" t="s">
        <v>1</v>
      </c>
      <c r="E672" s="51">
        <v>43</v>
      </c>
      <c r="F672" s="51">
        <v>22</v>
      </c>
      <c r="G672" s="51">
        <v>8</v>
      </c>
      <c r="H672" s="51">
        <v>17</v>
      </c>
      <c r="I672" s="51">
        <v>10</v>
      </c>
      <c r="J672" s="51">
        <v>24</v>
      </c>
      <c r="K672" s="51">
        <v>82</v>
      </c>
      <c r="L672" s="61">
        <v>695</v>
      </c>
    </row>
    <row r="673" spans="1:20" x14ac:dyDescent="0.25">
      <c r="A673" s="46" t="s">
        <v>108</v>
      </c>
      <c r="B673" s="47" t="s">
        <v>35</v>
      </c>
      <c r="C673" s="47" t="s">
        <v>273</v>
      </c>
      <c r="D673" s="47" t="s">
        <v>1</v>
      </c>
      <c r="E673" s="48">
        <v>41</v>
      </c>
      <c r="F673" s="48">
        <v>22</v>
      </c>
      <c r="G673" s="48">
        <v>12</v>
      </c>
      <c r="H673" s="48">
        <v>34</v>
      </c>
      <c r="I673" s="48">
        <v>17</v>
      </c>
      <c r="J673" s="48">
        <v>34</v>
      </c>
      <c r="K673" s="48">
        <v>1946</v>
      </c>
      <c r="L673" s="60">
        <v>763</v>
      </c>
    </row>
    <row r="674" spans="1:20" hidden="1" x14ac:dyDescent="0.25">
      <c r="A674" s="46" t="s">
        <v>489</v>
      </c>
      <c r="B674" s="47" t="s">
        <v>435</v>
      </c>
      <c r="C674" s="47" t="s">
        <v>273</v>
      </c>
      <c r="D674" s="47" t="s">
        <v>1</v>
      </c>
      <c r="E674" s="48">
        <v>56</v>
      </c>
      <c r="F674" s="48">
        <v>21</v>
      </c>
      <c r="G674" s="48">
        <v>33</v>
      </c>
      <c r="H674" s="48">
        <v>194</v>
      </c>
      <c r="I674" s="48">
        <v>60</v>
      </c>
      <c r="J674" s="48">
        <v>14</v>
      </c>
      <c r="K674" s="48">
        <v>7523</v>
      </c>
      <c r="L674" s="60">
        <v>804</v>
      </c>
    </row>
    <row r="675" spans="1:20" hidden="1" x14ac:dyDescent="0.25">
      <c r="A675" s="49" t="s">
        <v>490</v>
      </c>
      <c r="B675" s="50" t="s">
        <v>435</v>
      </c>
      <c r="C675" s="50" t="s">
        <v>273</v>
      </c>
      <c r="D675" s="50" t="s">
        <v>1</v>
      </c>
      <c r="E675" s="51">
        <v>56</v>
      </c>
      <c r="F675" s="51">
        <v>21</v>
      </c>
      <c r="G675" s="51">
        <v>24</v>
      </c>
      <c r="H675" s="51">
        <v>79</v>
      </c>
      <c r="I675" s="51">
        <v>12</v>
      </c>
      <c r="J675" s="51">
        <v>23</v>
      </c>
      <c r="K675" s="51">
        <v>17</v>
      </c>
      <c r="L675" s="61">
        <v>707</v>
      </c>
    </row>
    <row r="676" spans="1:20" x14ac:dyDescent="0.25">
      <c r="A676" s="46" t="s">
        <v>245</v>
      </c>
      <c r="B676" s="47" t="s">
        <v>37</v>
      </c>
      <c r="C676" s="47" t="s">
        <v>273</v>
      </c>
      <c r="D676" s="47" t="s">
        <v>1</v>
      </c>
      <c r="E676" s="48">
        <v>53</v>
      </c>
      <c r="F676" s="48">
        <v>21</v>
      </c>
      <c r="G676" s="48">
        <v>72</v>
      </c>
      <c r="H676" s="48">
        <v>95</v>
      </c>
      <c r="I676" s="48">
        <v>21</v>
      </c>
      <c r="J676" s="48">
        <v>16</v>
      </c>
      <c r="K676" s="48">
        <v>817</v>
      </c>
      <c r="L676" s="60">
        <v>721</v>
      </c>
      <c r="M676"/>
      <c r="N676" s="32"/>
      <c r="O676" s="32"/>
      <c r="P676" s="32"/>
      <c r="Q676" s="32"/>
      <c r="R676" s="32"/>
      <c r="S676" s="32"/>
      <c r="T676" s="32"/>
    </row>
    <row r="677" spans="1:20" hidden="1" x14ac:dyDescent="0.25">
      <c r="A677" s="49" t="s">
        <v>491</v>
      </c>
      <c r="B677" s="50" t="s">
        <v>435</v>
      </c>
      <c r="C677" s="50" t="s">
        <v>273</v>
      </c>
      <c r="D677" s="50" t="s">
        <v>1</v>
      </c>
      <c r="E677" s="51">
        <v>57</v>
      </c>
      <c r="F677" s="51">
        <v>21</v>
      </c>
      <c r="G677" s="51">
        <v>16</v>
      </c>
      <c r="H677" s="51">
        <v>2</v>
      </c>
      <c r="I677" s="51">
        <v>18</v>
      </c>
      <c r="J677" s="51">
        <v>25</v>
      </c>
      <c r="K677" s="51">
        <v>3728</v>
      </c>
      <c r="L677" s="61">
        <v>832</v>
      </c>
    </row>
    <row r="678" spans="1:20" hidden="1" x14ac:dyDescent="0.25">
      <c r="A678" s="49" t="s">
        <v>492</v>
      </c>
      <c r="B678" s="50" t="s">
        <v>435</v>
      </c>
      <c r="C678" s="50" t="s">
        <v>273</v>
      </c>
      <c r="D678" s="50" t="s">
        <v>1</v>
      </c>
      <c r="E678" s="51">
        <v>49</v>
      </c>
      <c r="F678" s="51">
        <v>21</v>
      </c>
      <c r="G678" s="51">
        <v>18</v>
      </c>
      <c r="H678" s="51">
        <v>20</v>
      </c>
      <c r="I678" s="51">
        <v>22</v>
      </c>
      <c r="J678" s="51">
        <v>20</v>
      </c>
      <c r="K678" s="51">
        <v>4892</v>
      </c>
      <c r="L678" s="61">
        <v>744</v>
      </c>
    </row>
    <row r="679" spans="1:20" x14ac:dyDescent="0.25">
      <c r="A679" s="49" t="s">
        <v>176</v>
      </c>
      <c r="B679" s="50" t="s">
        <v>35</v>
      </c>
      <c r="C679" s="50" t="s">
        <v>273</v>
      </c>
      <c r="D679" s="50" t="s">
        <v>1</v>
      </c>
      <c r="E679" s="51">
        <v>39</v>
      </c>
      <c r="F679" s="51">
        <v>21</v>
      </c>
      <c r="G679" s="51">
        <v>12</v>
      </c>
      <c r="H679" s="51">
        <v>59</v>
      </c>
      <c r="I679" s="51">
        <v>25</v>
      </c>
      <c r="J679" s="51">
        <v>12</v>
      </c>
      <c r="K679" s="51">
        <v>190</v>
      </c>
      <c r="L679" s="61">
        <v>602</v>
      </c>
      <c r="M679" s="65"/>
      <c r="N679" s="32"/>
      <c r="O679" s="32"/>
      <c r="P679" s="32"/>
      <c r="Q679" s="32"/>
      <c r="R679" s="32"/>
      <c r="S679" s="32"/>
      <c r="T679" s="32"/>
    </row>
    <row r="680" spans="1:20" hidden="1" x14ac:dyDescent="0.25">
      <c r="A680" s="46" t="s">
        <v>494</v>
      </c>
      <c r="B680" s="47" t="s">
        <v>435</v>
      </c>
      <c r="C680" s="47" t="s">
        <v>273</v>
      </c>
      <c r="D680" s="47" t="s">
        <v>1</v>
      </c>
      <c r="E680" s="48">
        <v>46</v>
      </c>
      <c r="F680" s="48">
        <v>21</v>
      </c>
      <c r="G680" s="48">
        <v>50</v>
      </c>
      <c r="H680" s="48">
        <v>88</v>
      </c>
      <c r="I680" s="48">
        <v>25</v>
      </c>
      <c r="J680" s="48">
        <v>22</v>
      </c>
      <c r="K680" s="48">
        <v>4937</v>
      </c>
      <c r="L680" s="60">
        <v>740</v>
      </c>
    </row>
    <row r="681" spans="1:20" x14ac:dyDescent="0.25">
      <c r="A681" s="49" t="s">
        <v>308</v>
      </c>
      <c r="B681" s="50" t="s">
        <v>35</v>
      </c>
      <c r="C681" s="50" t="s">
        <v>273</v>
      </c>
      <c r="D681" s="50" t="s">
        <v>1</v>
      </c>
      <c r="E681" s="51">
        <v>55</v>
      </c>
      <c r="F681" s="51">
        <v>21</v>
      </c>
      <c r="G681" s="51">
        <v>21</v>
      </c>
      <c r="H681" s="51">
        <v>81</v>
      </c>
      <c r="I681" s="51">
        <v>35</v>
      </c>
      <c r="J681" s="51">
        <v>28</v>
      </c>
      <c r="K681" s="51">
        <v>60</v>
      </c>
      <c r="L681" s="61">
        <v>744</v>
      </c>
    </row>
    <row r="682" spans="1:20" x14ac:dyDescent="0.25">
      <c r="A682" s="49" t="s">
        <v>311</v>
      </c>
      <c r="B682" s="50" t="s">
        <v>33</v>
      </c>
      <c r="C682" s="50" t="s">
        <v>273</v>
      </c>
      <c r="D682" s="50" t="s">
        <v>1</v>
      </c>
      <c r="E682" s="51">
        <v>54</v>
      </c>
      <c r="F682" s="51">
        <v>20</v>
      </c>
      <c r="G682" s="51">
        <v>6</v>
      </c>
      <c r="H682" s="51">
        <v>50</v>
      </c>
      <c r="I682" s="51">
        <v>27</v>
      </c>
      <c r="J682" s="51">
        <v>26</v>
      </c>
      <c r="K682" s="51">
        <v>2</v>
      </c>
      <c r="L682" s="61">
        <v>822</v>
      </c>
    </row>
    <row r="683" spans="1:20" hidden="1" x14ac:dyDescent="0.25">
      <c r="A683" s="49" t="s">
        <v>500</v>
      </c>
      <c r="B683" s="50" t="s">
        <v>435</v>
      </c>
      <c r="C683" s="50" t="s">
        <v>273</v>
      </c>
      <c r="D683" s="50" t="s">
        <v>1</v>
      </c>
      <c r="E683" s="51">
        <v>55</v>
      </c>
      <c r="F683" s="51">
        <v>20</v>
      </c>
      <c r="G683" s="51">
        <v>40</v>
      </c>
      <c r="H683" s="51">
        <v>82</v>
      </c>
      <c r="I683" s="51">
        <v>36</v>
      </c>
      <c r="J683" s="51">
        <v>23</v>
      </c>
      <c r="K683" s="51">
        <v>7131</v>
      </c>
      <c r="L683" s="61">
        <v>771</v>
      </c>
      <c r="M683"/>
      <c r="N683" s="32"/>
      <c r="O683" s="32"/>
      <c r="P683" s="32"/>
      <c r="Q683" s="32"/>
      <c r="R683" s="32"/>
      <c r="S683" s="32"/>
      <c r="T683" s="32"/>
    </row>
    <row r="684" spans="1:20" x14ac:dyDescent="0.25">
      <c r="A684" s="46" t="s">
        <v>300</v>
      </c>
      <c r="B684" s="47" t="s">
        <v>33</v>
      </c>
      <c r="C684" s="47" t="s">
        <v>273</v>
      </c>
      <c r="D684" s="47" t="s">
        <v>1</v>
      </c>
      <c r="E684" s="48">
        <v>47</v>
      </c>
      <c r="F684" s="48">
        <v>19</v>
      </c>
      <c r="G684" s="48">
        <v>12</v>
      </c>
      <c r="H684" s="48">
        <v>34</v>
      </c>
      <c r="I684" s="48">
        <v>16</v>
      </c>
      <c r="J684" s="48">
        <v>30</v>
      </c>
      <c r="K684" s="48">
        <v>911</v>
      </c>
      <c r="L684" s="60">
        <v>754</v>
      </c>
    </row>
    <row r="685" spans="1:20" hidden="1" x14ac:dyDescent="0.25">
      <c r="A685" s="46" t="s">
        <v>508</v>
      </c>
      <c r="B685" s="47" t="s">
        <v>435</v>
      </c>
      <c r="C685" s="47" t="s">
        <v>273</v>
      </c>
      <c r="D685" s="47" t="s">
        <v>1</v>
      </c>
      <c r="E685" s="48">
        <v>57</v>
      </c>
      <c r="F685" s="48">
        <v>19</v>
      </c>
      <c r="G685" s="48">
        <v>15</v>
      </c>
      <c r="H685" s="48">
        <v>61</v>
      </c>
      <c r="I685" s="48">
        <v>20</v>
      </c>
      <c r="J685" s="48">
        <v>22</v>
      </c>
      <c r="K685" s="48">
        <v>3723</v>
      </c>
      <c r="L685" s="60">
        <v>717</v>
      </c>
    </row>
    <row r="686" spans="1:20" hidden="1" x14ac:dyDescent="0.25">
      <c r="A686" s="46" t="s">
        <v>510</v>
      </c>
      <c r="B686" s="47" t="s">
        <v>435</v>
      </c>
      <c r="C686" s="47" t="s">
        <v>273</v>
      </c>
      <c r="D686" s="47" t="s">
        <v>1</v>
      </c>
      <c r="E686" s="48">
        <v>36</v>
      </c>
      <c r="F686" s="48">
        <v>19</v>
      </c>
      <c r="G686" s="48">
        <v>6</v>
      </c>
      <c r="H686" s="48">
        <v>76</v>
      </c>
      <c r="I686" s="48">
        <v>28</v>
      </c>
      <c r="J686" s="48">
        <v>10</v>
      </c>
      <c r="K686" s="48">
        <v>4125</v>
      </c>
      <c r="L686" s="60">
        <v>543</v>
      </c>
    </row>
    <row r="687" spans="1:20" hidden="1" x14ac:dyDescent="0.25">
      <c r="A687" s="46" t="s">
        <v>511</v>
      </c>
      <c r="B687" s="47" t="s">
        <v>435</v>
      </c>
      <c r="C687" s="47" t="s">
        <v>273</v>
      </c>
      <c r="D687" s="47" t="s">
        <v>1</v>
      </c>
      <c r="E687" s="48">
        <v>55</v>
      </c>
      <c r="F687" s="48">
        <v>19</v>
      </c>
      <c r="G687" s="48">
        <v>18</v>
      </c>
      <c r="H687" s="48">
        <v>47</v>
      </c>
      <c r="I687" s="48">
        <v>32</v>
      </c>
      <c r="J687" s="48">
        <v>16</v>
      </c>
      <c r="K687" s="48">
        <v>2018</v>
      </c>
      <c r="L687" s="60">
        <v>675</v>
      </c>
    </row>
    <row r="688" spans="1:20" hidden="1" x14ac:dyDescent="0.25">
      <c r="A688" s="46" t="s">
        <v>512</v>
      </c>
      <c r="B688" s="47" t="s">
        <v>435</v>
      </c>
      <c r="C688" s="47" t="s">
        <v>273</v>
      </c>
      <c r="D688" s="47" t="s">
        <v>1</v>
      </c>
      <c r="E688" s="48">
        <v>56</v>
      </c>
      <c r="F688" s="48">
        <v>19</v>
      </c>
      <c r="G688" s="48">
        <v>16</v>
      </c>
      <c r="H688" s="48">
        <v>96</v>
      </c>
      <c r="I688" s="48">
        <v>25</v>
      </c>
      <c r="J688" s="48">
        <v>35</v>
      </c>
      <c r="K688" s="48">
        <v>7983</v>
      </c>
      <c r="L688" s="60">
        <v>812</v>
      </c>
    </row>
    <row r="689" spans="1:20" x14ac:dyDescent="0.25">
      <c r="A689" s="46" t="s">
        <v>291</v>
      </c>
      <c r="B689" s="47" t="s">
        <v>33</v>
      </c>
      <c r="C689" s="47" t="s">
        <v>273</v>
      </c>
      <c r="D689" s="47" t="s">
        <v>1</v>
      </c>
      <c r="E689" s="48">
        <v>55</v>
      </c>
      <c r="F689" s="48">
        <v>19</v>
      </c>
      <c r="G689" s="48">
        <v>18</v>
      </c>
      <c r="H689" s="48">
        <v>23</v>
      </c>
      <c r="I689" s="48">
        <v>27</v>
      </c>
      <c r="J689" s="48">
        <v>19</v>
      </c>
      <c r="K689" s="48">
        <v>4728</v>
      </c>
      <c r="L689" s="60">
        <v>833</v>
      </c>
      <c r="M689" s="65"/>
      <c r="N689" s="32"/>
      <c r="O689" s="32"/>
      <c r="P689" s="32"/>
      <c r="Q689" s="32"/>
      <c r="R689" s="32"/>
      <c r="S689" s="32"/>
      <c r="T689" s="32"/>
    </row>
    <row r="690" spans="1:20" hidden="1" x14ac:dyDescent="0.25">
      <c r="A690" s="49" t="s">
        <v>516</v>
      </c>
      <c r="B690" s="50" t="s">
        <v>435</v>
      </c>
      <c r="C690" s="50" t="s">
        <v>273</v>
      </c>
      <c r="D690" s="50" t="s">
        <v>1</v>
      </c>
      <c r="E690" s="51">
        <v>52</v>
      </c>
      <c r="F690" s="51">
        <v>18</v>
      </c>
      <c r="G690" s="51">
        <v>23</v>
      </c>
      <c r="H690" s="51">
        <v>36</v>
      </c>
      <c r="I690" s="51">
        <v>13</v>
      </c>
      <c r="J690" s="51">
        <v>21</v>
      </c>
      <c r="K690" s="51">
        <v>0</v>
      </c>
      <c r="L690" s="61">
        <v>631</v>
      </c>
    </row>
    <row r="691" spans="1:20" hidden="1" x14ac:dyDescent="0.25">
      <c r="A691" s="46" t="s">
        <v>529</v>
      </c>
      <c r="B691" s="47" t="s">
        <v>435</v>
      </c>
      <c r="C691" s="47" t="s">
        <v>273</v>
      </c>
      <c r="D691" s="47" t="s">
        <v>1</v>
      </c>
      <c r="E691" s="48">
        <v>56</v>
      </c>
      <c r="F691" s="48">
        <v>17</v>
      </c>
      <c r="G691" s="48">
        <v>20</v>
      </c>
      <c r="H691" s="48">
        <v>132</v>
      </c>
      <c r="I691" s="48">
        <v>32</v>
      </c>
      <c r="J691" s="48">
        <v>36</v>
      </c>
      <c r="K691" s="48">
        <v>5980</v>
      </c>
      <c r="L691" s="60">
        <v>821</v>
      </c>
      <c r="M691" s="65"/>
      <c r="N691" s="32"/>
      <c r="O691" s="32"/>
      <c r="P691" s="32"/>
      <c r="Q691" s="32"/>
      <c r="R691" s="32"/>
      <c r="S691" s="32"/>
      <c r="T691" s="32"/>
    </row>
    <row r="692" spans="1:20" hidden="1" x14ac:dyDescent="0.25">
      <c r="A692" s="49" t="s">
        <v>531</v>
      </c>
      <c r="B692" s="50" t="s">
        <v>435</v>
      </c>
      <c r="C692" s="50" t="s">
        <v>273</v>
      </c>
      <c r="D692" s="50" t="s">
        <v>1</v>
      </c>
      <c r="E692" s="51">
        <v>50</v>
      </c>
      <c r="F692" s="51">
        <v>17</v>
      </c>
      <c r="G692" s="51">
        <v>72</v>
      </c>
      <c r="H692" s="51">
        <v>82</v>
      </c>
      <c r="I692" s="51">
        <v>20</v>
      </c>
      <c r="J692" s="51">
        <v>17</v>
      </c>
      <c r="K692" s="51">
        <v>7</v>
      </c>
      <c r="L692" s="61">
        <v>682</v>
      </c>
    </row>
    <row r="693" spans="1:20" hidden="1" x14ac:dyDescent="0.25">
      <c r="A693" s="46" t="s">
        <v>532</v>
      </c>
      <c r="B693" s="47" t="s">
        <v>435</v>
      </c>
      <c r="C693" s="47" t="s">
        <v>273</v>
      </c>
      <c r="D693" s="47" t="s">
        <v>1</v>
      </c>
      <c r="E693" s="48">
        <v>52</v>
      </c>
      <c r="F693" s="48">
        <v>17</v>
      </c>
      <c r="G693" s="48">
        <v>8</v>
      </c>
      <c r="H693" s="48">
        <v>39</v>
      </c>
      <c r="I693" s="48">
        <v>17</v>
      </c>
      <c r="J693" s="48">
        <v>14</v>
      </c>
      <c r="K693" s="48">
        <v>8644</v>
      </c>
      <c r="L693" s="60">
        <v>708</v>
      </c>
    </row>
    <row r="694" spans="1:20" x14ac:dyDescent="0.25">
      <c r="A694" s="46" t="s">
        <v>337</v>
      </c>
      <c r="B694" s="47" t="s">
        <v>41</v>
      </c>
      <c r="C694" s="47" t="s">
        <v>273</v>
      </c>
      <c r="D694" s="47" t="s">
        <v>1</v>
      </c>
      <c r="E694" s="48">
        <v>54</v>
      </c>
      <c r="F694" s="48">
        <v>16</v>
      </c>
      <c r="G694" s="48">
        <v>60</v>
      </c>
      <c r="H694" s="48">
        <v>175</v>
      </c>
      <c r="I694" s="48">
        <v>25</v>
      </c>
      <c r="J694" s="48">
        <v>15</v>
      </c>
      <c r="K694" s="48">
        <v>3961</v>
      </c>
      <c r="L694" s="60">
        <v>658</v>
      </c>
      <c r="M694"/>
      <c r="N694" s="32"/>
      <c r="O694" s="32"/>
      <c r="P694" s="32"/>
      <c r="Q694" s="32"/>
      <c r="R694" s="32"/>
      <c r="S694" s="32"/>
      <c r="T694" s="32"/>
    </row>
    <row r="695" spans="1:20" x14ac:dyDescent="0.25">
      <c r="A695" s="49" t="s">
        <v>185</v>
      </c>
      <c r="B695" s="50" t="s">
        <v>33</v>
      </c>
      <c r="C695" s="50" t="s">
        <v>273</v>
      </c>
      <c r="D695" s="50" t="s">
        <v>1</v>
      </c>
      <c r="E695" s="51">
        <v>50</v>
      </c>
      <c r="F695" s="51">
        <v>16</v>
      </c>
      <c r="G695" s="51">
        <v>10</v>
      </c>
      <c r="H695" s="51">
        <v>25</v>
      </c>
      <c r="I695" s="51">
        <v>25</v>
      </c>
      <c r="J695" s="51">
        <v>17</v>
      </c>
      <c r="K695" s="51">
        <v>181</v>
      </c>
      <c r="L695" s="61">
        <v>561</v>
      </c>
    </row>
    <row r="696" spans="1:20" x14ac:dyDescent="0.25">
      <c r="A696" s="46" t="s">
        <v>146</v>
      </c>
      <c r="B696" s="47" t="s">
        <v>33</v>
      </c>
      <c r="C696" s="47" t="s">
        <v>273</v>
      </c>
      <c r="D696" s="47" t="s">
        <v>1</v>
      </c>
      <c r="E696" s="48">
        <v>40</v>
      </c>
      <c r="F696" s="48">
        <v>16</v>
      </c>
      <c r="G696" s="48">
        <v>10</v>
      </c>
      <c r="H696" s="48">
        <v>41</v>
      </c>
      <c r="I696" s="48">
        <v>36</v>
      </c>
      <c r="J696" s="48">
        <v>20</v>
      </c>
      <c r="K696" s="48">
        <v>4974</v>
      </c>
      <c r="L696" s="60">
        <v>661</v>
      </c>
    </row>
    <row r="697" spans="1:20" x14ac:dyDescent="0.25">
      <c r="A697" s="46" t="s">
        <v>198</v>
      </c>
      <c r="B697" s="47" t="s">
        <v>31</v>
      </c>
      <c r="C697" s="47" t="s">
        <v>273</v>
      </c>
      <c r="D697" s="47" t="s">
        <v>1</v>
      </c>
      <c r="E697" s="48">
        <v>51</v>
      </c>
      <c r="F697" s="48">
        <v>16</v>
      </c>
      <c r="G697" s="48">
        <v>26</v>
      </c>
      <c r="H697" s="48">
        <v>80</v>
      </c>
      <c r="I697" s="48">
        <v>37</v>
      </c>
      <c r="J697" s="48">
        <v>20</v>
      </c>
      <c r="K697" s="48">
        <v>4265</v>
      </c>
      <c r="L697" s="60">
        <v>763</v>
      </c>
      <c r="M697"/>
      <c r="N697" s="32"/>
      <c r="O697" s="32"/>
      <c r="P697" s="32"/>
      <c r="Q697" s="32"/>
      <c r="R697" s="32"/>
      <c r="S697" s="32"/>
      <c r="T697" s="32"/>
    </row>
    <row r="698" spans="1:20" hidden="1" x14ac:dyDescent="0.25">
      <c r="A698" s="46" t="s">
        <v>539</v>
      </c>
      <c r="B698" s="47" t="s">
        <v>435</v>
      </c>
      <c r="C698" s="47" t="s">
        <v>273</v>
      </c>
      <c r="D698" s="47" t="s">
        <v>1</v>
      </c>
      <c r="E698" s="48">
        <v>46</v>
      </c>
      <c r="F698" s="48">
        <v>16</v>
      </c>
      <c r="G698" s="48">
        <v>22</v>
      </c>
      <c r="H698" s="48">
        <v>33</v>
      </c>
      <c r="I698" s="48">
        <v>23</v>
      </c>
      <c r="J698" s="48">
        <v>19</v>
      </c>
      <c r="K698" s="48">
        <v>0</v>
      </c>
      <c r="L698" s="60">
        <v>630</v>
      </c>
      <c r="M698"/>
      <c r="N698" s="32"/>
      <c r="O698" s="32"/>
      <c r="P698" s="32"/>
      <c r="Q698" s="32"/>
      <c r="R698" s="32"/>
      <c r="S698" s="32"/>
      <c r="T698" s="32"/>
    </row>
    <row r="699" spans="1:20" hidden="1" x14ac:dyDescent="0.25">
      <c r="A699" s="49" t="s">
        <v>540</v>
      </c>
      <c r="B699" s="50" t="s">
        <v>435</v>
      </c>
      <c r="C699" s="50" t="s">
        <v>273</v>
      </c>
      <c r="D699" s="50" t="s">
        <v>1</v>
      </c>
      <c r="E699" s="51">
        <v>51</v>
      </c>
      <c r="F699" s="51">
        <v>16</v>
      </c>
      <c r="G699" s="51">
        <v>38</v>
      </c>
      <c r="H699" s="51">
        <v>104</v>
      </c>
      <c r="I699" s="51">
        <v>30</v>
      </c>
      <c r="J699" s="51">
        <v>20</v>
      </c>
      <c r="K699" s="51">
        <v>4096</v>
      </c>
      <c r="L699" s="61">
        <v>640</v>
      </c>
      <c r="M699" s="65"/>
      <c r="N699" s="32"/>
      <c r="O699" s="32"/>
      <c r="P699" s="32"/>
      <c r="Q699" s="32"/>
      <c r="R699" s="32"/>
      <c r="S699" s="32"/>
      <c r="T699" s="32"/>
    </row>
    <row r="700" spans="1:20" hidden="1" x14ac:dyDescent="0.25">
      <c r="A700" s="49" t="s">
        <v>544</v>
      </c>
      <c r="B700" s="50" t="s">
        <v>435</v>
      </c>
      <c r="C700" s="50" t="s">
        <v>273</v>
      </c>
      <c r="D700" s="50" t="s">
        <v>1</v>
      </c>
      <c r="E700" s="51">
        <v>57</v>
      </c>
      <c r="F700" s="51">
        <v>15</v>
      </c>
      <c r="G700" s="51">
        <v>12</v>
      </c>
      <c r="H700" s="51">
        <v>92</v>
      </c>
      <c r="I700" s="51">
        <v>27</v>
      </c>
      <c r="J700" s="51">
        <v>13</v>
      </c>
      <c r="K700" s="51">
        <v>58</v>
      </c>
      <c r="L700" s="61">
        <v>774</v>
      </c>
    </row>
    <row r="701" spans="1:20" x14ac:dyDescent="0.25">
      <c r="A701" s="46" t="s">
        <v>377</v>
      </c>
      <c r="B701" s="47" t="s">
        <v>41</v>
      </c>
      <c r="C701" s="47" t="s">
        <v>273</v>
      </c>
      <c r="D701" s="47" t="s">
        <v>1</v>
      </c>
      <c r="E701" s="48">
        <v>44</v>
      </c>
      <c r="F701" s="48">
        <v>15</v>
      </c>
      <c r="G701" s="48">
        <v>21</v>
      </c>
      <c r="H701" s="48">
        <v>57</v>
      </c>
      <c r="I701" s="48">
        <v>16</v>
      </c>
      <c r="J701" s="48">
        <v>10</v>
      </c>
      <c r="K701" s="48">
        <v>23</v>
      </c>
      <c r="L701" s="60">
        <v>556</v>
      </c>
    </row>
    <row r="702" spans="1:20" x14ac:dyDescent="0.25">
      <c r="A702" s="49" t="s">
        <v>331</v>
      </c>
      <c r="B702" s="50" t="s">
        <v>41</v>
      </c>
      <c r="C702" s="50" t="s">
        <v>273</v>
      </c>
      <c r="D702" s="50" t="s">
        <v>1</v>
      </c>
      <c r="E702" s="51">
        <v>52</v>
      </c>
      <c r="F702" s="51">
        <v>15</v>
      </c>
      <c r="G702" s="51">
        <v>9</v>
      </c>
      <c r="H702" s="51">
        <v>49</v>
      </c>
      <c r="I702" s="51">
        <v>22</v>
      </c>
      <c r="J702" s="51">
        <v>24</v>
      </c>
      <c r="K702" s="51">
        <v>5206</v>
      </c>
      <c r="L702" s="61">
        <v>593</v>
      </c>
    </row>
    <row r="703" spans="1:20" hidden="1" x14ac:dyDescent="0.25">
      <c r="A703" s="46" t="s">
        <v>549</v>
      </c>
      <c r="B703" s="47" t="s">
        <v>435</v>
      </c>
      <c r="C703" s="47" t="s">
        <v>273</v>
      </c>
      <c r="D703" s="47" t="s">
        <v>1</v>
      </c>
      <c r="E703" s="48">
        <v>56</v>
      </c>
      <c r="F703" s="48">
        <v>15</v>
      </c>
      <c r="G703" s="48">
        <v>30</v>
      </c>
      <c r="H703" s="48">
        <v>138</v>
      </c>
      <c r="I703" s="48">
        <v>30</v>
      </c>
      <c r="J703" s="48">
        <v>9</v>
      </c>
      <c r="K703" s="48">
        <v>6629</v>
      </c>
      <c r="L703" s="60">
        <v>896</v>
      </c>
      <c r="M703" s="65"/>
      <c r="N703" s="32"/>
      <c r="O703" s="32"/>
      <c r="P703" s="32"/>
      <c r="Q703" s="32"/>
      <c r="R703" s="32"/>
      <c r="S703" s="32"/>
      <c r="T703" s="32"/>
    </row>
    <row r="704" spans="1:20" x14ac:dyDescent="0.25">
      <c r="A704" s="49" t="s">
        <v>252</v>
      </c>
      <c r="B704" s="50" t="s">
        <v>35</v>
      </c>
      <c r="C704" s="50" t="s">
        <v>273</v>
      </c>
      <c r="D704" s="50" t="s">
        <v>1</v>
      </c>
      <c r="E704" s="51">
        <v>55</v>
      </c>
      <c r="F704" s="51">
        <v>14</v>
      </c>
      <c r="G704" s="51">
        <v>4</v>
      </c>
      <c r="H704" s="51">
        <v>145</v>
      </c>
      <c r="I704" s="51">
        <v>39</v>
      </c>
      <c r="J704" s="51">
        <v>27</v>
      </c>
      <c r="K704" s="51">
        <v>5877</v>
      </c>
      <c r="L704" s="61">
        <v>713</v>
      </c>
    </row>
    <row r="705" spans="1:20" hidden="1" x14ac:dyDescent="0.25">
      <c r="A705" s="49" t="s">
        <v>559</v>
      </c>
      <c r="B705" s="50" t="s">
        <v>435</v>
      </c>
      <c r="C705" s="50" t="s">
        <v>273</v>
      </c>
      <c r="D705" s="50" t="s">
        <v>1</v>
      </c>
      <c r="E705" s="51">
        <v>41</v>
      </c>
      <c r="F705" s="51">
        <v>14</v>
      </c>
      <c r="G705" s="51">
        <v>31</v>
      </c>
      <c r="H705" s="51">
        <v>88</v>
      </c>
      <c r="I705" s="51">
        <v>13</v>
      </c>
      <c r="J705" s="51">
        <v>8</v>
      </c>
      <c r="K705" s="51">
        <v>374</v>
      </c>
      <c r="L705" s="61">
        <v>437</v>
      </c>
    </row>
    <row r="706" spans="1:20" hidden="1" x14ac:dyDescent="0.25">
      <c r="A706" s="49" t="s">
        <v>563</v>
      </c>
      <c r="B706" s="50" t="s">
        <v>435</v>
      </c>
      <c r="C706" s="50" t="s">
        <v>273</v>
      </c>
      <c r="D706" s="50" t="s">
        <v>1</v>
      </c>
      <c r="E706" s="51">
        <v>56</v>
      </c>
      <c r="F706" s="51">
        <v>14</v>
      </c>
      <c r="G706" s="51">
        <v>40</v>
      </c>
      <c r="H706" s="51">
        <v>150</v>
      </c>
      <c r="I706" s="51">
        <v>29</v>
      </c>
      <c r="J706" s="51">
        <v>19</v>
      </c>
      <c r="K706" s="51">
        <v>5966</v>
      </c>
      <c r="L706" s="61">
        <v>653</v>
      </c>
    </row>
    <row r="707" spans="1:20" x14ac:dyDescent="0.25">
      <c r="A707" s="46" t="s">
        <v>71</v>
      </c>
      <c r="B707" s="47" t="s">
        <v>37</v>
      </c>
      <c r="C707" s="47" t="s">
        <v>273</v>
      </c>
      <c r="D707" s="47" t="s">
        <v>1</v>
      </c>
      <c r="E707" s="48">
        <v>55</v>
      </c>
      <c r="F707" s="48">
        <v>14</v>
      </c>
      <c r="G707" s="48">
        <v>65</v>
      </c>
      <c r="H707" s="48">
        <v>193</v>
      </c>
      <c r="I707" s="48">
        <v>10</v>
      </c>
      <c r="J707" s="48">
        <v>21</v>
      </c>
      <c r="K707" s="48">
        <v>0</v>
      </c>
      <c r="L707" s="60">
        <v>744</v>
      </c>
      <c r="M707"/>
      <c r="N707" s="32"/>
      <c r="O707" s="32"/>
      <c r="P707" s="32"/>
      <c r="Q707" s="32"/>
      <c r="R707" s="32"/>
      <c r="S707" s="32"/>
      <c r="T707" s="32"/>
    </row>
    <row r="708" spans="1:20" x14ac:dyDescent="0.25">
      <c r="A708" s="49" t="s">
        <v>382</v>
      </c>
      <c r="B708" s="50" t="s">
        <v>41</v>
      </c>
      <c r="C708" s="50" t="s">
        <v>273</v>
      </c>
      <c r="D708" s="50" t="s">
        <v>1</v>
      </c>
      <c r="E708" s="51">
        <v>46</v>
      </c>
      <c r="F708" s="51">
        <v>14</v>
      </c>
      <c r="G708" s="51">
        <v>48</v>
      </c>
      <c r="H708" s="51">
        <v>91</v>
      </c>
      <c r="I708" s="51">
        <v>5</v>
      </c>
      <c r="J708" s="51">
        <v>21</v>
      </c>
      <c r="K708" s="51">
        <v>0</v>
      </c>
      <c r="L708" s="61">
        <v>647</v>
      </c>
    </row>
    <row r="709" spans="1:20" x14ac:dyDescent="0.25">
      <c r="A709" s="49" t="s">
        <v>115</v>
      </c>
      <c r="B709" s="50" t="s">
        <v>33</v>
      </c>
      <c r="C709" s="50" t="s">
        <v>273</v>
      </c>
      <c r="D709" s="50" t="s">
        <v>1</v>
      </c>
      <c r="E709" s="51">
        <v>22</v>
      </c>
      <c r="F709" s="51">
        <v>13</v>
      </c>
      <c r="G709" s="51">
        <v>6</v>
      </c>
      <c r="H709" s="51">
        <v>16</v>
      </c>
      <c r="I709" s="51">
        <v>13</v>
      </c>
      <c r="J709" s="51">
        <v>8</v>
      </c>
      <c r="K709" s="51">
        <v>26</v>
      </c>
      <c r="L709" s="61">
        <v>344</v>
      </c>
    </row>
    <row r="710" spans="1:20" hidden="1" x14ac:dyDescent="0.25">
      <c r="A710" s="49" t="s">
        <v>575</v>
      </c>
      <c r="B710" s="50" t="s">
        <v>435</v>
      </c>
      <c r="C710" s="50" t="s">
        <v>273</v>
      </c>
      <c r="D710" s="50" t="s">
        <v>1</v>
      </c>
      <c r="E710" s="51">
        <v>34</v>
      </c>
      <c r="F710" s="51">
        <v>13</v>
      </c>
      <c r="G710" s="51">
        <v>39</v>
      </c>
      <c r="H710" s="51">
        <v>99</v>
      </c>
      <c r="I710" s="51">
        <v>26</v>
      </c>
      <c r="J710" s="51">
        <v>10</v>
      </c>
      <c r="K710" s="51">
        <v>3782</v>
      </c>
      <c r="L710" s="61">
        <v>492</v>
      </c>
    </row>
    <row r="711" spans="1:20" hidden="1" x14ac:dyDescent="0.25">
      <c r="A711" s="46" t="s">
        <v>576</v>
      </c>
      <c r="B711" s="47" t="s">
        <v>435</v>
      </c>
      <c r="C711" s="47" t="s">
        <v>273</v>
      </c>
      <c r="D711" s="47" t="s">
        <v>1</v>
      </c>
      <c r="E711" s="48">
        <v>36</v>
      </c>
      <c r="F711" s="48">
        <v>13</v>
      </c>
      <c r="G711" s="48">
        <v>17</v>
      </c>
      <c r="H711" s="48">
        <v>27</v>
      </c>
      <c r="I711" s="48">
        <v>27</v>
      </c>
      <c r="J711" s="48">
        <v>19</v>
      </c>
      <c r="K711" s="48">
        <v>943</v>
      </c>
      <c r="L711" s="60">
        <v>461</v>
      </c>
    </row>
    <row r="712" spans="1:20" hidden="1" x14ac:dyDescent="0.25">
      <c r="A712" s="49" t="s">
        <v>595</v>
      </c>
      <c r="B712" s="50" t="s">
        <v>435</v>
      </c>
      <c r="C712" s="50" t="s">
        <v>273</v>
      </c>
      <c r="D712" s="50" t="s">
        <v>1</v>
      </c>
      <c r="E712" s="51">
        <v>40</v>
      </c>
      <c r="F712" s="51">
        <v>12</v>
      </c>
      <c r="G712" s="51">
        <v>10</v>
      </c>
      <c r="H712" s="51">
        <v>85</v>
      </c>
      <c r="I712" s="51">
        <v>5</v>
      </c>
      <c r="J712" s="51">
        <v>7</v>
      </c>
      <c r="K712" s="51">
        <v>0</v>
      </c>
      <c r="L712" s="61">
        <v>345</v>
      </c>
      <c r="M712"/>
      <c r="N712" s="32"/>
      <c r="O712" s="32"/>
      <c r="P712" s="32"/>
      <c r="Q712" s="32"/>
      <c r="R712" s="32"/>
      <c r="S712" s="32"/>
      <c r="T712" s="32"/>
    </row>
    <row r="713" spans="1:20" hidden="1" x14ac:dyDescent="0.25">
      <c r="A713" s="49" t="s">
        <v>597</v>
      </c>
      <c r="B713" s="50" t="s">
        <v>435</v>
      </c>
      <c r="C713" s="50" t="s">
        <v>273</v>
      </c>
      <c r="D713" s="50" t="s">
        <v>1</v>
      </c>
      <c r="E713" s="51">
        <v>51</v>
      </c>
      <c r="F713" s="51">
        <v>12</v>
      </c>
      <c r="G713" s="51">
        <v>14</v>
      </c>
      <c r="H713" s="51">
        <v>54</v>
      </c>
      <c r="I713" s="51">
        <v>18</v>
      </c>
      <c r="J713" s="51">
        <v>25</v>
      </c>
      <c r="K713" s="51">
        <v>5528</v>
      </c>
      <c r="L713" s="61">
        <v>644</v>
      </c>
    </row>
    <row r="714" spans="1:20" x14ac:dyDescent="0.25">
      <c r="A714" s="46" t="s">
        <v>325</v>
      </c>
      <c r="B714" s="47" t="s">
        <v>37</v>
      </c>
      <c r="C714" s="47" t="s">
        <v>273</v>
      </c>
      <c r="D714" s="47" t="s">
        <v>1</v>
      </c>
      <c r="E714" s="48">
        <v>40</v>
      </c>
      <c r="F714" s="48">
        <v>11</v>
      </c>
      <c r="G714" s="48">
        <v>52</v>
      </c>
      <c r="H714" s="48">
        <v>72</v>
      </c>
      <c r="I714" s="48">
        <v>14</v>
      </c>
      <c r="J714" s="48">
        <v>5</v>
      </c>
      <c r="K714" s="48">
        <v>45</v>
      </c>
      <c r="L714" s="60">
        <v>292</v>
      </c>
    </row>
    <row r="715" spans="1:20" x14ac:dyDescent="0.25">
      <c r="A715" s="49" t="s">
        <v>388</v>
      </c>
      <c r="B715" s="50" t="s">
        <v>33</v>
      </c>
      <c r="C715" s="50" t="s">
        <v>273</v>
      </c>
      <c r="D715" s="50" t="s">
        <v>1</v>
      </c>
      <c r="E715" s="51">
        <v>56</v>
      </c>
      <c r="F715" s="51">
        <v>11</v>
      </c>
      <c r="G715" s="51">
        <v>14</v>
      </c>
      <c r="H715" s="51">
        <v>91</v>
      </c>
      <c r="I715" s="51">
        <v>16</v>
      </c>
      <c r="J715" s="51">
        <v>28</v>
      </c>
      <c r="K715" s="51">
        <v>5225</v>
      </c>
      <c r="L715" s="61">
        <v>746</v>
      </c>
    </row>
    <row r="716" spans="1:20" hidden="1" x14ac:dyDescent="0.25">
      <c r="A716" s="46" t="s">
        <v>611</v>
      </c>
      <c r="B716" s="47" t="s">
        <v>435</v>
      </c>
      <c r="C716" s="47" t="s">
        <v>273</v>
      </c>
      <c r="D716" s="47" t="s">
        <v>1</v>
      </c>
      <c r="E716" s="48">
        <v>33</v>
      </c>
      <c r="F716" s="48">
        <v>11</v>
      </c>
      <c r="G716" s="48">
        <v>2</v>
      </c>
      <c r="H716" s="48">
        <v>26</v>
      </c>
      <c r="I716" s="48">
        <v>9</v>
      </c>
      <c r="J716" s="48">
        <v>15</v>
      </c>
      <c r="K716" s="48">
        <v>0</v>
      </c>
      <c r="L716" s="60">
        <v>334</v>
      </c>
    </row>
    <row r="717" spans="1:20" hidden="1" x14ac:dyDescent="0.25">
      <c r="A717" s="49" t="s">
        <v>612</v>
      </c>
      <c r="B717" s="50" t="s">
        <v>435</v>
      </c>
      <c r="C717" s="50" t="s">
        <v>273</v>
      </c>
      <c r="D717" s="50" t="s">
        <v>1</v>
      </c>
      <c r="E717" s="51">
        <v>46</v>
      </c>
      <c r="F717" s="51">
        <v>11</v>
      </c>
      <c r="G717" s="51">
        <v>39</v>
      </c>
      <c r="H717" s="51">
        <v>64</v>
      </c>
      <c r="I717" s="51">
        <v>14</v>
      </c>
      <c r="J717" s="51">
        <v>5</v>
      </c>
      <c r="K717" s="51">
        <v>47</v>
      </c>
      <c r="L717" s="61">
        <v>439</v>
      </c>
    </row>
    <row r="718" spans="1:20" x14ac:dyDescent="0.25">
      <c r="A718" s="49" t="s">
        <v>335</v>
      </c>
      <c r="B718" s="50" t="s">
        <v>31</v>
      </c>
      <c r="C718" s="50" t="s">
        <v>273</v>
      </c>
      <c r="D718" s="50" t="s">
        <v>1</v>
      </c>
      <c r="E718" s="51">
        <v>47</v>
      </c>
      <c r="F718" s="51">
        <v>11</v>
      </c>
      <c r="G718" s="51">
        <v>18</v>
      </c>
      <c r="H718" s="51">
        <v>47</v>
      </c>
      <c r="I718" s="51">
        <v>7</v>
      </c>
      <c r="J718" s="51">
        <v>18</v>
      </c>
      <c r="K718" s="51">
        <v>43</v>
      </c>
      <c r="L718" s="61">
        <v>586</v>
      </c>
    </row>
    <row r="719" spans="1:20" x14ac:dyDescent="0.25">
      <c r="A719" s="49" t="s">
        <v>384</v>
      </c>
      <c r="B719" s="50" t="s">
        <v>33</v>
      </c>
      <c r="C719" s="50" t="s">
        <v>273</v>
      </c>
      <c r="D719" s="50" t="s">
        <v>1</v>
      </c>
      <c r="E719" s="51">
        <v>30</v>
      </c>
      <c r="F719" s="51">
        <v>11</v>
      </c>
      <c r="G719" s="51">
        <v>16</v>
      </c>
      <c r="H719" s="51">
        <v>101</v>
      </c>
      <c r="I719" s="51">
        <v>27</v>
      </c>
      <c r="J719" s="51">
        <v>15</v>
      </c>
      <c r="K719" s="51">
        <v>3283</v>
      </c>
      <c r="L719" s="61">
        <v>401</v>
      </c>
    </row>
    <row r="720" spans="1:20" hidden="1" x14ac:dyDescent="0.25">
      <c r="A720" s="49" t="s">
        <v>616</v>
      </c>
      <c r="B720" s="50" t="s">
        <v>435</v>
      </c>
      <c r="C720" s="50" t="s">
        <v>273</v>
      </c>
      <c r="D720" s="50" t="s">
        <v>1</v>
      </c>
      <c r="E720" s="51">
        <v>44</v>
      </c>
      <c r="F720" s="51">
        <v>11</v>
      </c>
      <c r="G720" s="51">
        <v>25</v>
      </c>
      <c r="H720" s="51">
        <v>41</v>
      </c>
      <c r="I720" s="51">
        <v>12</v>
      </c>
      <c r="J720" s="51">
        <v>13</v>
      </c>
      <c r="K720" s="51">
        <v>123</v>
      </c>
      <c r="L720" s="61">
        <v>456</v>
      </c>
      <c r="M720" s="65"/>
      <c r="N720" s="32"/>
      <c r="O720" s="32"/>
      <c r="P720" s="32"/>
      <c r="Q720" s="32"/>
      <c r="R720" s="32"/>
      <c r="S720" s="32"/>
      <c r="T720" s="32"/>
    </row>
    <row r="721" spans="1:20" hidden="1" x14ac:dyDescent="0.25">
      <c r="A721" s="49" t="s">
        <v>618</v>
      </c>
      <c r="B721" s="50" t="s">
        <v>435</v>
      </c>
      <c r="C721" s="50" t="s">
        <v>273</v>
      </c>
      <c r="D721" s="50" t="s">
        <v>1</v>
      </c>
      <c r="E721" s="51">
        <v>44</v>
      </c>
      <c r="F721" s="51">
        <v>11</v>
      </c>
      <c r="G721" s="51">
        <v>34</v>
      </c>
      <c r="H721" s="51">
        <v>182</v>
      </c>
      <c r="I721" s="51">
        <v>27</v>
      </c>
      <c r="J721" s="51">
        <v>8</v>
      </c>
      <c r="K721" s="51">
        <v>578</v>
      </c>
      <c r="L721" s="61">
        <v>486</v>
      </c>
      <c r="M721" s="65"/>
      <c r="N721" s="32"/>
      <c r="O721" s="32"/>
      <c r="P721" s="32"/>
      <c r="Q721" s="32"/>
      <c r="R721" s="32"/>
      <c r="S721" s="32"/>
      <c r="T721" s="32"/>
    </row>
    <row r="722" spans="1:20" hidden="1" x14ac:dyDescent="0.25">
      <c r="A722" s="49" t="s">
        <v>622</v>
      </c>
      <c r="B722" s="50" t="s">
        <v>435</v>
      </c>
      <c r="C722" s="50" t="s">
        <v>273</v>
      </c>
      <c r="D722" s="50" t="s">
        <v>1</v>
      </c>
      <c r="E722" s="51">
        <v>35</v>
      </c>
      <c r="F722" s="51">
        <v>11</v>
      </c>
      <c r="G722" s="51">
        <v>14</v>
      </c>
      <c r="H722" s="51">
        <v>35</v>
      </c>
      <c r="I722" s="51">
        <v>16</v>
      </c>
      <c r="J722" s="51">
        <v>15</v>
      </c>
      <c r="K722" s="51">
        <v>4155</v>
      </c>
      <c r="L722" s="61">
        <v>501</v>
      </c>
      <c r="M722" s="65"/>
      <c r="N722" s="32"/>
      <c r="O722" s="32"/>
      <c r="P722" s="32"/>
      <c r="Q722" s="32"/>
      <c r="R722" s="32"/>
      <c r="S722" s="32"/>
      <c r="T722" s="32"/>
    </row>
    <row r="723" spans="1:20" hidden="1" x14ac:dyDescent="0.25">
      <c r="A723" s="46" t="s">
        <v>623</v>
      </c>
      <c r="B723" s="47" t="s">
        <v>435</v>
      </c>
      <c r="C723" s="47" t="s">
        <v>273</v>
      </c>
      <c r="D723" s="47" t="s">
        <v>1</v>
      </c>
      <c r="E723" s="48">
        <v>42</v>
      </c>
      <c r="F723" s="48">
        <v>11</v>
      </c>
      <c r="G723" s="48">
        <v>22</v>
      </c>
      <c r="H723" s="48">
        <v>68</v>
      </c>
      <c r="I723" s="48">
        <v>14</v>
      </c>
      <c r="J723" s="48">
        <v>20</v>
      </c>
      <c r="K723" s="48">
        <v>2619</v>
      </c>
      <c r="L723" s="60">
        <v>490</v>
      </c>
    </row>
    <row r="724" spans="1:20" hidden="1" x14ac:dyDescent="0.25">
      <c r="A724" s="49" t="s">
        <v>628</v>
      </c>
      <c r="B724" s="50" t="s">
        <v>435</v>
      </c>
      <c r="C724" s="50" t="s">
        <v>273</v>
      </c>
      <c r="D724" s="50" t="s">
        <v>1</v>
      </c>
      <c r="E724" s="51">
        <v>36</v>
      </c>
      <c r="F724" s="51">
        <v>11</v>
      </c>
      <c r="G724" s="51">
        <v>26</v>
      </c>
      <c r="H724" s="51">
        <v>80</v>
      </c>
      <c r="I724" s="51">
        <v>4</v>
      </c>
      <c r="J724" s="51">
        <v>11</v>
      </c>
      <c r="K724" s="51">
        <v>40</v>
      </c>
      <c r="L724" s="61">
        <v>403</v>
      </c>
    </row>
    <row r="725" spans="1:20" hidden="1" x14ac:dyDescent="0.25">
      <c r="A725" s="49" t="s">
        <v>630</v>
      </c>
      <c r="B725" s="50" t="s">
        <v>435</v>
      </c>
      <c r="C725" s="50" t="s">
        <v>273</v>
      </c>
      <c r="D725" s="50" t="s">
        <v>1</v>
      </c>
      <c r="E725" s="51">
        <v>54</v>
      </c>
      <c r="F725" s="51">
        <v>10</v>
      </c>
      <c r="G725" s="51">
        <v>22</v>
      </c>
      <c r="H725" s="51">
        <v>150</v>
      </c>
      <c r="I725" s="51">
        <v>28</v>
      </c>
      <c r="J725" s="51">
        <v>23</v>
      </c>
      <c r="K725" s="51">
        <v>6740</v>
      </c>
      <c r="L725" s="61">
        <v>826</v>
      </c>
      <c r="M725"/>
      <c r="N725" s="32"/>
      <c r="O725" s="32"/>
      <c r="P725" s="32"/>
      <c r="Q725" s="32"/>
      <c r="R725" s="32"/>
      <c r="S725" s="32"/>
      <c r="T725" s="32"/>
    </row>
    <row r="726" spans="1:20" x14ac:dyDescent="0.25">
      <c r="A726" s="46" t="s">
        <v>301</v>
      </c>
      <c r="B726" s="47" t="s">
        <v>37</v>
      </c>
      <c r="C726" s="47" t="s">
        <v>273</v>
      </c>
      <c r="D726" s="47" t="s">
        <v>1</v>
      </c>
      <c r="E726" s="48">
        <v>48</v>
      </c>
      <c r="F726" s="48">
        <v>10</v>
      </c>
      <c r="G726" s="48">
        <v>26</v>
      </c>
      <c r="H726" s="48">
        <v>39</v>
      </c>
      <c r="I726" s="48">
        <v>14</v>
      </c>
      <c r="J726" s="48">
        <v>8</v>
      </c>
      <c r="K726" s="48">
        <v>62</v>
      </c>
      <c r="L726" s="60">
        <v>560</v>
      </c>
      <c r="M726"/>
      <c r="N726" s="32"/>
      <c r="O726" s="32"/>
      <c r="P726" s="32"/>
      <c r="Q726" s="32"/>
      <c r="R726" s="32"/>
      <c r="S726" s="32"/>
      <c r="T726" s="32"/>
    </row>
    <row r="727" spans="1:20" hidden="1" x14ac:dyDescent="0.25">
      <c r="A727" s="49" t="s">
        <v>647</v>
      </c>
      <c r="B727" s="50" t="s">
        <v>435</v>
      </c>
      <c r="C727" s="50" t="s">
        <v>273</v>
      </c>
      <c r="D727" s="50" t="s">
        <v>1</v>
      </c>
      <c r="E727" s="51">
        <v>45</v>
      </c>
      <c r="F727" s="51">
        <v>9</v>
      </c>
      <c r="G727" s="51">
        <v>20</v>
      </c>
      <c r="H727" s="51">
        <v>227</v>
      </c>
      <c r="I727" s="51">
        <v>12</v>
      </c>
      <c r="J727" s="51">
        <v>26</v>
      </c>
      <c r="K727" s="51">
        <v>6</v>
      </c>
      <c r="L727" s="61">
        <v>447</v>
      </c>
      <c r="M727" s="65"/>
      <c r="N727" s="32"/>
      <c r="O727" s="32"/>
      <c r="P727" s="32"/>
      <c r="Q727" s="32"/>
      <c r="R727" s="32"/>
      <c r="S727" s="32"/>
      <c r="T727" s="32"/>
    </row>
    <row r="728" spans="1:20" x14ac:dyDescent="0.25">
      <c r="A728" s="49" t="s">
        <v>386</v>
      </c>
      <c r="B728" s="50" t="s">
        <v>31</v>
      </c>
      <c r="C728" s="50" t="s">
        <v>273</v>
      </c>
      <c r="D728" s="50" t="s">
        <v>1</v>
      </c>
      <c r="E728" s="51">
        <v>34</v>
      </c>
      <c r="F728" s="51">
        <v>9</v>
      </c>
      <c r="G728" s="51">
        <v>2</v>
      </c>
      <c r="H728" s="51">
        <v>15</v>
      </c>
      <c r="I728" s="51">
        <v>10</v>
      </c>
      <c r="J728" s="51">
        <v>16</v>
      </c>
      <c r="K728" s="51">
        <v>19</v>
      </c>
      <c r="L728" s="61">
        <v>425</v>
      </c>
    </row>
    <row r="729" spans="1:20" hidden="1" x14ac:dyDescent="0.25">
      <c r="A729" s="46" t="s">
        <v>656</v>
      </c>
      <c r="B729" s="47" t="s">
        <v>435</v>
      </c>
      <c r="C729" s="47" t="s">
        <v>273</v>
      </c>
      <c r="D729" s="47" t="s">
        <v>1</v>
      </c>
      <c r="E729" s="48">
        <v>53</v>
      </c>
      <c r="F729" s="48">
        <v>8</v>
      </c>
      <c r="G729" s="48">
        <v>2</v>
      </c>
      <c r="H729" s="48">
        <v>43</v>
      </c>
      <c r="I729" s="48">
        <v>48</v>
      </c>
      <c r="J729" s="48">
        <v>14</v>
      </c>
      <c r="K729" s="48">
        <v>6573</v>
      </c>
      <c r="L729" s="60">
        <v>691</v>
      </c>
      <c r="M729" s="65"/>
      <c r="N729" s="32"/>
      <c r="O729" s="32"/>
      <c r="P729" s="32"/>
      <c r="Q729" s="32"/>
      <c r="R729" s="32"/>
      <c r="S729" s="32"/>
      <c r="T729" s="32"/>
    </row>
    <row r="730" spans="1:20" hidden="1" x14ac:dyDescent="0.25">
      <c r="A730" s="46" t="s">
        <v>667</v>
      </c>
      <c r="B730" s="47" t="s">
        <v>435</v>
      </c>
      <c r="C730" s="47" t="s">
        <v>273</v>
      </c>
      <c r="D730" s="47" t="s">
        <v>1</v>
      </c>
      <c r="E730" s="48">
        <v>35</v>
      </c>
      <c r="F730" s="48">
        <v>8</v>
      </c>
      <c r="G730" s="48">
        <v>18</v>
      </c>
      <c r="H730" s="48">
        <v>50</v>
      </c>
      <c r="I730" s="48">
        <v>14</v>
      </c>
      <c r="J730" s="48">
        <v>15</v>
      </c>
      <c r="K730" s="48">
        <v>3819</v>
      </c>
      <c r="L730" s="60">
        <v>518</v>
      </c>
      <c r="M730" s="65"/>
      <c r="N730" s="32"/>
      <c r="O730" s="32"/>
      <c r="P730" s="32"/>
      <c r="Q730" s="32"/>
      <c r="R730" s="32"/>
      <c r="S730" s="32"/>
      <c r="T730" s="32"/>
    </row>
    <row r="731" spans="1:20" hidden="1" x14ac:dyDescent="0.25">
      <c r="A731" s="49" t="s">
        <v>679</v>
      </c>
      <c r="B731" s="50" t="s">
        <v>435</v>
      </c>
      <c r="C731" s="50" t="s">
        <v>273</v>
      </c>
      <c r="D731" s="50" t="s">
        <v>1</v>
      </c>
      <c r="E731" s="51">
        <v>40</v>
      </c>
      <c r="F731" s="51">
        <v>7</v>
      </c>
      <c r="G731" s="51">
        <v>2</v>
      </c>
      <c r="H731" s="51">
        <v>60</v>
      </c>
      <c r="I731" s="51">
        <v>8</v>
      </c>
      <c r="J731" s="51">
        <v>14</v>
      </c>
      <c r="K731" s="51">
        <v>371</v>
      </c>
      <c r="L731" s="61">
        <v>377</v>
      </c>
    </row>
    <row r="732" spans="1:20" hidden="1" x14ac:dyDescent="0.25">
      <c r="A732" s="46" t="s">
        <v>688</v>
      </c>
      <c r="B732" s="47" t="s">
        <v>435</v>
      </c>
      <c r="C732" s="47" t="s">
        <v>273</v>
      </c>
      <c r="D732" s="47" t="s">
        <v>1</v>
      </c>
      <c r="E732" s="48">
        <v>31</v>
      </c>
      <c r="F732" s="48">
        <v>7</v>
      </c>
      <c r="G732" s="48">
        <v>14</v>
      </c>
      <c r="H732" s="48">
        <v>37</v>
      </c>
      <c r="I732" s="48">
        <v>19</v>
      </c>
      <c r="J732" s="48">
        <v>13</v>
      </c>
      <c r="K732" s="48">
        <v>391</v>
      </c>
      <c r="L732" s="60">
        <v>375</v>
      </c>
    </row>
    <row r="733" spans="1:20" hidden="1" x14ac:dyDescent="0.25">
      <c r="A733" s="49" t="s">
        <v>689</v>
      </c>
      <c r="B733" s="50" t="s">
        <v>435</v>
      </c>
      <c r="C733" s="50" t="s">
        <v>273</v>
      </c>
      <c r="D733" s="50" t="s">
        <v>1</v>
      </c>
      <c r="E733" s="51">
        <v>14</v>
      </c>
      <c r="F733" s="51">
        <v>7</v>
      </c>
      <c r="G733" s="51">
        <v>10</v>
      </c>
      <c r="H733" s="51">
        <v>17</v>
      </c>
      <c r="I733" s="51">
        <v>5</v>
      </c>
      <c r="J733" s="51">
        <v>5</v>
      </c>
      <c r="K733" s="51">
        <v>634</v>
      </c>
      <c r="L733" s="61">
        <v>194</v>
      </c>
    </row>
    <row r="734" spans="1:20" hidden="1" x14ac:dyDescent="0.25">
      <c r="A734" s="46" t="s">
        <v>690</v>
      </c>
      <c r="B734" s="47" t="s">
        <v>435</v>
      </c>
      <c r="C734" s="47" t="s">
        <v>273</v>
      </c>
      <c r="D734" s="47" t="s">
        <v>1</v>
      </c>
      <c r="E734" s="48">
        <v>10</v>
      </c>
      <c r="F734" s="48">
        <v>7</v>
      </c>
      <c r="G734" s="48">
        <v>7</v>
      </c>
      <c r="H734" s="48">
        <v>27</v>
      </c>
      <c r="I734" s="48">
        <v>3</v>
      </c>
      <c r="J734" s="48">
        <v>2</v>
      </c>
      <c r="K734" s="48">
        <v>5</v>
      </c>
      <c r="L734" s="60">
        <v>146</v>
      </c>
    </row>
    <row r="735" spans="1:20" hidden="1" x14ac:dyDescent="0.25">
      <c r="A735" s="46" t="s">
        <v>717</v>
      </c>
      <c r="B735" s="47" t="s">
        <v>435</v>
      </c>
      <c r="C735" s="47" t="s">
        <v>273</v>
      </c>
      <c r="D735" s="47" t="s">
        <v>1</v>
      </c>
      <c r="E735" s="48">
        <v>24</v>
      </c>
      <c r="F735" s="48">
        <v>6</v>
      </c>
      <c r="G735" s="48">
        <v>2</v>
      </c>
      <c r="H735" s="48">
        <v>21</v>
      </c>
      <c r="I735" s="48">
        <v>7</v>
      </c>
      <c r="J735" s="48">
        <v>9</v>
      </c>
      <c r="K735" s="48">
        <v>555</v>
      </c>
      <c r="L735" s="60">
        <v>254</v>
      </c>
    </row>
    <row r="736" spans="1:20" x14ac:dyDescent="0.25">
      <c r="A736" s="49" t="s">
        <v>285</v>
      </c>
      <c r="B736" s="50" t="s">
        <v>41</v>
      </c>
      <c r="C736" s="50" t="s">
        <v>273</v>
      </c>
      <c r="D736" s="50" t="s">
        <v>1</v>
      </c>
      <c r="E736" s="51">
        <v>37</v>
      </c>
      <c r="F736" s="51">
        <v>6</v>
      </c>
      <c r="G736" s="51">
        <v>2</v>
      </c>
      <c r="H736" s="51">
        <v>18</v>
      </c>
      <c r="I736" s="51">
        <v>19</v>
      </c>
      <c r="J736" s="51">
        <v>12</v>
      </c>
      <c r="K736" s="51">
        <v>156</v>
      </c>
      <c r="L736" s="61">
        <v>422</v>
      </c>
      <c r="M736" s="65"/>
      <c r="N736" s="32"/>
      <c r="O736" s="32"/>
      <c r="P736" s="32"/>
      <c r="Q736" s="32"/>
      <c r="R736" s="32"/>
      <c r="S736" s="32"/>
      <c r="T736" s="32"/>
    </row>
    <row r="737" spans="1:20" hidden="1" x14ac:dyDescent="0.25">
      <c r="A737" s="46" t="s">
        <v>723</v>
      </c>
      <c r="B737" s="47" t="s">
        <v>435</v>
      </c>
      <c r="C737" s="47" t="s">
        <v>273</v>
      </c>
      <c r="D737" s="47" t="s">
        <v>1</v>
      </c>
      <c r="E737" s="48">
        <v>27</v>
      </c>
      <c r="F737" s="48">
        <v>6</v>
      </c>
      <c r="G737" s="48">
        <v>9</v>
      </c>
      <c r="H737" s="48">
        <v>70</v>
      </c>
      <c r="I737" s="48">
        <v>8</v>
      </c>
      <c r="J737" s="48">
        <v>4</v>
      </c>
      <c r="K737" s="48">
        <v>1007</v>
      </c>
      <c r="L737" s="60">
        <v>211</v>
      </c>
    </row>
    <row r="738" spans="1:20" hidden="1" x14ac:dyDescent="0.25">
      <c r="A738" s="49" t="s">
        <v>731</v>
      </c>
      <c r="B738" s="50" t="s">
        <v>435</v>
      </c>
      <c r="C738" s="50" t="s">
        <v>273</v>
      </c>
      <c r="D738" s="50" t="s">
        <v>1</v>
      </c>
      <c r="E738" s="51">
        <v>30</v>
      </c>
      <c r="F738" s="51">
        <v>5</v>
      </c>
      <c r="G738" s="51">
        <v>16</v>
      </c>
      <c r="H738" s="51">
        <v>68</v>
      </c>
      <c r="I738" s="51">
        <v>8</v>
      </c>
      <c r="J738" s="51">
        <v>9</v>
      </c>
      <c r="K738" s="51">
        <v>0</v>
      </c>
      <c r="L738" s="61">
        <v>352</v>
      </c>
    </row>
    <row r="739" spans="1:20" hidden="1" x14ac:dyDescent="0.25">
      <c r="A739" s="46" t="s">
        <v>738</v>
      </c>
      <c r="B739" s="47" t="s">
        <v>435</v>
      </c>
      <c r="C739" s="47" t="s">
        <v>273</v>
      </c>
      <c r="D739" s="47" t="s">
        <v>1</v>
      </c>
      <c r="E739" s="48">
        <v>43</v>
      </c>
      <c r="F739" s="48">
        <v>5</v>
      </c>
      <c r="G739" s="48">
        <v>16</v>
      </c>
      <c r="H739" s="48">
        <v>26</v>
      </c>
      <c r="I739" s="48">
        <v>19</v>
      </c>
      <c r="J739" s="48">
        <v>14</v>
      </c>
      <c r="K739" s="48">
        <v>2422</v>
      </c>
      <c r="L739" s="60">
        <v>444</v>
      </c>
    </row>
    <row r="740" spans="1:20" x14ac:dyDescent="0.25">
      <c r="A740" s="49" t="s">
        <v>347</v>
      </c>
      <c r="B740" s="50" t="s">
        <v>41</v>
      </c>
      <c r="C740" s="50" t="s">
        <v>273</v>
      </c>
      <c r="D740" s="50" t="s">
        <v>1</v>
      </c>
      <c r="E740" s="51">
        <v>23</v>
      </c>
      <c r="F740" s="51">
        <v>5</v>
      </c>
      <c r="G740" s="51">
        <v>10</v>
      </c>
      <c r="H740" s="51">
        <v>20</v>
      </c>
      <c r="I740" s="51">
        <v>4</v>
      </c>
      <c r="J740" s="51">
        <v>2</v>
      </c>
      <c r="K740" s="51">
        <v>940</v>
      </c>
      <c r="L740" s="61">
        <v>208</v>
      </c>
    </row>
    <row r="741" spans="1:20" x14ac:dyDescent="0.25">
      <c r="A741" s="49" t="s">
        <v>393</v>
      </c>
      <c r="B741" s="50" t="s">
        <v>35</v>
      </c>
      <c r="C741" s="50" t="s">
        <v>273</v>
      </c>
      <c r="D741" s="50" t="s">
        <v>1</v>
      </c>
      <c r="E741" s="51">
        <v>23</v>
      </c>
      <c r="F741" s="51">
        <v>5</v>
      </c>
      <c r="G741" s="51">
        <v>6</v>
      </c>
      <c r="H741" s="51">
        <v>19</v>
      </c>
      <c r="I741" s="51">
        <v>5</v>
      </c>
      <c r="J741" s="51">
        <v>3</v>
      </c>
      <c r="K741" s="51">
        <v>41</v>
      </c>
      <c r="L741" s="61">
        <v>297</v>
      </c>
    </row>
    <row r="742" spans="1:20" hidden="1" x14ac:dyDescent="0.25">
      <c r="A742" s="46" t="s">
        <v>755</v>
      </c>
      <c r="B742" s="47" t="s">
        <v>435</v>
      </c>
      <c r="C742" s="47" t="s">
        <v>273</v>
      </c>
      <c r="D742" s="47" t="s">
        <v>1</v>
      </c>
      <c r="E742" s="48">
        <v>39</v>
      </c>
      <c r="F742" s="48">
        <v>5</v>
      </c>
      <c r="G742" s="48">
        <v>6</v>
      </c>
      <c r="H742" s="48">
        <v>70</v>
      </c>
      <c r="I742" s="48">
        <v>40</v>
      </c>
      <c r="J742" s="48">
        <v>7</v>
      </c>
      <c r="K742" s="48">
        <v>6529</v>
      </c>
      <c r="L742" s="60">
        <v>396</v>
      </c>
      <c r="M742" s="65"/>
      <c r="N742" s="32"/>
      <c r="O742" s="32"/>
      <c r="P742" s="32"/>
      <c r="Q742" s="32"/>
      <c r="R742" s="32"/>
      <c r="S742" s="32"/>
      <c r="T742" s="32"/>
    </row>
    <row r="743" spans="1:20" hidden="1" x14ac:dyDescent="0.25">
      <c r="A743" s="46" t="s">
        <v>761</v>
      </c>
      <c r="B743" s="47" t="s">
        <v>435</v>
      </c>
      <c r="C743" s="47" t="s">
        <v>273</v>
      </c>
      <c r="D743" s="47" t="s">
        <v>1</v>
      </c>
      <c r="E743" s="48">
        <v>10</v>
      </c>
      <c r="F743" s="48">
        <v>4</v>
      </c>
      <c r="G743" s="48">
        <v>4</v>
      </c>
      <c r="H743" s="48">
        <v>3</v>
      </c>
      <c r="I743" s="48">
        <v>3</v>
      </c>
      <c r="J743" s="48">
        <v>7</v>
      </c>
      <c r="K743" s="48">
        <v>4</v>
      </c>
      <c r="L743" s="60">
        <v>137</v>
      </c>
    </row>
    <row r="744" spans="1:20" hidden="1" x14ac:dyDescent="0.25">
      <c r="A744" s="49" t="s">
        <v>766</v>
      </c>
      <c r="B744" s="50" t="s">
        <v>435</v>
      </c>
      <c r="C744" s="50" t="s">
        <v>273</v>
      </c>
      <c r="D744" s="50" t="s">
        <v>1</v>
      </c>
      <c r="E744" s="51">
        <v>19</v>
      </c>
      <c r="F744" s="51">
        <v>4</v>
      </c>
      <c r="G744" s="51">
        <v>2</v>
      </c>
      <c r="H744" s="51">
        <v>6</v>
      </c>
      <c r="I744" s="51">
        <v>5</v>
      </c>
      <c r="J744" s="51">
        <v>5</v>
      </c>
      <c r="K744" s="51">
        <v>0</v>
      </c>
      <c r="L744" s="61">
        <v>220</v>
      </c>
    </row>
    <row r="745" spans="1:20" hidden="1" x14ac:dyDescent="0.25">
      <c r="A745" s="46" t="s">
        <v>773</v>
      </c>
      <c r="B745" s="47" t="s">
        <v>435</v>
      </c>
      <c r="C745" s="47" t="s">
        <v>273</v>
      </c>
      <c r="D745" s="47" t="s">
        <v>1</v>
      </c>
      <c r="E745" s="48">
        <v>24</v>
      </c>
      <c r="F745" s="48">
        <v>4</v>
      </c>
      <c r="G745" s="48">
        <v>14</v>
      </c>
      <c r="H745" s="48">
        <v>83</v>
      </c>
      <c r="I745" s="48">
        <v>9</v>
      </c>
      <c r="J745" s="48">
        <v>3</v>
      </c>
      <c r="K745" s="48">
        <v>338</v>
      </c>
      <c r="L745" s="60">
        <v>190</v>
      </c>
    </row>
    <row r="746" spans="1:20" hidden="1" x14ac:dyDescent="0.25">
      <c r="A746" s="46" t="s">
        <v>775</v>
      </c>
      <c r="B746" s="47" t="s">
        <v>435</v>
      </c>
      <c r="C746" s="47" t="s">
        <v>273</v>
      </c>
      <c r="D746" s="47" t="s">
        <v>1</v>
      </c>
      <c r="E746" s="48">
        <v>24</v>
      </c>
      <c r="F746" s="48">
        <v>4</v>
      </c>
      <c r="G746" s="48">
        <v>8</v>
      </c>
      <c r="H746" s="48">
        <v>54</v>
      </c>
      <c r="I746" s="48">
        <v>9</v>
      </c>
      <c r="J746" s="48">
        <v>9</v>
      </c>
      <c r="K746" s="48">
        <v>54</v>
      </c>
      <c r="L746" s="60">
        <v>243</v>
      </c>
    </row>
    <row r="747" spans="1:20" hidden="1" x14ac:dyDescent="0.25">
      <c r="A747" s="49" t="s">
        <v>777</v>
      </c>
      <c r="B747" s="50" t="s">
        <v>435</v>
      </c>
      <c r="C747" s="50" t="s">
        <v>273</v>
      </c>
      <c r="D747" s="50" t="s">
        <v>1</v>
      </c>
      <c r="E747" s="51">
        <v>33</v>
      </c>
      <c r="F747" s="51">
        <v>4</v>
      </c>
      <c r="G747" s="51">
        <v>21</v>
      </c>
      <c r="H747" s="51">
        <v>49</v>
      </c>
      <c r="I747" s="51">
        <v>6</v>
      </c>
      <c r="J747" s="51">
        <v>9</v>
      </c>
      <c r="K747" s="51">
        <v>189</v>
      </c>
      <c r="L747" s="61">
        <v>312</v>
      </c>
    </row>
    <row r="748" spans="1:20" hidden="1" x14ac:dyDescent="0.25">
      <c r="A748" s="46" t="s">
        <v>788</v>
      </c>
      <c r="B748" s="47" t="s">
        <v>435</v>
      </c>
      <c r="C748" s="47" t="s">
        <v>273</v>
      </c>
      <c r="D748" s="47" t="s">
        <v>1</v>
      </c>
      <c r="E748" s="48">
        <v>11</v>
      </c>
      <c r="F748" s="48">
        <v>3</v>
      </c>
      <c r="G748" s="48">
        <v>4</v>
      </c>
      <c r="H748" s="48">
        <v>21</v>
      </c>
      <c r="I748" s="48">
        <v>1</v>
      </c>
      <c r="J748" s="48">
        <v>1</v>
      </c>
      <c r="K748" s="48">
        <v>0</v>
      </c>
      <c r="L748" s="60">
        <v>84</v>
      </c>
    </row>
    <row r="749" spans="1:20" hidden="1" x14ac:dyDescent="0.25">
      <c r="A749" s="46" t="s">
        <v>794</v>
      </c>
      <c r="B749" s="47" t="s">
        <v>435</v>
      </c>
      <c r="C749" s="47" t="s">
        <v>273</v>
      </c>
      <c r="D749" s="47" t="s">
        <v>1</v>
      </c>
      <c r="E749" s="48">
        <v>42</v>
      </c>
      <c r="F749" s="48">
        <v>3</v>
      </c>
      <c r="G749" s="48">
        <v>20</v>
      </c>
      <c r="H749" s="48">
        <v>121</v>
      </c>
      <c r="I749" s="48">
        <v>21</v>
      </c>
      <c r="J749" s="48">
        <v>11</v>
      </c>
      <c r="K749" s="48">
        <v>1116</v>
      </c>
      <c r="L749" s="60">
        <v>416</v>
      </c>
      <c r="M749" s="65"/>
      <c r="N749" s="32"/>
      <c r="O749" s="32"/>
      <c r="P749" s="32"/>
      <c r="Q749" s="32"/>
      <c r="R749" s="32"/>
      <c r="S749" s="32"/>
      <c r="T749" s="32"/>
    </row>
    <row r="750" spans="1:20" hidden="1" x14ac:dyDescent="0.25">
      <c r="A750" s="46" t="s">
        <v>795</v>
      </c>
      <c r="B750" s="47" t="s">
        <v>435</v>
      </c>
      <c r="C750" s="47" t="s">
        <v>273</v>
      </c>
      <c r="D750" s="47" t="s">
        <v>1</v>
      </c>
      <c r="E750" s="48">
        <v>17</v>
      </c>
      <c r="F750" s="48">
        <v>3</v>
      </c>
      <c r="G750" s="48">
        <v>2</v>
      </c>
      <c r="H750" s="48">
        <v>18</v>
      </c>
      <c r="I750" s="48">
        <v>4</v>
      </c>
      <c r="J750" s="48">
        <v>2</v>
      </c>
      <c r="K750" s="48">
        <v>64</v>
      </c>
      <c r="L750" s="60">
        <v>158</v>
      </c>
    </row>
    <row r="751" spans="1:20" hidden="1" x14ac:dyDescent="0.25">
      <c r="A751" s="46" t="s">
        <v>798</v>
      </c>
      <c r="B751" s="47" t="s">
        <v>435</v>
      </c>
      <c r="C751" s="47" t="s">
        <v>273</v>
      </c>
      <c r="D751" s="47" t="s">
        <v>1</v>
      </c>
      <c r="E751" s="48">
        <v>23</v>
      </c>
      <c r="F751" s="48">
        <v>3</v>
      </c>
      <c r="G751" s="48">
        <v>20</v>
      </c>
      <c r="H751" s="48">
        <v>47</v>
      </c>
      <c r="I751" s="48">
        <v>8</v>
      </c>
      <c r="J751" s="48">
        <v>4</v>
      </c>
      <c r="K751" s="48">
        <v>0</v>
      </c>
      <c r="L751" s="60">
        <v>164</v>
      </c>
    </row>
    <row r="752" spans="1:20" hidden="1" x14ac:dyDescent="0.25">
      <c r="A752" s="49" t="s">
        <v>799</v>
      </c>
      <c r="B752" s="50" t="s">
        <v>435</v>
      </c>
      <c r="C752" s="50" t="s">
        <v>273</v>
      </c>
      <c r="D752" s="50" t="s">
        <v>1</v>
      </c>
      <c r="E752" s="51">
        <v>20</v>
      </c>
      <c r="F752" s="51">
        <v>3</v>
      </c>
      <c r="G752" s="51">
        <v>2</v>
      </c>
      <c r="H752" s="51">
        <v>9</v>
      </c>
      <c r="I752" s="51">
        <v>12</v>
      </c>
      <c r="J752" s="51">
        <v>11</v>
      </c>
      <c r="K752" s="51">
        <v>81</v>
      </c>
      <c r="L752" s="61">
        <v>236</v>
      </c>
      <c r="M752"/>
      <c r="N752" s="32"/>
      <c r="O752" s="32"/>
      <c r="P752" s="32"/>
      <c r="Q752" s="32"/>
      <c r="R752" s="32"/>
      <c r="S752" s="32"/>
      <c r="T752" s="32"/>
    </row>
    <row r="753" spans="1:20" hidden="1" x14ac:dyDescent="0.25">
      <c r="A753" s="46" t="s">
        <v>802</v>
      </c>
      <c r="B753" s="47" t="s">
        <v>435</v>
      </c>
      <c r="C753" s="47" t="s">
        <v>273</v>
      </c>
      <c r="D753" s="47" t="s">
        <v>1</v>
      </c>
      <c r="E753" s="48">
        <v>7</v>
      </c>
      <c r="F753" s="48">
        <v>3</v>
      </c>
      <c r="G753" s="48">
        <v>0</v>
      </c>
      <c r="H753" s="48">
        <v>3</v>
      </c>
      <c r="I753" s="48">
        <v>2</v>
      </c>
      <c r="J753" s="48">
        <v>4</v>
      </c>
      <c r="K753" s="48">
        <v>0</v>
      </c>
      <c r="L753" s="60">
        <v>60</v>
      </c>
    </row>
    <row r="754" spans="1:20" hidden="1" x14ac:dyDescent="0.25">
      <c r="A754" s="49" t="s">
        <v>805</v>
      </c>
      <c r="B754" s="50" t="s">
        <v>435</v>
      </c>
      <c r="C754" s="50" t="s">
        <v>273</v>
      </c>
      <c r="D754" s="50" t="s">
        <v>1</v>
      </c>
      <c r="E754" s="51">
        <v>12</v>
      </c>
      <c r="F754" s="51">
        <v>3</v>
      </c>
      <c r="G754" s="51">
        <v>0</v>
      </c>
      <c r="H754" s="51">
        <v>8</v>
      </c>
      <c r="I754" s="51">
        <v>8</v>
      </c>
      <c r="J754" s="51">
        <v>2</v>
      </c>
      <c r="K754" s="51">
        <v>0</v>
      </c>
      <c r="L754" s="61">
        <v>118</v>
      </c>
    </row>
    <row r="755" spans="1:20" hidden="1" x14ac:dyDescent="0.25">
      <c r="A755" s="46" t="s">
        <v>807</v>
      </c>
      <c r="B755" s="47" t="s">
        <v>435</v>
      </c>
      <c r="C755" s="47" t="s">
        <v>273</v>
      </c>
      <c r="D755" s="47" t="s">
        <v>1</v>
      </c>
      <c r="E755" s="48">
        <v>13</v>
      </c>
      <c r="F755" s="48">
        <v>3</v>
      </c>
      <c r="G755" s="48">
        <v>23</v>
      </c>
      <c r="H755" s="48">
        <v>24</v>
      </c>
      <c r="I755" s="48">
        <v>1</v>
      </c>
      <c r="J755" s="48">
        <v>2</v>
      </c>
      <c r="K755" s="48">
        <v>0</v>
      </c>
      <c r="L755" s="60">
        <v>93</v>
      </c>
    </row>
    <row r="756" spans="1:20" hidden="1" x14ac:dyDescent="0.25">
      <c r="A756" s="46" t="s">
        <v>811</v>
      </c>
      <c r="B756" s="47" t="s">
        <v>435</v>
      </c>
      <c r="C756" s="47" t="s">
        <v>273</v>
      </c>
      <c r="D756" s="47" t="s">
        <v>1</v>
      </c>
      <c r="E756" s="48">
        <v>6</v>
      </c>
      <c r="F756" s="48">
        <v>2</v>
      </c>
      <c r="G756" s="48">
        <v>0</v>
      </c>
      <c r="H756" s="48">
        <v>1</v>
      </c>
      <c r="I756" s="48">
        <v>1</v>
      </c>
      <c r="J756" s="48">
        <v>2</v>
      </c>
      <c r="K756" s="48">
        <v>195</v>
      </c>
      <c r="L756" s="60">
        <v>69</v>
      </c>
    </row>
    <row r="757" spans="1:20" hidden="1" x14ac:dyDescent="0.25">
      <c r="A757" s="46" t="s">
        <v>819</v>
      </c>
      <c r="B757" s="47" t="s">
        <v>435</v>
      </c>
      <c r="C757" s="47" t="s">
        <v>273</v>
      </c>
      <c r="D757" s="47" t="s">
        <v>1</v>
      </c>
      <c r="E757" s="48">
        <v>20</v>
      </c>
      <c r="F757" s="48">
        <v>2</v>
      </c>
      <c r="G757" s="48">
        <v>4</v>
      </c>
      <c r="H757" s="48">
        <v>28</v>
      </c>
      <c r="I757" s="48">
        <v>4</v>
      </c>
      <c r="J757" s="48">
        <v>5</v>
      </c>
      <c r="K757" s="48">
        <v>0</v>
      </c>
      <c r="L757" s="60">
        <v>169</v>
      </c>
      <c r="M757" s="65"/>
      <c r="N757" s="32"/>
      <c r="O757" s="32"/>
      <c r="P757" s="32"/>
      <c r="Q757" s="32"/>
      <c r="R757" s="32"/>
      <c r="S757" s="32"/>
      <c r="T757" s="32"/>
    </row>
    <row r="758" spans="1:20" hidden="1" x14ac:dyDescent="0.25">
      <c r="A758" s="46" t="s">
        <v>824</v>
      </c>
      <c r="B758" s="47" t="s">
        <v>435</v>
      </c>
      <c r="C758" s="47" t="s">
        <v>273</v>
      </c>
      <c r="D758" s="47" t="s">
        <v>1</v>
      </c>
      <c r="E758" s="48">
        <v>37</v>
      </c>
      <c r="F758" s="48">
        <v>2</v>
      </c>
      <c r="G758" s="48">
        <v>2</v>
      </c>
      <c r="H758" s="48">
        <v>15</v>
      </c>
      <c r="I758" s="48">
        <v>46</v>
      </c>
      <c r="J758" s="48">
        <v>4</v>
      </c>
      <c r="K758" s="48">
        <v>3956</v>
      </c>
      <c r="L758" s="60">
        <v>433</v>
      </c>
    </row>
    <row r="759" spans="1:20" x14ac:dyDescent="0.25">
      <c r="A759" s="46" t="s">
        <v>407</v>
      </c>
      <c r="B759" s="47" t="s">
        <v>41</v>
      </c>
      <c r="C759" s="47" t="s">
        <v>273</v>
      </c>
      <c r="D759" s="47" t="s">
        <v>1</v>
      </c>
      <c r="E759" s="48">
        <v>15</v>
      </c>
      <c r="F759" s="48">
        <v>2</v>
      </c>
      <c r="G759" s="48">
        <v>2</v>
      </c>
      <c r="H759" s="48">
        <v>4</v>
      </c>
      <c r="I759" s="48">
        <v>5</v>
      </c>
      <c r="J759" s="48">
        <v>3</v>
      </c>
      <c r="K759" s="48">
        <v>715</v>
      </c>
      <c r="L759" s="60">
        <v>195</v>
      </c>
    </row>
    <row r="760" spans="1:20" hidden="1" x14ac:dyDescent="0.25">
      <c r="A760" s="49" t="s">
        <v>250</v>
      </c>
      <c r="B760" s="50" t="s">
        <v>37</v>
      </c>
      <c r="C760" s="50" t="s">
        <v>273</v>
      </c>
      <c r="D760" s="50" t="s">
        <v>1</v>
      </c>
      <c r="E760" s="51">
        <v>13</v>
      </c>
      <c r="F760" s="51">
        <v>2</v>
      </c>
      <c r="G760" s="51">
        <v>2</v>
      </c>
      <c r="H760" s="51">
        <v>0</v>
      </c>
      <c r="I760" s="51">
        <v>2</v>
      </c>
      <c r="J760" s="51">
        <v>4</v>
      </c>
      <c r="K760" s="51">
        <v>9</v>
      </c>
      <c r="L760" s="61">
        <v>94</v>
      </c>
    </row>
    <row r="761" spans="1:20" hidden="1" x14ac:dyDescent="0.25">
      <c r="A761" s="49" t="s">
        <v>835</v>
      </c>
      <c r="B761" s="50" t="s">
        <v>435</v>
      </c>
      <c r="C761" s="50" t="s">
        <v>273</v>
      </c>
      <c r="D761" s="50" t="s">
        <v>1</v>
      </c>
      <c r="E761" s="51">
        <v>9</v>
      </c>
      <c r="F761" s="51">
        <v>1</v>
      </c>
      <c r="G761" s="51">
        <v>6</v>
      </c>
      <c r="H761" s="51">
        <v>11</v>
      </c>
      <c r="I761" s="51">
        <v>7</v>
      </c>
      <c r="J761" s="51">
        <v>4</v>
      </c>
      <c r="K761" s="51">
        <v>217</v>
      </c>
      <c r="L761" s="61">
        <v>105</v>
      </c>
      <c r="M761"/>
      <c r="N761" s="32"/>
      <c r="O761" s="32"/>
      <c r="P761" s="32"/>
      <c r="Q761" s="32"/>
      <c r="R761" s="32"/>
      <c r="S761" s="32"/>
      <c r="T761" s="32"/>
    </row>
    <row r="762" spans="1:20" hidden="1" x14ac:dyDescent="0.25">
      <c r="A762" s="46" t="s">
        <v>836</v>
      </c>
      <c r="B762" s="47" t="s">
        <v>435</v>
      </c>
      <c r="C762" s="47" t="s">
        <v>273</v>
      </c>
      <c r="D762" s="47" t="s">
        <v>1</v>
      </c>
      <c r="E762" s="48">
        <v>6</v>
      </c>
      <c r="F762" s="48">
        <v>1</v>
      </c>
      <c r="G762" s="48">
        <v>0</v>
      </c>
      <c r="H762" s="48">
        <v>9</v>
      </c>
      <c r="I762" s="48">
        <v>3</v>
      </c>
      <c r="J762" s="48">
        <v>3</v>
      </c>
      <c r="K762" s="48">
        <v>0</v>
      </c>
      <c r="L762" s="60">
        <v>59</v>
      </c>
      <c r="M762"/>
      <c r="N762" s="32"/>
      <c r="O762" s="32"/>
      <c r="P762" s="32"/>
      <c r="Q762" s="32"/>
      <c r="R762" s="32"/>
      <c r="S762" s="32"/>
      <c r="T762" s="32"/>
    </row>
    <row r="763" spans="1:20" hidden="1" x14ac:dyDescent="0.25">
      <c r="A763" s="49" t="s">
        <v>839</v>
      </c>
      <c r="B763" s="50" t="s">
        <v>435</v>
      </c>
      <c r="C763" s="50" t="s">
        <v>273</v>
      </c>
      <c r="D763" s="50" t="s">
        <v>1</v>
      </c>
      <c r="E763" s="51">
        <v>14</v>
      </c>
      <c r="F763" s="51">
        <v>1</v>
      </c>
      <c r="G763" s="51">
        <v>4</v>
      </c>
      <c r="H763" s="51">
        <v>21</v>
      </c>
      <c r="I763" s="51">
        <v>6</v>
      </c>
      <c r="J763" s="51">
        <v>1</v>
      </c>
      <c r="K763" s="51">
        <v>231</v>
      </c>
      <c r="L763" s="61">
        <v>105</v>
      </c>
    </row>
    <row r="764" spans="1:20" hidden="1" x14ac:dyDescent="0.25">
      <c r="A764" s="46" t="s">
        <v>840</v>
      </c>
      <c r="B764" s="47" t="s">
        <v>435</v>
      </c>
      <c r="C764" s="47" t="s">
        <v>273</v>
      </c>
      <c r="D764" s="47" t="s">
        <v>1</v>
      </c>
      <c r="E764" s="48">
        <v>4</v>
      </c>
      <c r="F764" s="48">
        <v>1</v>
      </c>
      <c r="G764" s="48">
        <v>0</v>
      </c>
      <c r="H764" s="48">
        <v>5</v>
      </c>
      <c r="I764" s="48">
        <v>0</v>
      </c>
      <c r="J764" s="48">
        <v>0</v>
      </c>
      <c r="K764" s="48">
        <v>0</v>
      </c>
      <c r="L764" s="60">
        <v>37</v>
      </c>
      <c r="M764"/>
      <c r="N764" s="32"/>
      <c r="O764" s="32"/>
      <c r="P764" s="32"/>
      <c r="Q764" s="32"/>
      <c r="R764" s="32"/>
      <c r="S764" s="32"/>
      <c r="T764" s="32"/>
    </row>
    <row r="765" spans="1:20" hidden="1" x14ac:dyDescent="0.25">
      <c r="A765" s="46" t="s">
        <v>292</v>
      </c>
      <c r="B765" s="47" t="s">
        <v>37</v>
      </c>
      <c r="C765" s="47" t="s">
        <v>273</v>
      </c>
      <c r="D765" s="47" t="s">
        <v>1</v>
      </c>
      <c r="E765" s="48">
        <v>8</v>
      </c>
      <c r="F765" s="48">
        <v>1</v>
      </c>
      <c r="G765" s="48">
        <v>0</v>
      </c>
      <c r="H765" s="48">
        <v>5</v>
      </c>
      <c r="I765" s="48">
        <v>0</v>
      </c>
      <c r="J765" s="48">
        <v>0</v>
      </c>
      <c r="K765" s="48">
        <v>0</v>
      </c>
      <c r="L765" s="60">
        <v>67</v>
      </c>
      <c r="M765" s="65"/>
      <c r="N765" s="32"/>
      <c r="O765" s="32"/>
      <c r="P765" s="32"/>
      <c r="Q765" s="32"/>
      <c r="R765" s="32"/>
      <c r="S765" s="32"/>
      <c r="T765" s="32"/>
    </row>
    <row r="766" spans="1:20" hidden="1" x14ac:dyDescent="0.25">
      <c r="A766" s="49" t="s">
        <v>846</v>
      </c>
      <c r="B766" s="50" t="s">
        <v>435</v>
      </c>
      <c r="C766" s="50" t="s">
        <v>273</v>
      </c>
      <c r="D766" s="50" t="s">
        <v>1</v>
      </c>
      <c r="E766" s="51">
        <v>34</v>
      </c>
      <c r="F766" s="51">
        <v>1</v>
      </c>
      <c r="G766" s="51">
        <v>67</v>
      </c>
      <c r="H766" s="51">
        <v>101</v>
      </c>
      <c r="I766" s="51">
        <v>9</v>
      </c>
      <c r="J766" s="51">
        <v>4</v>
      </c>
      <c r="K766" s="51">
        <v>2</v>
      </c>
      <c r="L766" s="61">
        <v>223</v>
      </c>
    </row>
    <row r="767" spans="1:20" hidden="1" x14ac:dyDescent="0.25">
      <c r="A767" s="49" t="s">
        <v>848</v>
      </c>
      <c r="B767" s="50" t="s">
        <v>435</v>
      </c>
      <c r="C767" s="50" t="s">
        <v>273</v>
      </c>
      <c r="D767" s="50" t="s">
        <v>1</v>
      </c>
      <c r="E767" s="51">
        <v>4</v>
      </c>
      <c r="F767" s="51">
        <v>1</v>
      </c>
      <c r="G767" s="51">
        <v>5</v>
      </c>
      <c r="H767" s="51">
        <v>7</v>
      </c>
      <c r="I767" s="51">
        <v>1</v>
      </c>
      <c r="J767" s="51">
        <v>0</v>
      </c>
      <c r="K767" s="51">
        <v>0</v>
      </c>
      <c r="L767" s="61">
        <v>29</v>
      </c>
    </row>
    <row r="768" spans="1:20" hidden="1" x14ac:dyDescent="0.25">
      <c r="A768" s="49" t="s">
        <v>854</v>
      </c>
      <c r="B768" s="50" t="s">
        <v>435</v>
      </c>
      <c r="C768" s="50" t="s">
        <v>273</v>
      </c>
      <c r="D768" s="50" t="s">
        <v>1</v>
      </c>
      <c r="E768" s="51">
        <v>16</v>
      </c>
      <c r="F768" s="51">
        <v>1</v>
      </c>
      <c r="G768" s="51">
        <v>2</v>
      </c>
      <c r="H768" s="51">
        <v>30</v>
      </c>
      <c r="I768" s="51">
        <v>3</v>
      </c>
      <c r="J768" s="51">
        <v>3</v>
      </c>
      <c r="K768" s="51">
        <v>1032</v>
      </c>
      <c r="L768" s="61">
        <v>166</v>
      </c>
    </row>
    <row r="769" spans="1:20" hidden="1" x14ac:dyDescent="0.25">
      <c r="A769" s="49" t="s">
        <v>856</v>
      </c>
      <c r="B769" s="50" t="s">
        <v>435</v>
      </c>
      <c r="C769" s="50" t="s">
        <v>273</v>
      </c>
      <c r="D769" s="50" t="s">
        <v>1</v>
      </c>
      <c r="E769" s="51">
        <v>7</v>
      </c>
      <c r="F769" s="51">
        <v>1</v>
      </c>
      <c r="G769" s="51">
        <v>2</v>
      </c>
      <c r="H769" s="51">
        <v>13</v>
      </c>
      <c r="I769" s="51">
        <v>3</v>
      </c>
      <c r="J769" s="51">
        <v>1</v>
      </c>
      <c r="K769" s="51">
        <v>107</v>
      </c>
      <c r="L769" s="61">
        <v>75</v>
      </c>
    </row>
    <row r="770" spans="1:20" hidden="1" x14ac:dyDescent="0.25">
      <c r="A770" s="49" t="s">
        <v>864</v>
      </c>
      <c r="B770" s="50" t="s">
        <v>435</v>
      </c>
      <c r="C770" s="50" t="s">
        <v>273</v>
      </c>
      <c r="D770" s="50" t="s">
        <v>1</v>
      </c>
      <c r="E770" s="51">
        <v>3</v>
      </c>
      <c r="F770" s="51">
        <v>1</v>
      </c>
      <c r="G770" s="51">
        <v>2</v>
      </c>
      <c r="H770" s="51">
        <v>5</v>
      </c>
      <c r="I770" s="51">
        <v>0</v>
      </c>
      <c r="J770" s="51">
        <v>0</v>
      </c>
      <c r="K770" s="51">
        <v>77</v>
      </c>
      <c r="L770" s="61">
        <v>24</v>
      </c>
      <c r="M770" s="65"/>
      <c r="N770" s="32"/>
      <c r="O770" s="32"/>
      <c r="P770" s="32"/>
      <c r="Q770" s="32"/>
      <c r="R770" s="32"/>
      <c r="S770" s="32"/>
      <c r="T770" s="32"/>
    </row>
    <row r="771" spans="1:20" hidden="1" x14ac:dyDescent="0.25">
      <c r="A771" s="46" t="s">
        <v>872</v>
      </c>
      <c r="B771" s="47" t="s">
        <v>435</v>
      </c>
      <c r="C771" s="47" t="s">
        <v>273</v>
      </c>
      <c r="D771" s="47" t="s">
        <v>1</v>
      </c>
      <c r="E771" s="48">
        <v>13</v>
      </c>
      <c r="F771" s="48">
        <v>1</v>
      </c>
      <c r="G771" s="48">
        <v>4</v>
      </c>
      <c r="H771" s="48">
        <v>26</v>
      </c>
      <c r="I771" s="48">
        <v>3</v>
      </c>
      <c r="J771" s="48">
        <v>6</v>
      </c>
      <c r="K771" s="48">
        <v>29</v>
      </c>
      <c r="L771" s="60">
        <v>150</v>
      </c>
    </row>
    <row r="772" spans="1:20" hidden="1" x14ac:dyDescent="0.25">
      <c r="A772" s="49" t="s">
        <v>873</v>
      </c>
      <c r="B772" s="50" t="s">
        <v>435</v>
      </c>
      <c r="C772" s="50" t="s">
        <v>273</v>
      </c>
      <c r="D772" s="50" t="s">
        <v>1</v>
      </c>
      <c r="E772" s="51">
        <v>6</v>
      </c>
      <c r="F772" s="51">
        <v>1</v>
      </c>
      <c r="G772" s="51">
        <v>6</v>
      </c>
      <c r="H772" s="51">
        <v>8</v>
      </c>
      <c r="I772" s="51">
        <v>0</v>
      </c>
      <c r="J772" s="51">
        <v>1</v>
      </c>
      <c r="K772" s="51">
        <v>0</v>
      </c>
      <c r="L772" s="61">
        <v>57</v>
      </c>
    </row>
    <row r="773" spans="1:20" hidden="1" x14ac:dyDescent="0.25">
      <c r="A773" s="46" t="s">
        <v>897</v>
      </c>
      <c r="B773" s="47" t="s">
        <v>435</v>
      </c>
      <c r="C773" s="47" t="s">
        <v>273</v>
      </c>
      <c r="D773" s="47" t="s">
        <v>1</v>
      </c>
      <c r="E773" s="48">
        <v>4</v>
      </c>
      <c r="F773" s="48">
        <v>0</v>
      </c>
      <c r="G773" s="48">
        <v>17</v>
      </c>
      <c r="H773" s="48">
        <v>12</v>
      </c>
      <c r="I773" s="48">
        <v>0</v>
      </c>
      <c r="J773" s="48">
        <v>1</v>
      </c>
      <c r="K773" s="48">
        <v>0</v>
      </c>
      <c r="L773" s="60">
        <v>28</v>
      </c>
    </row>
    <row r="774" spans="1:20" hidden="1" x14ac:dyDescent="0.25">
      <c r="A774" s="46" t="s">
        <v>430</v>
      </c>
      <c r="B774" s="47" t="s">
        <v>37</v>
      </c>
      <c r="C774" s="47" t="s">
        <v>273</v>
      </c>
      <c r="D774" s="47" t="s">
        <v>1</v>
      </c>
      <c r="E774" s="48">
        <v>4</v>
      </c>
      <c r="F774" s="48">
        <v>0</v>
      </c>
      <c r="G774" s="48">
        <v>0</v>
      </c>
      <c r="H774" s="48">
        <v>2</v>
      </c>
      <c r="I774" s="48">
        <v>4</v>
      </c>
      <c r="J774" s="48">
        <v>0</v>
      </c>
      <c r="K774" s="48">
        <v>40</v>
      </c>
      <c r="L774" s="60">
        <v>55</v>
      </c>
    </row>
    <row r="775" spans="1:20" hidden="1" x14ac:dyDescent="0.25">
      <c r="A775" s="46" t="s">
        <v>919</v>
      </c>
      <c r="B775" s="47" t="s">
        <v>435</v>
      </c>
      <c r="C775" s="47" t="s">
        <v>273</v>
      </c>
      <c r="D775" s="47" t="s">
        <v>1</v>
      </c>
      <c r="E775" s="48">
        <v>8</v>
      </c>
      <c r="F775" s="48">
        <v>0</v>
      </c>
      <c r="G775" s="48">
        <v>4</v>
      </c>
      <c r="H775" s="48">
        <v>13</v>
      </c>
      <c r="I775" s="48">
        <v>1</v>
      </c>
      <c r="J775" s="48">
        <v>2</v>
      </c>
      <c r="K775" s="48">
        <v>0</v>
      </c>
      <c r="L775" s="60">
        <v>48</v>
      </c>
    </row>
    <row r="776" spans="1:20" hidden="1" x14ac:dyDescent="0.25">
      <c r="A776" s="49" t="s">
        <v>922</v>
      </c>
      <c r="B776" s="50" t="s">
        <v>435</v>
      </c>
      <c r="C776" s="50" t="s">
        <v>273</v>
      </c>
      <c r="D776" s="50" t="s">
        <v>1</v>
      </c>
      <c r="E776" s="51">
        <v>3</v>
      </c>
      <c r="F776" s="51">
        <v>0</v>
      </c>
      <c r="G776" s="51">
        <v>0</v>
      </c>
      <c r="H776" s="51">
        <v>4</v>
      </c>
      <c r="I776" s="51">
        <v>0</v>
      </c>
      <c r="J776" s="51">
        <v>1</v>
      </c>
      <c r="K776" s="51">
        <v>0</v>
      </c>
      <c r="L776" s="61">
        <v>38</v>
      </c>
    </row>
    <row r="777" spans="1:20" hidden="1" x14ac:dyDescent="0.25">
      <c r="A777" s="46" t="s">
        <v>925</v>
      </c>
      <c r="B777" s="47" t="s">
        <v>435</v>
      </c>
      <c r="C777" s="47" t="s">
        <v>273</v>
      </c>
      <c r="D777" s="47" t="s">
        <v>1</v>
      </c>
      <c r="E777" s="48">
        <v>4</v>
      </c>
      <c r="F777" s="48">
        <v>0</v>
      </c>
      <c r="G777" s="48">
        <v>0</v>
      </c>
      <c r="H777" s="48">
        <v>15</v>
      </c>
      <c r="I777" s="48">
        <v>3</v>
      </c>
      <c r="J777" s="48">
        <v>0</v>
      </c>
      <c r="K777" s="48">
        <v>0</v>
      </c>
      <c r="L777" s="60">
        <v>30</v>
      </c>
    </row>
    <row r="778" spans="1:20" hidden="1" x14ac:dyDescent="0.25">
      <c r="A778" s="49" t="s">
        <v>928</v>
      </c>
      <c r="B778" s="50" t="s">
        <v>435</v>
      </c>
      <c r="C778" s="50" t="s">
        <v>273</v>
      </c>
      <c r="D778" s="50" t="s">
        <v>1</v>
      </c>
      <c r="E778" s="51">
        <v>2</v>
      </c>
      <c r="F778" s="51">
        <v>0</v>
      </c>
      <c r="G778" s="51">
        <v>0</v>
      </c>
      <c r="H778" s="51">
        <v>6</v>
      </c>
      <c r="I778" s="51">
        <v>0</v>
      </c>
      <c r="J778" s="51">
        <v>1</v>
      </c>
      <c r="K778" s="51">
        <v>0</v>
      </c>
      <c r="L778" s="61">
        <v>15</v>
      </c>
    </row>
    <row r="779" spans="1:20" hidden="1" x14ac:dyDescent="0.25">
      <c r="A779" s="46" t="s">
        <v>930</v>
      </c>
      <c r="B779" s="47" t="s">
        <v>435</v>
      </c>
      <c r="C779" s="47" t="s">
        <v>273</v>
      </c>
      <c r="D779" s="47" t="s">
        <v>1</v>
      </c>
      <c r="E779" s="48">
        <v>7</v>
      </c>
      <c r="F779" s="48">
        <v>0</v>
      </c>
      <c r="G779" s="48">
        <v>4</v>
      </c>
      <c r="H779" s="48">
        <v>0</v>
      </c>
      <c r="I779" s="48">
        <v>3</v>
      </c>
      <c r="J779" s="48">
        <v>2</v>
      </c>
      <c r="K779" s="48">
        <v>48</v>
      </c>
      <c r="L779" s="60">
        <v>76</v>
      </c>
    </row>
    <row r="780" spans="1:20" hidden="1" x14ac:dyDescent="0.25">
      <c r="A780" s="49" t="s">
        <v>414</v>
      </c>
      <c r="B780" s="50" t="s">
        <v>35</v>
      </c>
      <c r="C780" s="50" t="s">
        <v>273</v>
      </c>
      <c r="D780" s="50" t="s">
        <v>1</v>
      </c>
      <c r="E780" s="51">
        <v>2</v>
      </c>
      <c r="F780" s="51">
        <v>0</v>
      </c>
      <c r="G780" s="51">
        <v>0</v>
      </c>
      <c r="H780" s="51">
        <v>3</v>
      </c>
      <c r="I780" s="51">
        <v>1</v>
      </c>
      <c r="J780" s="51">
        <v>0</v>
      </c>
      <c r="K780" s="51">
        <v>0</v>
      </c>
      <c r="L780" s="61">
        <v>18</v>
      </c>
    </row>
    <row r="781" spans="1:20" x14ac:dyDescent="0.25">
      <c r="A781" s="46" t="s">
        <v>195</v>
      </c>
      <c r="B781" s="47" t="s">
        <v>35</v>
      </c>
      <c r="C781" s="47" t="s">
        <v>273</v>
      </c>
      <c r="D781" s="47" t="s">
        <v>3</v>
      </c>
      <c r="E781" s="48">
        <v>56</v>
      </c>
      <c r="F781" s="48">
        <v>84</v>
      </c>
      <c r="G781" s="48">
        <v>34</v>
      </c>
      <c r="H781" s="48">
        <v>28</v>
      </c>
      <c r="I781" s="48">
        <v>25</v>
      </c>
      <c r="J781" s="48">
        <v>37</v>
      </c>
      <c r="K781" s="48">
        <v>42</v>
      </c>
      <c r="L781" s="60">
        <v>1094</v>
      </c>
    </row>
    <row r="782" spans="1:20" x14ac:dyDescent="0.25">
      <c r="A782" s="49" t="s">
        <v>55</v>
      </c>
      <c r="B782" s="50" t="s">
        <v>37</v>
      </c>
      <c r="C782" s="50" t="s">
        <v>273</v>
      </c>
      <c r="D782" s="50" t="s">
        <v>3</v>
      </c>
      <c r="E782" s="51">
        <v>55</v>
      </c>
      <c r="F782" s="51">
        <v>81</v>
      </c>
      <c r="G782" s="51">
        <v>18</v>
      </c>
      <c r="H782" s="51">
        <v>12</v>
      </c>
      <c r="I782" s="51">
        <v>13</v>
      </c>
      <c r="J782" s="51">
        <v>27</v>
      </c>
      <c r="K782" s="51">
        <v>164</v>
      </c>
      <c r="L782" s="61">
        <v>1224</v>
      </c>
      <c r="M782" s="65"/>
      <c r="N782" s="32"/>
      <c r="O782" s="32"/>
      <c r="P782" s="32"/>
      <c r="Q782" s="32"/>
      <c r="R782" s="32"/>
      <c r="S782" s="32"/>
      <c r="T782" s="32"/>
    </row>
    <row r="783" spans="1:20" x14ac:dyDescent="0.25">
      <c r="A783" s="46" t="s">
        <v>224</v>
      </c>
      <c r="B783" s="47" t="s">
        <v>33</v>
      </c>
      <c r="C783" s="47" t="s">
        <v>273</v>
      </c>
      <c r="D783" s="47" t="s">
        <v>3</v>
      </c>
      <c r="E783" s="48">
        <v>55</v>
      </c>
      <c r="F783" s="48">
        <v>75</v>
      </c>
      <c r="G783" s="48">
        <v>40</v>
      </c>
      <c r="H783" s="48">
        <v>40</v>
      </c>
      <c r="I783" s="48">
        <v>30</v>
      </c>
      <c r="J783" s="48">
        <v>28</v>
      </c>
      <c r="K783" s="48">
        <v>87</v>
      </c>
      <c r="L783" s="60">
        <v>1162</v>
      </c>
      <c r="M783" s="65"/>
      <c r="N783" s="32"/>
      <c r="O783" s="32"/>
      <c r="P783" s="32"/>
      <c r="Q783" s="32"/>
      <c r="R783" s="32"/>
      <c r="S783" s="32"/>
      <c r="T783" s="32"/>
    </row>
    <row r="784" spans="1:20" x14ac:dyDescent="0.25">
      <c r="A784" s="49" t="s">
        <v>62</v>
      </c>
      <c r="B784" s="50" t="s">
        <v>37</v>
      </c>
      <c r="C784" s="50" t="s">
        <v>273</v>
      </c>
      <c r="D784" s="50" t="s">
        <v>3</v>
      </c>
      <c r="E784" s="51">
        <v>56</v>
      </c>
      <c r="F784" s="51">
        <v>67</v>
      </c>
      <c r="G784" s="51">
        <v>41</v>
      </c>
      <c r="H784" s="51">
        <v>57</v>
      </c>
      <c r="I784" s="51">
        <v>43</v>
      </c>
      <c r="J784" s="51">
        <v>33</v>
      </c>
      <c r="K784" s="51">
        <v>4595</v>
      </c>
      <c r="L784" s="61">
        <v>1196</v>
      </c>
    </row>
    <row r="785" spans="1:20" x14ac:dyDescent="0.25">
      <c r="A785" s="49" t="s">
        <v>219</v>
      </c>
      <c r="B785" s="50" t="s">
        <v>35</v>
      </c>
      <c r="C785" s="50" t="s">
        <v>273</v>
      </c>
      <c r="D785" s="50" t="s">
        <v>3</v>
      </c>
      <c r="E785" s="51">
        <v>56</v>
      </c>
      <c r="F785" s="51">
        <v>66</v>
      </c>
      <c r="G785" s="51">
        <v>20</v>
      </c>
      <c r="H785" s="51">
        <v>45</v>
      </c>
      <c r="I785" s="51">
        <v>24</v>
      </c>
      <c r="J785" s="51">
        <v>32</v>
      </c>
      <c r="K785" s="51">
        <v>128</v>
      </c>
      <c r="L785" s="61">
        <v>1066</v>
      </c>
    </row>
    <row r="786" spans="1:20" x14ac:dyDescent="0.25">
      <c r="A786" s="46" t="s">
        <v>229</v>
      </c>
      <c r="B786" s="47" t="s">
        <v>41</v>
      </c>
      <c r="C786" s="47" t="s">
        <v>273</v>
      </c>
      <c r="D786" s="47" t="s">
        <v>3</v>
      </c>
      <c r="E786" s="48">
        <v>55</v>
      </c>
      <c r="F786" s="48">
        <v>66</v>
      </c>
      <c r="G786" s="48">
        <v>20</v>
      </c>
      <c r="H786" s="48">
        <v>18</v>
      </c>
      <c r="I786" s="48">
        <v>27</v>
      </c>
      <c r="J786" s="48">
        <v>53</v>
      </c>
      <c r="K786" s="48">
        <v>3658</v>
      </c>
      <c r="L786" s="60">
        <v>1082</v>
      </c>
    </row>
    <row r="787" spans="1:20" x14ac:dyDescent="0.25">
      <c r="A787" s="49" t="s">
        <v>32</v>
      </c>
      <c r="B787" s="50" t="s">
        <v>33</v>
      </c>
      <c r="C787" s="50" t="s">
        <v>273</v>
      </c>
      <c r="D787" s="50" t="s">
        <v>3</v>
      </c>
      <c r="E787" s="51">
        <v>56</v>
      </c>
      <c r="F787" s="51">
        <v>64</v>
      </c>
      <c r="G787" s="51">
        <v>29</v>
      </c>
      <c r="H787" s="51">
        <v>56</v>
      </c>
      <c r="I787" s="51">
        <v>24</v>
      </c>
      <c r="J787" s="51">
        <v>20</v>
      </c>
      <c r="K787" s="51">
        <v>1593</v>
      </c>
      <c r="L787" s="61">
        <v>1016</v>
      </c>
      <c r="M787" s="65"/>
      <c r="N787" s="32"/>
      <c r="O787" s="32"/>
      <c r="P787" s="32"/>
      <c r="Q787" s="32"/>
      <c r="R787" s="32"/>
      <c r="S787" s="32"/>
      <c r="T787" s="32"/>
    </row>
    <row r="788" spans="1:20" x14ac:dyDescent="0.25">
      <c r="A788" s="46" t="s">
        <v>140</v>
      </c>
      <c r="B788" s="47" t="s">
        <v>41</v>
      </c>
      <c r="C788" s="47" t="s">
        <v>273</v>
      </c>
      <c r="D788" s="47" t="s">
        <v>3</v>
      </c>
      <c r="E788" s="48">
        <v>55</v>
      </c>
      <c r="F788" s="48">
        <v>61</v>
      </c>
      <c r="G788" s="48">
        <v>16</v>
      </c>
      <c r="H788" s="48">
        <v>50</v>
      </c>
      <c r="I788" s="48">
        <v>26</v>
      </c>
      <c r="J788" s="48">
        <v>37</v>
      </c>
      <c r="K788" s="48">
        <v>7811</v>
      </c>
      <c r="L788" s="60">
        <v>1130</v>
      </c>
      <c r="M788" s="65"/>
      <c r="N788" s="32"/>
      <c r="O788" s="32"/>
      <c r="P788" s="32"/>
      <c r="Q788" s="32"/>
      <c r="R788" s="32"/>
      <c r="S788" s="32"/>
      <c r="T788" s="32"/>
    </row>
    <row r="789" spans="1:20" x14ac:dyDescent="0.25">
      <c r="A789" s="46" t="s">
        <v>52</v>
      </c>
      <c r="B789" s="47" t="s">
        <v>33</v>
      </c>
      <c r="C789" s="47" t="s">
        <v>273</v>
      </c>
      <c r="D789" s="47" t="s">
        <v>3</v>
      </c>
      <c r="E789" s="48">
        <v>56</v>
      </c>
      <c r="F789" s="48">
        <v>58</v>
      </c>
      <c r="G789" s="48">
        <v>18</v>
      </c>
      <c r="H789" s="48">
        <v>10</v>
      </c>
      <c r="I789" s="48">
        <v>14</v>
      </c>
      <c r="J789" s="48">
        <v>23</v>
      </c>
      <c r="K789" s="48">
        <v>12</v>
      </c>
      <c r="L789" s="60">
        <v>1014</v>
      </c>
    </row>
    <row r="790" spans="1:20" x14ac:dyDescent="0.25">
      <c r="A790" s="49" t="s">
        <v>200</v>
      </c>
      <c r="B790" s="50" t="s">
        <v>33</v>
      </c>
      <c r="C790" s="50" t="s">
        <v>273</v>
      </c>
      <c r="D790" s="50" t="s">
        <v>3</v>
      </c>
      <c r="E790" s="51">
        <v>55</v>
      </c>
      <c r="F790" s="51">
        <v>56</v>
      </c>
      <c r="G790" s="51">
        <v>20</v>
      </c>
      <c r="H790" s="51">
        <v>45</v>
      </c>
      <c r="I790" s="51">
        <v>52</v>
      </c>
      <c r="J790" s="51">
        <v>83</v>
      </c>
      <c r="K790" s="51">
        <v>4473</v>
      </c>
      <c r="L790" s="61">
        <v>1125</v>
      </c>
    </row>
    <row r="791" spans="1:20" x14ac:dyDescent="0.25">
      <c r="A791" s="46" t="s">
        <v>118</v>
      </c>
      <c r="B791" s="47" t="s">
        <v>33</v>
      </c>
      <c r="C791" s="47" t="s">
        <v>273</v>
      </c>
      <c r="D791" s="47" t="s">
        <v>3</v>
      </c>
      <c r="E791" s="48">
        <v>52</v>
      </c>
      <c r="F791" s="48">
        <v>54</v>
      </c>
      <c r="G791" s="48">
        <v>18</v>
      </c>
      <c r="H791" s="48">
        <v>17</v>
      </c>
      <c r="I791" s="48">
        <v>20</v>
      </c>
      <c r="J791" s="48">
        <v>34</v>
      </c>
      <c r="K791" s="48">
        <v>4470</v>
      </c>
      <c r="L791" s="60">
        <v>1021</v>
      </c>
    </row>
    <row r="792" spans="1:20" x14ac:dyDescent="0.25">
      <c r="A792" s="49" t="s">
        <v>287</v>
      </c>
      <c r="B792" s="50" t="s">
        <v>31</v>
      </c>
      <c r="C792" s="50" t="s">
        <v>273</v>
      </c>
      <c r="D792" s="50" t="s">
        <v>3</v>
      </c>
      <c r="E792" s="51">
        <v>56</v>
      </c>
      <c r="F792" s="51">
        <v>53</v>
      </c>
      <c r="G792" s="51">
        <v>15</v>
      </c>
      <c r="H792" s="51">
        <v>21</v>
      </c>
      <c r="I792" s="51">
        <v>19</v>
      </c>
      <c r="J792" s="51">
        <v>33</v>
      </c>
      <c r="K792" s="51">
        <v>458</v>
      </c>
      <c r="L792" s="61">
        <v>976</v>
      </c>
    </row>
    <row r="793" spans="1:20" x14ac:dyDescent="0.25">
      <c r="A793" s="46" t="s">
        <v>34</v>
      </c>
      <c r="B793" s="47" t="s">
        <v>31</v>
      </c>
      <c r="C793" s="47" t="s">
        <v>273</v>
      </c>
      <c r="D793" s="47" t="s">
        <v>3</v>
      </c>
      <c r="E793" s="48">
        <v>57</v>
      </c>
      <c r="F793" s="48">
        <v>50</v>
      </c>
      <c r="G793" s="48">
        <v>16</v>
      </c>
      <c r="H793" s="48">
        <v>58</v>
      </c>
      <c r="I793" s="48">
        <v>48</v>
      </c>
      <c r="J793" s="48">
        <v>28</v>
      </c>
      <c r="K793" s="48">
        <v>2643</v>
      </c>
      <c r="L793" s="60">
        <v>1095</v>
      </c>
    </row>
    <row r="794" spans="1:20" x14ac:dyDescent="0.25">
      <c r="A794" s="46" t="s">
        <v>210</v>
      </c>
      <c r="B794" s="47" t="s">
        <v>35</v>
      </c>
      <c r="C794" s="47" t="s">
        <v>273</v>
      </c>
      <c r="D794" s="47" t="s">
        <v>3</v>
      </c>
      <c r="E794" s="48">
        <v>56</v>
      </c>
      <c r="F794" s="48">
        <v>49</v>
      </c>
      <c r="G794" s="48">
        <v>12</v>
      </c>
      <c r="H794" s="48">
        <v>22</v>
      </c>
      <c r="I794" s="48">
        <v>19</v>
      </c>
      <c r="J794" s="48">
        <v>36</v>
      </c>
      <c r="K794" s="48">
        <v>2404</v>
      </c>
      <c r="L794" s="60">
        <v>997</v>
      </c>
    </row>
    <row r="795" spans="1:20" x14ac:dyDescent="0.25">
      <c r="A795" s="49" t="s">
        <v>199</v>
      </c>
      <c r="B795" s="50" t="s">
        <v>41</v>
      </c>
      <c r="C795" s="50" t="s">
        <v>273</v>
      </c>
      <c r="D795" s="50" t="s">
        <v>3</v>
      </c>
      <c r="E795" s="51">
        <v>55</v>
      </c>
      <c r="F795" s="51">
        <v>49</v>
      </c>
      <c r="G795" s="51">
        <v>12</v>
      </c>
      <c r="H795" s="51">
        <v>22</v>
      </c>
      <c r="I795" s="51">
        <v>35</v>
      </c>
      <c r="J795" s="51">
        <v>28</v>
      </c>
      <c r="K795" s="51">
        <v>194</v>
      </c>
      <c r="L795" s="61">
        <v>1023</v>
      </c>
      <c r="M795" s="65"/>
      <c r="N795" s="32"/>
      <c r="O795" s="32"/>
      <c r="P795" s="32"/>
      <c r="Q795" s="32"/>
      <c r="R795" s="32"/>
      <c r="S795" s="32"/>
      <c r="T795" s="32"/>
    </row>
    <row r="796" spans="1:20" x14ac:dyDescent="0.25">
      <c r="A796" s="46" t="s">
        <v>58</v>
      </c>
      <c r="B796" s="47" t="s">
        <v>37</v>
      </c>
      <c r="C796" s="47" t="s">
        <v>273</v>
      </c>
      <c r="D796" s="47" t="s">
        <v>3</v>
      </c>
      <c r="E796" s="48">
        <v>56</v>
      </c>
      <c r="F796" s="48">
        <v>48</v>
      </c>
      <c r="G796" s="48">
        <v>14</v>
      </c>
      <c r="H796" s="48">
        <v>15</v>
      </c>
      <c r="I796" s="48">
        <v>23</v>
      </c>
      <c r="J796" s="48">
        <v>24</v>
      </c>
      <c r="K796" s="48">
        <v>122</v>
      </c>
      <c r="L796" s="60">
        <v>1051</v>
      </c>
    </row>
    <row r="797" spans="1:20" hidden="1" x14ac:dyDescent="0.25">
      <c r="A797" s="49" t="s">
        <v>434</v>
      </c>
      <c r="B797" s="50" t="s">
        <v>435</v>
      </c>
      <c r="C797" s="50" t="s">
        <v>273</v>
      </c>
      <c r="D797" s="50" t="s">
        <v>3</v>
      </c>
      <c r="E797" s="51">
        <v>56</v>
      </c>
      <c r="F797" s="51">
        <v>47</v>
      </c>
      <c r="G797" s="51">
        <v>6</v>
      </c>
      <c r="H797" s="51">
        <v>19</v>
      </c>
      <c r="I797" s="51">
        <v>13</v>
      </c>
      <c r="J797" s="51">
        <v>31</v>
      </c>
      <c r="K797" s="51">
        <v>91</v>
      </c>
      <c r="L797" s="61">
        <v>1011</v>
      </c>
    </row>
    <row r="798" spans="1:20" x14ac:dyDescent="0.25">
      <c r="A798" s="49" t="s">
        <v>192</v>
      </c>
      <c r="B798" s="50" t="s">
        <v>41</v>
      </c>
      <c r="C798" s="50" t="s">
        <v>273</v>
      </c>
      <c r="D798" s="50" t="s">
        <v>3</v>
      </c>
      <c r="E798" s="51">
        <v>54</v>
      </c>
      <c r="F798" s="51">
        <v>45</v>
      </c>
      <c r="G798" s="51">
        <v>16</v>
      </c>
      <c r="H798" s="51">
        <v>26</v>
      </c>
      <c r="I798" s="51">
        <v>14</v>
      </c>
      <c r="J798" s="51">
        <v>38</v>
      </c>
      <c r="K798" s="51">
        <v>50</v>
      </c>
      <c r="L798" s="61">
        <v>971</v>
      </c>
    </row>
    <row r="799" spans="1:20" x14ac:dyDescent="0.25">
      <c r="A799" s="46" t="s">
        <v>122</v>
      </c>
      <c r="B799" s="47" t="s">
        <v>31</v>
      </c>
      <c r="C799" s="47" t="s">
        <v>273</v>
      </c>
      <c r="D799" s="47" t="s">
        <v>3</v>
      </c>
      <c r="E799" s="48">
        <v>56</v>
      </c>
      <c r="F799" s="48">
        <v>45</v>
      </c>
      <c r="G799" s="48">
        <v>20</v>
      </c>
      <c r="H799" s="48">
        <v>23</v>
      </c>
      <c r="I799" s="48">
        <v>26</v>
      </c>
      <c r="J799" s="48">
        <v>36</v>
      </c>
      <c r="K799" s="48">
        <v>2462</v>
      </c>
      <c r="L799" s="60">
        <v>1039</v>
      </c>
    </row>
    <row r="800" spans="1:20" x14ac:dyDescent="0.25">
      <c r="A800" s="49" t="s">
        <v>238</v>
      </c>
      <c r="B800" s="50" t="s">
        <v>41</v>
      </c>
      <c r="C800" s="50" t="s">
        <v>273</v>
      </c>
      <c r="D800" s="50" t="s">
        <v>3</v>
      </c>
      <c r="E800" s="51">
        <v>45</v>
      </c>
      <c r="F800" s="51">
        <v>44</v>
      </c>
      <c r="G800" s="51">
        <v>36</v>
      </c>
      <c r="H800" s="51">
        <v>48</v>
      </c>
      <c r="I800" s="51">
        <v>48</v>
      </c>
      <c r="J800" s="51">
        <v>25</v>
      </c>
      <c r="K800" s="51">
        <v>60</v>
      </c>
      <c r="L800" s="61">
        <v>884</v>
      </c>
      <c r="M800" s="65"/>
      <c r="N800" s="32"/>
      <c r="O800" s="32"/>
      <c r="P800" s="32"/>
      <c r="Q800" s="32"/>
      <c r="R800" s="32"/>
      <c r="S800" s="32"/>
      <c r="T800" s="32"/>
    </row>
    <row r="801" spans="1:20" x14ac:dyDescent="0.25">
      <c r="A801" s="46" t="s">
        <v>119</v>
      </c>
      <c r="B801" s="47" t="s">
        <v>35</v>
      </c>
      <c r="C801" s="47" t="s">
        <v>273</v>
      </c>
      <c r="D801" s="47" t="s">
        <v>3</v>
      </c>
      <c r="E801" s="48">
        <v>55</v>
      </c>
      <c r="F801" s="48">
        <v>41</v>
      </c>
      <c r="G801" s="48">
        <v>38</v>
      </c>
      <c r="H801" s="48">
        <v>81</v>
      </c>
      <c r="I801" s="48">
        <v>28</v>
      </c>
      <c r="J801" s="48">
        <v>29</v>
      </c>
      <c r="K801" s="48">
        <v>957</v>
      </c>
      <c r="L801" s="60">
        <v>1006</v>
      </c>
    </row>
    <row r="802" spans="1:20" x14ac:dyDescent="0.25">
      <c r="A802" s="49" t="s">
        <v>128</v>
      </c>
      <c r="B802" s="50" t="s">
        <v>31</v>
      </c>
      <c r="C802" s="50" t="s">
        <v>273</v>
      </c>
      <c r="D802" s="50" t="s">
        <v>3</v>
      </c>
      <c r="E802" s="51">
        <v>53</v>
      </c>
      <c r="F802" s="51">
        <v>41</v>
      </c>
      <c r="G802" s="51">
        <v>22</v>
      </c>
      <c r="H802" s="51">
        <v>58</v>
      </c>
      <c r="I802" s="51">
        <v>27</v>
      </c>
      <c r="J802" s="51">
        <v>26</v>
      </c>
      <c r="K802" s="51">
        <v>240</v>
      </c>
      <c r="L802" s="61">
        <v>981</v>
      </c>
    </row>
    <row r="803" spans="1:20" x14ac:dyDescent="0.25">
      <c r="A803" s="46" t="s">
        <v>294</v>
      </c>
      <c r="B803" s="47" t="s">
        <v>35</v>
      </c>
      <c r="C803" s="47" t="s">
        <v>273</v>
      </c>
      <c r="D803" s="47" t="s">
        <v>3</v>
      </c>
      <c r="E803" s="48">
        <v>49</v>
      </c>
      <c r="F803" s="48">
        <v>40</v>
      </c>
      <c r="G803" s="48">
        <v>6</v>
      </c>
      <c r="H803" s="48">
        <v>62</v>
      </c>
      <c r="I803" s="48">
        <v>30</v>
      </c>
      <c r="J803" s="48">
        <v>43</v>
      </c>
      <c r="K803" s="48">
        <v>24</v>
      </c>
      <c r="L803" s="60">
        <v>845</v>
      </c>
    </row>
    <row r="804" spans="1:20" x14ac:dyDescent="0.25">
      <c r="A804" s="49" t="s">
        <v>359</v>
      </c>
      <c r="B804" s="50" t="s">
        <v>35</v>
      </c>
      <c r="C804" s="50" t="s">
        <v>273</v>
      </c>
      <c r="D804" s="50" t="s">
        <v>3</v>
      </c>
      <c r="E804" s="51">
        <v>55</v>
      </c>
      <c r="F804" s="51">
        <v>40</v>
      </c>
      <c r="G804" s="51">
        <v>13</v>
      </c>
      <c r="H804" s="51">
        <v>14</v>
      </c>
      <c r="I804" s="51">
        <v>21</v>
      </c>
      <c r="J804" s="51">
        <v>26</v>
      </c>
      <c r="K804" s="51">
        <v>85</v>
      </c>
      <c r="L804" s="61">
        <v>945</v>
      </c>
      <c r="M804" s="65"/>
      <c r="N804" s="32"/>
      <c r="O804" s="32"/>
      <c r="P804" s="32"/>
      <c r="Q804" s="32"/>
      <c r="R804" s="32"/>
      <c r="S804" s="32"/>
      <c r="T804" s="32"/>
    </row>
    <row r="805" spans="1:20" x14ac:dyDescent="0.25">
      <c r="A805" s="49" t="s">
        <v>278</v>
      </c>
      <c r="B805" s="50" t="s">
        <v>33</v>
      </c>
      <c r="C805" s="50" t="s">
        <v>273</v>
      </c>
      <c r="D805" s="50" t="s">
        <v>3</v>
      </c>
      <c r="E805" s="51">
        <v>44</v>
      </c>
      <c r="F805" s="51">
        <v>38</v>
      </c>
      <c r="G805" s="51">
        <v>18</v>
      </c>
      <c r="H805" s="51">
        <v>12</v>
      </c>
      <c r="I805" s="51">
        <v>13</v>
      </c>
      <c r="J805" s="51">
        <v>22</v>
      </c>
      <c r="K805" s="51">
        <v>52</v>
      </c>
      <c r="L805" s="61">
        <v>840</v>
      </c>
      <c r="M805" s="65"/>
      <c r="N805" s="32"/>
      <c r="O805" s="32"/>
      <c r="P805" s="32"/>
      <c r="Q805" s="32"/>
      <c r="R805" s="32"/>
      <c r="S805" s="32"/>
      <c r="T805" s="32"/>
    </row>
    <row r="806" spans="1:20" x14ac:dyDescent="0.25">
      <c r="A806" s="49" t="s">
        <v>237</v>
      </c>
      <c r="B806" s="50" t="s">
        <v>35</v>
      </c>
      <c r="C806" s="50" t="s">
        <v>273</v>
      </c>
      <c r="D806" s="50" t="s">
        <v>3</v>
      </c>
      <c r="E806" s="51">
        <v>56</v>
      </c>
      <c r="F806" s="51">
        <v>36</v>
      </c>
      <c r="G806" s="51">
        <v>28</v>
      </c>
      <c r="H806" s="51">
        <v>44</v>
      </c>
      <c r="I806" s="51">
        <v>36</v>
      </c>
      <c r="J806" s="51">
        <v>18</v>
      </c>
      <c r="K806" s="51">
        <v>69</v>
      </c>
      <c r="L806" s="61">
        <v>958</v>
      </c>
    </row>
    <row r="807" spans="1:20" x14ac:dyDescent="0.25">
      <c r="A807" s="46" t="s">
        <v>121</v>
      </c>
      <c r="B807" s="47" t="s">
        <v>41</v>
      </c>
      <c r="C807" s="47" t="s">
        <v>273</v>
      </c>
      <c r="D807" s="47" t="s">
        <v>3</v>
      </c>
      <c r="E807" s="48">
        <v>56</v>
      </c>
      <c r="F807" s="48">
        <v>36</v>
      </c>
      <c r="G807" s="48">
        <v>26</v>
      </c>
      <c r="H807" s="48">
        <v>84</v>
      </c>
      <c r="I807" s="48">
        <v>21</v>
      </c>
      <c r="J807" s="48">
        <v>35</v>
      </c>
      <c r="K807" s="48">
        <v>89</v>
      </c>
      <c r="L807" s="60">
        <v>932</v>
      </c>
      <c r="M807" s="65"/>
      <c r="N807" s="32"/>
      <c r="O807" s="32"/>
      <c r="P807" s="32"/>
      <c r="Q807" s="32"/>
      <c r="R807" s="32"/>
      <c r="S807" s="32"/>
      <c r="T807" s="32"/>
    </row>
    <row r="808" spans="1:20" x14ac:dyDescent="0.25">
      <c r="A808" s="49" t="s">
        <v>134</v>
      </c>
      <c r="B808" s="50" t="s">
        <v>41</v>
      </c>
      <c r="C808" s="50" t="s">
        <v>273</v>
      </c>
      <c r="D808" s="50" t="s">
        <v>3</v>
      </c>
      <c r="E808" s="51">
        <v>54</v>
      </c>
      <c r="F808" s="51">
        <v>35</v>
      </c>
      <c r="G808" s="51">
        <v>20</v>
      </c>
      <c r="H808" s="51">
        <v>35</v>
      </c>
      <c r="I808" s="51">
        <v>23</v>
      </c>
      <c r="J808" s="51">
        <v>10</v>
      </c>
      <c r="K808" s="51">
        <v>2078</v>
      </c>
      <c r="L808" s="61">
        <v>882</v>
      </c>
      <c r="M808" s="65"/>
      <c r="N808" s="32"/>
      <c r="O808" s="32"/>
      <c r="P808" s="32"/>
      <c r="Q808" s="32"/>
      <c r="R808" s="32"/>
      <c r="S808" s="32"/>
      <c r="T808" s="32"/>
    </row>
    <row r="809" spans="1:20" x14ac:dyDescent="0.25">
      <c r="A809" s="49" t="s">
        <v>223</v>
      </c>
      <c r="B809" s="50" t="s">
        <v>35</v>
      </c>
      <c r="C809" s="50" t="s">
        <v>273</v>
      </c>
      <c r="D809" s="50" t="s">
        <v>3</v>
      </c>
      <c r="E809" s="51">
        <v>50</v>
      </c>
      <c r="F809" s="51">
        <v>34</v>
      </c>
      <c r="G809" s="51">
        <v>16</v>
      </c>
      <c r="H809" s="51">
        <v>18</v>
      </c>
      <c r="I809" s="51">
        <v>14</v>
      </c>
      <c r="J809" s="51">
        <v>17</v>
      </c>
      <c r="K809" s="51">
        <v>154</v>
      </c>
      <c r="L809" s="61">
        <v>818</v>
      </c>
    </row>
    <row r="810" spans="1:20" x14ac:dyDescent="0.25">
      <c r="A810" s="46" t="s">
        <v>60</v>
      </c>
      <c r="B810" s="47" t="s">
        <v>35</v>
      </c>
      <c r="C810" s="47" t="s">
        <v>273</v>
      </c>
      <c r="D810" s="47" t="s">
        <v>3</v>
      </c>
      <c r="E810" s="48">
        <v>45</v>
      </c>
      <c r="F810" s="48">
        <v>33</v>
      </c>
      <c r="G810" s="48">
        <v>28</v>
      </c>
      <c r="H810" s="48">
        <v>104</v>
      </c>
      <c r="I810" s="48">
        <v>35</v>
      </c>
      <c r="J810" s="48">
        <v>30</v>
      </c>
      <c r="K810" s="48">
        <v>2064</v>
      </c>
      <c r="L810" s="60">
        <v>856</v>
      </c>
    </row>
    <row r="811" spans="1:20" x14ac:dyDescent="0.25">
      <c r="A811" s="49" t="s">
        <v>297</v>
      </c>
      <c r="B811" s="50" t="s">
        <v>35</v>
      </c>
      <c r="C811" s="50" t="s">
        <v>273</v>
      </c>
      <c r="D811" s="50" t="s">
        <v>3</v>
      </c>
      <c r="E811" s="51">
        <v>56</v>
      </c>
      <c r="F811" s="51">
        <v>33</v>
      </c>
      <c r="G811" s="51">
        <v>25</v>
      </c>
      <c r="H811" s="51">
        <v>44</v>
      </c>
      <c r="I811" s="51">
        <v>32</v>
      </c>
      <c r="J811" s="51">
        <v>24</v>
      </c>
      <c r="K811" s="51">
        <v>60</v>
      </c>
      <c r="L811" s="61">
        <v>856</v>
      </c>
      <c r="M811"/>
      <c r="N811" s="32"/>
      <c r="O811" s="32"/>
      <c r="P811" s="32"/>
      <c r="Q811" s="32"/>
      <c r="R811" s="32"/>
      <c r="S811" s="32"/>
      <c r="T811" s="32"/>
    </row>
    <row r="812" spans="1:20" hidden="1" x14ac:dyDescent="0.25">
      <c r="A812" s="46" t="s">
        <v>447</v>
      </c>
      <c r="B812" s="47" t="s">
        <v>435</v>
      </c>
      <c r="C812" s="47" t="s">
        <v>273</v>
      </c>
      <c r="D812" s="47" t="s">
        <v>3</v>
      </c>
      <c r="E812" s="48">
        <v>56</v>
      </c>
      <c r="F812" s="48">
        <v>33</v>
      </c>
      <c r="G812" s="48">
        <v>30</v>
      </c>
      <c r="H812" s="48">
        <v>40</v>
      </c>
      <c r="I812" s="48">
        <v>15</v>
      </c>
      <c r="J812" s="48">
        <v>40</v>
      </c>
      <c r="K812" s="48">
        <v>56</v>
      </c>
      <c r="L812" s="60">
        <v>958</v>
      </c>
    </row>
    <row r="813" spans="1:20" hidden="1" x14ac:dyDescent="0.25">
      <c r="A813" s="49" t="s">
        <v>448</v>
      </c>
      <c r="B813" s="50" t="s">
        <v>435</v>
      </c>
      <c r="C813" s="50" t="s">
        <v>273</v>
      </c>
      <c r="D813" s="50" t="s">
        <v>3</v>
      </c>
      <c r="E813" s="51">
        <v>52</v>
      </c>
      <c r="F813" s="51">
        <v>33</v>
      </c>
      <c r="G813" s="51">
        <v>21</v>
      </c>
      <c r="H813" s="51">
        <v>49</v>
      </c>
      <c r="I813" s="51">
        <v>35</v>
      </c>
      <c r="J813" s="51">
        <v>30</v>
      </c>
      <c r="K813" s="51">
        <v>316</v>
      </c>
      <c r="L813" s="61">
        <v>821</v>
      </c>
    </row>
    <row r="814" spans="1:20" x14ac:dyDescent="0.25">
      <c r="A814" s="49" t="s">
        <v>222</v>
      </c>
      <c r="B814" s="50" t="s">
        <v>41</v>
      </c>
      <c r="C814" s="50" t="s">
        <v>273</v>
      </c>
      <c r="D814" s="50" t="s">
        <v>3</v>
      </c>
      <c r="E814" s="51">
        <v>34</v>
      </c>
      <c r="F814" s="51">
        <v>32</v>
      </c>
      <c r="G814" s="51">
        <v>18</v>
      </c>
      <c r="H814" s="51">
        <v>12</v>
      </c>
      <c r="I814" s="51">
        <v>7</v>
      </c>
      <c r="J814" s="51">
        <v>24</v>
      </c>
      <c r="K814" s="51">
        <v>2003</v>
      </c>
      <c r="L814" s="61">
        <v>653</v>
      </c>
    </row>
    <row r="815" spans="1:20" x14ac:dyDescent="0.25">
      <c r="A815" s="49" t="s">
        <v>330</v>
      </c>
      <c r="B815" s="50" t="s">
        <v>31</v>
      </c>
      <c r="C815" s="50" t="s">
        <v>273</v>
      </c>
      <c r="D815" s="50" t="s">
        <v>3</v>
      </c>
      <c r="E815" s="51">
        <v>55</v>
      </c>
      <c r="F815" s="51">
        <v>32</v>
      </c>
      <c r="G815" s="51">
        <v>16</v>
      </c>
      <c r="H815" s="51">
        <v>59</v>
      </c>
      <c r="I815" s="51">
        <v>12</v>
      </c>
      <c r="J815" s="51">
        <v>29</v>
      </c>
      <c r="K815" s="51">
        <v>5348</v>
      </c>
      <c r="L815" s="61">
        <v>899</v>
      </c>
    </row>
    <row r="816" spans="1:20" x14ac:dyDescent="0.25">
      <c r="A816" s="49" t="s">
        <v>360</v>
      </c>
      <c r="B816" s="50" t="s">
        <v>31</v>
      </c>
      <c r="C816" s="50" t="s">
        <v>273</v>
      </c>
      <c r="D816" s="50" t="s">
        <v>3</v>
      </c>
      <c r="E816" s="51">
        <v>56</v>
      </c>
      <c r="F816" s="51">
        <v>32</v>
      </c>
      <c r="G816" s="51">
        <v>42</v>
      </c>
      <c r="H816" s="51">
        <v>66</v>
      </c>
      <c r="I816" s="51">
        <v>18</v>
      </c>
      <c r="J816" s="51">
        <v>34</v>
      </c>
      <c r="K816" s="51">
        <v>5322</v>
      </c>
      <c r="L816" s="61">
        <v>923</v>
      </c>
    </row>
    <row r="817" spans="1:20" hidden="1" x14ac:dyDescent="0.25">
      <c r="A817" s="49" t="s">
        <v>449</v>
      </c>
      <c r="B817" s="50" t="s">
        <v>435</v>
      </c>
      <c r="C817" s="50" t="s">
        <v>273</v>
      </c>
      <c r="D817" s="50" t="s">
        <v>3</v>
      </c>
      <c r="E817" s="51">
        <v>46</v>
      </c>
      <c r="F817" s="51">
        <v>32</v>
      </c>
      <c r="G817" s="51">
        <v>12</v>
      </c>
      <c r="H817" s="51">
        <v>98</v>
      </c>
      <c r="I817" s="51">
        <v>22</v>
      </c>
      <c r="J817" s="51">
        <v>24</v>
      </c>
      <c r="K817" s="51">
        <v>4789</v>
      </c>
      <c r="L817" s="61">
        <v>943</v>
      </c>
    </row>
    <row r="818" spans="1:20" x14ac:dyDescent="0.25">
      <c r="A818" s="49" t="s">
        <v>65</v>
      </c>
      <c r="B818" s="50" t="s">
        <v>37</v>
      </c>
      <c r="C818" s="50" t="s">
        <v>273</v>
      </c>
      <c r="D818" s="50" t="s">
        <v>3</v>
      </c>
      <c r="E818" s="51">
        <v>41</v>
      </c>
      <c r="F818" s="51">
        <v>32</v>
      </c>
      <c r="G818" s="51">
        <v>24</v>
      </c>
      <c r="H818" s="51">
        <v>49</v>
      </c>
      <c r="I818" s="51">
        <v>39</v>
      </c>
      <c r="J818" s="51">
        <v>32</v>
      </c>
      <c r="K818" s="51">
        <v>3884</v>
      </c>
      <c r="L818" s="61">
        <v>809</v>
      </c>
      <c r="M818"/>
      <c r="N818" s="32"/>
      <c r="O818" s="32"/>
      <c r="P818" s="32"/>
      <c r="Q818" s="32"/>
      <c r="R818" s="32"/>
      <c r="S818" s="32"/>
      <c r="T818" s="32"/>
    </row>
    <row r="819" spans="1:20" x14ac:dyDescent="0.25">
      <c r="A819" s="46" t="s">
        <v>221</v>
      </c>
      <c r="B819" s="47" t="s">
        <v>33</v>
      </c>
      <c r="C819" s="47" t="s">
        <v>273</v>
      </c>
      <c r="D819" s="47" t="s">
        <v>3</v>
      </c>
      <c r="E819" s="48">
        <v>57</v>
      </c>
      <c r="F819" s="48">
        <v>30</v>
      </c>
      <c r="G819" s="48">
        <v>8</v>
      </c>
      <c r="H819" s="48">
        <v>30</v>
      </c>
      <c r="I819" s="48">
        <v>29</v>
      </c>
      <c r="J819" s="48">
        <v>22</v>
      </c>
      <c r="K819" s="48">
        <v>109</v>
      </c>
      <c r="L819" s="60">
        <v>782</v>
      </c>
    </row>
    <row r="820" spans="1:20" hidden="1" x14ac:dyDescent="0.25">
      <c r="A820" s="46" t="s">
        <v>452</v>
      </c>
      <c r="B820" s="47" t="s">
        <v>435</v>
      </c>
      <c r="C820" s="47" t="s">
        <v>273</v>
      </c>
      <c r="D820" s="47" t="s">
        <v>3</v>
      </c>
      <c r="E820" s="48">
        <v>56</v>
      </c>
      <c r="F820" s="48">
        <v>30</v>
      </c>
      <c r="G820" s="48">
        <v>18</v>
      </c>
      <c r="H820" s="48">
        <v>34</v>
      </c>
      <c r="I820" s="48">
        <v>17</v>
      </c>
      <c r="J820" s="48">
        <v>23</v>
      </c>
      <c r="K820" s="48">
        <v>18</v>
      </c>
      <c r="L820" s="60">
        <v>760</v>
      </c>
    </row>
    <row r="821" spans="1:20" x14ac:dyDescent="0.25">
      <c r="A821" s="46" t="s">
        <v>127</v>
      </c>
      <c r="B821" s="47" t="s">
        <v>31</v>
      </c>
      <c r="C821" s="47" t="s">
        <v>273</v>
      </c>
      <c r="D821" s="47" t="s">
        <v>3</v>
      </c>
      <c r="E821" s="48">
        <v>50</v>
      </c>
      <c r="F821" s="48">
        <v>30</v>
      </c>
      <c r="G821" s="48">
        <v>10</v>
      </c>
      <c r="H821" s="48">
        <v>29</v>
      </c>
      <c r="I821" s="48">
        <v>24</v>
      </c>
      <c r="J821" s="48">
        <v>36</v>
      </c>
      <c r="K821" s="48">
        <v>4733</v>
      </c>
      <c r="L821" s="60">
        <v>938</v>
      </c>
    </row>
    <row r="822" spans="1:20" hidden="1" x14ac:dyDescent="0.25">
      <c r="A822" s="46" t="s">
        <v>455</v>
      </c>
      <c r="B822" s="47" t="s">
        <v>435</v>
      </c>
      <c r="C822" s="47" t="s">
        <v>273</v>
      </c>
      <c r="D822" s="47" t="s">
        <v>3</v>
      </c>
      <c r="E822" s="48">
        <v>55</v>
      </c>
      <c r="F822" s="48">
        <v>29</v>
      </c>
      <c r="G822" s="48">
        <v>14</v>
      </c>
      <c r="H822" s="48">
        <v>95</v>
      </c>
      <c r="I822" s="48">
        <v>40</v>
      </c>
      <c r="J822" s="48">
        <v>24</v>
      </c>
      <c r="K822" s="48">
        <v>6516</v>
      </c>
      <c r="L822" s="60">
        <v>853</v>
      </c>
    </row>
    <row r="823" spans="1:20" hidden="1" x14ac:dyDescent="0.25">
      <c r="A823" s="49" t="s">
        <v>458</v>
      </c>
      <c r="B823" s="50" t="s">
        <v>435</v>
      </c>
      <c r="C823" s="50" t="s">
        <v>273</v>
      </c>
      <c r="D823" s="50" t="s">
        <v>3</v>
      </c>
      <c r="E823" s="51">
        <v>54</v>
      </c>
      <c r="F823" s="51">
        <v>28</v>
      </c>
      <c r="G823" s="51">
        <v>48</v>
      </c>
      <c r="H823" s="51">
        <v>140</v>
      </c>
      <c r="I823" s="51">
        <v>31</v>
      </c>
      <c r="J823" s="51">
        <v>34</v>
      </c>
      <c r="K823" s="51">
        <v>4488</v>
      </c>
      <c r="L823" s="61">
        <v>906</v>
      </c>
    </row>
    <row r="824" spans="1:20" hidden="1" x14ac:dyDescent="0.25">
      <c r="A824" s="46" t="s">
        <v>459</v>
      </c>
      <c r="B824" s="47" t="s">
        <v>435</v>
      </c>
      <c r="C824" s="47" t="s">
        <v>273</v>
      </c>
      <c r="D824" s="47" t="s">
        <v>3</v>
      </c>
      <c r="E824" s="48">
        <v>58</v>
      </c>
      <c r="F824" s="48">
        <v>28</v>
      </c>
      <c r="G824" s="48">
        <v>14</v>
      </c>
      <c r="H824" s="48">
        <v>60</v>
      </c>
      <c r="I824" s="48">
        <v>28</v>
      </c>
      <c r="J824" s="48">
        <v>35</v>
      </c>
      <c r="K824" s="48">
        <v>27</v>
      </c>
      <c r="L824" s="60">
        <v>890</v>
      </c>
      <c r="M824" s="65"/>
      <c r="N824" s="32"/>
      <c r="O824" s="32"/>
      <c r="P824" s="32"/>
      <c r="Q824" s="32"/>
      <c r="R824" s="32"/>
      <c r="S824" s="32"/>
      <c r="T824" s="32"/>
    </row>
    <row r="825" spans="1:20" x14ac:dyDescent="0.25">
      <c r="A825" s="46" t="s">
        <v>136</v>
      </c>
      <c r="B825" s="47" t="s">
        <v>37</v>
      </c>
      <c r="C825" s="47" t="s">
        <v>273</v>
      </c>
      <c r="D825" s="47" t="s">
        <v>3</v>
      </c>
      <c r="E825" s="48">
        <v>56</v>
      </c>
      <c r="F825" s="48">
        <v>28</v>
      </c>
      <c r="G825" s="48">
        <v>14</v>
      </c>
      <c r="H825" s="48">
        <v>58</v>
      </c>
      <c r="I825" s="48">
        <v>41</v>
      </c>
      <c r="J825" s="48">
        <v>29</v>
      </c>
      <c r="K825" s="48">
        <v>4263</v>
      </c>
      <c r="L825" s="60">
        <v>956</v>
      </c>
    </row>
    <row r="826" spans="1:20" hidden="1" x14ac:dyDescent="0.25">
      <c r="A826" s="49" t="s">
        <v>465</v>
      </c>
      <c r="B826" s="50" t="s">
        <v>435</v>
      </c>
      <c r="C826" s="50" t="s">
        <v>273</v>
      </c>
      <c r="D826" s="50" t="s">
        <v>3</v>
      </c>
      <c r="E826" s="51">
        <v>46</v>
      </c>
      <c r="F826" s="51">
        <v>27</v>
      </c>
      <c r="G826" s="51">
        <v>20</v>
      </c>
      <c r="H826" s="51">
        <v>54</v>
      </c>
      <c r="I826" s="51">
        <v>21</v>
      </c>
      <c r="J826" s="51">
        <v>15</v>
      </c>
      <c r="K826" s="51">
        <v>1789</v>
      </c>
      <c r="L826" s="61">
        <v>763</v>
      </c>
    </row>
    <row r="827" spans="1:20" x14ac:dyDescent="0.25">
      <c r="A827" s="46" t="s">
        <v>147</v>
      </c>
      <c r="B827" s="47" t="s">
        <v>41</v>
      </c>
      <c r="C827" s="47" t="s">
        <v>273</v>
      </c>
      <c r="D827" s="47" t="s">
        <v>3</v>
      </c>
      <c r="E827" s="48">
        <v>56</v>
      </c>
      <c r="F827" s="48">
        <v>27</v>
      </c>
      <c r="G827" s="48">
        <v>10</v>
      </c>
      <c r="H827" s="48">
        <v>24</v>
      </c>
      <c r="I827" s="48">
        <v>17</v>
      </c>
      <c r="J827" s="48">
        <v>33</v>
      </c>
      <c r="K827" s="48">
        <v>4493</v>
      </c>
      <c r="L827" s="60">
        <v>975</v>
      </c>
    </row>
    <row r="828" spans="1:20" x14ac:dyDescent="0.25">
      <c r="A828" s="46" t="s">
        <v>374</v>
      </c>
      <c r="B828" s="47" t="s">
        <v>35</v>
      </c>
      <c r="C828" s="47" t="s">
        <v>273</v>
      </c>
      <c r="D828" s="47" t="s">
        <v>3</v>
      </c>
      <c r="E828" s="48">
        <v>56</v>
      </c>
      <c r="F828" s="48">
        <v>27</v>
      </c>
      <c r="G828" s="48">
        <v>0</v>
      </c>
      <c r="H828" s="48">
        <v>10</v>
      </c>
      <c r="I828" s="48">
        <v>18</v>
      </c>
      <c r="J828" s="48">
        <v>17</v>
      </c>
      <c r="K828" s="48">
        <v>150</v>
      </c>
      <c r="L828" s="60">
        <v>806</v>
      </c>
      <c r="M828" s="65"/>
      <c r="N828" s="32"/>
      <c r="O828" s="32"/>
      <c r="P828" s="32"/>
      <c r="Q828" s="32"/>
      <c r="R828" s="32"/>
      <c r="S828" s="32"/>
      <c r="T828" s="32"/>
    </row>
    <row r="829" spans="1:20" x14ac:dyDescent="0.25">
      <c r="A829" s="49" t="s">
        <v>59</v>
      </c>
      <c r="B829" s="50" t="s">
        <v>41</v>
      </c>
      <c r="C829" s="50" t="s">
        <v>273</v>
      </c>
      <c r="D829" s="50" t="s">
        <v>3</v>
      </c>
      <c r="E829" s="51">
        <v>43</v>
      </c>
      <c r="F829" s="51">
        <v>26</v>
      </c>
      <c r="G829" s="51">
        <v>14</v>
      </c>
      <c r="H829" s="51">
        <v>83</v>
      </c>
      <c r="I829" s="51">
        <v>20</v>
      </c>
      <c r="J829" s="51">
        <v>13</v>
      </c>
      <c r="K829" s="51">
        <v>46</v>
      </c>
      <c r="L829" s="61">
        <v>659</v>
      </c>
    </row>
    <row r="830" spans="1:20" x14ac:dyDescent="0.25">
      <c r="A830" s="46" t="s">
        <v>366</v>
      </c>
      <c r="B830" s="47" t="s">
        <v>31</v>
      </c>
      <c r="C830" s="47" t="s">
        <v>273</v>
      </c>
      <c r="D830" s="47" t="s">
        <v>3</v>
      </c>
      <c r="E830" s="48">
        <v>56</v>
      </c>
      <c r="F830" s="48">
        <v>26</v>
      </c>
      <c r="G830" s="48">
        <v>48</v>
      </c>
      <c r="H830" s="48">
        <v>88</v>
      </c>
      <c r="I830" s="48">
        <v>15</v>
      </c>
      <c r="J830" s="48">
        <v>25</v>
      </c>
      <c r="K830" s="48">
        <v>67</v>
      </c>
      <c r="L830" s="60">
        <v>823</v>
      </c>
    </row>
    <row r="831" spans="1:20" hidden="1" x14ac:dyDescent="0.25">
      <c r="A831" s="49" t="s">
        <v>467</v>
      </c>
      <c r="B831" s="50" t="s">
        <v>435</v>
      </c>
      <c r="C831" s="50" t="s">
        <v>273</v>
      </c>
      <c r="D831" s="50" t="s">
        <v>3</v>
      </c>
      <c r="E831" s="51">
        <v>37</v>
      </c>
      <c r="F831" s="51">
        <v>26</v>
      </c>
      <c r="G831" s="51">
        <v>75</v>
      </c>
      <c r="H831" s="51">
        <v>107</v>
      </c>
      <c r="I831" s="51">
        <v>31</v>
      </c>
      <c r="J831" s="51">
        <v>29</v>
      </c>
      <c r="K831" s="51">
        <v>5744</v>
      </c>
      <c r="L831" s="61">
        <v>669</v>
      </c>
      <c r="M831" s="65"/>
      <c r="N831" s="32"/>
      <c r="O831" s="32"/>
      <c r="P831" s="32"/>
      <c r="Q831" s="32"/>
      <c r="R831" s="32"/>
      <c r="S831" s="32"/>
      <c r="T831" s="32"/>
    </row>
    <row r="832" spans="1:20" x14ac:dyDescent="0.25">
      <c r="A832" s="49" t="s">
        <v>56</v>
      </c>
      <c r="B832" s="50" t="s">
        <v>31</v>
      </c>
      <c r="C832" s="50" t="s">
        <v>273</v>
      </c>
      <c r="D832" s="50" t="s">
        <v>3</v>
      </c>
      <c r="E832" s="51">
        <v>51</v>
      </c>
      <c r="F832" s="51">
        <v>26</v>
      </c>
      <c r="G832" s="51">
        <v>12</v>
      </c>
      <c r="H832" s="51">
        <v>27</v>
      </c>
      <c r="I832" s="51">
        <v>21</v>
      </c>
      <c r="J832" s="51">
        <v>25</v>
      </c>
      <c r="K832" s="51">
        <v>110</v>
      </c>
      <c r="L832" s="61">
        <v>846</v>
      </c>
    </row>
    <row r="833" spans="1:20" hidden="1" x14ac:dyDescent="0.25">
      <c r="A833" s="46" t="s">
        <v>468</v>
      </c>
      <c r="B833" s="47" t="s">
        <v>435</v>
      </c>
      <c r="C833" s="47" t="s">
        <v>273</v>
      </c>
      <c r="D833" s="47" t="s">
        <v>3</v>
      </c>
      <c r="E833" s="48">
        <v>37</v>
      </c>
      <c r="F833" s="48">
        <v>26</v>
      </c>
      <c r="G833" s="48">
        <v>38</v>
      </c>
      <c r="H833" s="48">
        <v>75</v>
      </c>
      <c r="I833" s="48">
        <v>20</v>
      </c>
      <c r="J833" s="48">
        <v>13</v>
      </c>
      <c r="K833" s="48">
        <v>2690</v>
      </c>
      <c r="L833" s="60">
        <v>579</v>
      </c>
      <c r="M833" s="65"/>
      <c r="N833" s="32"/>
      <c r="O833" s="32"/>
      <c r="P833" s="32"/>
      <c r="Q833" s="32"/>
      <c r="R833" s="32"/>
      <c r="S833" s="32"/>
      <c r="T833" s="32"/>
    </row>
    <row r="834" spans="1:20" x14ac:dyDescent="0.25">
      <c r="A834" s="49" t="s">
        <v>345</v>
      </c>
      <c r="B834" s="50" t="s">
        <v>35</v>
      </c>
      <c r="C834" s="50" t="s">
        <v>273</v>
      </c>
      <c r="D834" s="50" t="s">
        <v>3</v>
      </c>
      <c r="E834" s="51">
        <v>50</v>
      </c>
      <c r="F834" s="51">
        <v>25</v>
      </c>
      <c r="G834" s="51">
        <v>16</v>
      </c>
      <c r="H834" s="51">
        <v>10</v>
      </c>
      <c r="I834" s="51">
        <v>13</v>
      </c>
      <c r="J834" s="51">
        <v>15</v>
      </c>
      <c r="K834" s="51">
        <v>172</v>
      </c>
      <c r="L834" s="61">
        <v>738</v>
      </c>
    </row>
    <row r="835" spans="1:20" x14ac:dyDescent="0.25">
      <c r="A835" s="46" t="s">
        <v>61</v>
      </c>
      <c r="B835" s="47" t="s">
        <v>35</v>
      </c>
      <c r="C835" s="47" t="s">
        <v>273</v>
      </c>
      <c r="D835" s="47" t="s">
        <v>3</v>
      </c>
      <c r="E835" s="48">
        <v>56</v>
      </c>
      <c r="F835" s="48">
        <v>24</v>
      </c>
      <c r="G835" s="48">
        <v>69</v>
      </c>
      <c r="H835" s="48">
        <v>98</v>
      </c>
      <c r="I835" s="48">
        <v>18</v>
      </c>
      <c r="J835" s="48">
        <v>20</v>
      </c>
      <c r="K835" s="48">
        <v>26</v>
      </c>
      <c r="L835" s="60">
        <v>926</v>
      </c>
    </row>
    <row r="836" spans="1:20" x14ac:dyDescent="0.25">
      <c r="A836" s="46" t="s">
        <v>362</v>
      </c>
      <c r="B836" s="47" t="s">
        <v>35</v>
      </c>
      <c r="C836" s="47" t="s">
        <v>273</v>
      </c>
      <c r="D836" s="47" t="s">
        <v>3</v>
      </c>
      <c r="E836" s="48">
        <v>56</v>
      </c>
      <c r="F836" s="48">
        <v>24</v>
      </c>
      <c r="G836" s="48">
        <v>16</v>
      </c>
      <c r="H836" s="48">
        <v>51</v>
      </c>
      <c r="I836" s="48">
        <v>35</v>
      </c>
      <c r="J836" s="48">
        <v>15</v>
      </c>
      <c r="K836" s="48">
        <v>1712</v>
      </c>
      <c r="L836" s="60">
        <v>947</v>
      </c>
    </row>
    <row r="837" spans="1:20" x14ac:dyDescent="0.25">
      <c r="A837" s="46" t="s">
        <v>260</v>
      </c>
      <c r="B837" s="47" t="s">
        <v>35</v>
      </c>
      <c r="C837" s="47" t="s">
        <v>273</v>
      </c>
      <c r="D837" s="47" t="s">
        <v>3</v>
      </c>
      <c r="E837" s="48">
        <v>57</v>
      </c>
      <c r="F837" s="48">
        <v>22</v>
      </c>
      <c r="G837" s="48">
        <v>38</v>
      </c>
      <c r="H837" s="48">
        <v>118</v>
      </c>
      <c r="I837" s="48">
        <v>28</v>
      </c>
      <c r="J837" s="48">
        <v>37</v>
      </c>
      <c r="K837" s="48">
        <v>77</v>
      </c>
      <c r="L837" s="60">
        <v>849</v>
      </c>
    </row>
    <row r="838" spans="1:20" hidden="1" x14ac:dyDescent="0.25">
      <c r="A838" s="49" t="s">
        <v>481</v>
      </c>
      <c r="B838" s="50" t="s">
        <v>435</v>
      </c>
      <c r="C838" s="50" t="s">
        <v>273</v>
      </c>
      <c r="D838" s="50" t="s">
        <v>3</v>
      </c>
      <c r="E838" s="51">
        <v>49</v>
      </c>
      <c r="F838" s="51">
        <v>22</v>
      </c>
      <c r="G838" s="51">
        <v>4</v>
      </c>
      <c r="H838" s="51">
        <v>12</v>
      </c>
      <c r="I838" s="51">
        <v>17</v>
      </c>
      <c r="J838" s="51">
        <v>7</v>
      </c>
      <c r="K838" s="51">
        <v>16</v>
      </c>
      <c r="L838" s="61">
        <v>618</v>
      </c>
      <c r="M838" s="65"/>
      <c r="N838" s="32"/>
      <c r="O838" s="32"/>
      <c r="P838" s="32"/>
      <c r="Q838" s="32"/>
      <c r="R838" s="32"/>
      <c r="S838" s="32"/>
      <c r="T838" s="32"/>
    </row>
    <row r="839" spans="1:20" x14ac:dyDescent="0.25">
      <c r="A839" s="49" t="s">
        <v>313</v>
      </c>
      <c r="B839" s="50" t="s">
        <v>31</v>
      </c>
      <c r="C839" s="50" t="s">
        <v>273</v>
      </c>
      <c r="D839" s="50" t="s">
        <v>3</v>
      </c>
      <c r="E839" s="51">
        <v>39</v>
      </c>
      <c r="F839" s="51">
        <v>22</v>
      </c>
      <c r="G839" s="51">
        <v>23</v>
      </c>
      <c r="H839" s="51">
        <v>16</v>
      </c>
      <c r="I839" s="51">
        <v>24</v>
      </c>
      <c r="J839" s="51">
        <v>9</v>
      </c>
      <c r="K839" s="51">
        <v>4162</v>
      </c>
      <c r="L839" s="61">
        <v>656</v>
      </c>
      <c r="M839"/>
      <c r="N839" s="32"/>
      <c r="O839" s="32"/>
      <c r="P839" s="32"/>
      <c r="Q839" s="32"/>
      <c r="R839" s="32"/>
      <c r="S839" s="32"/>
      <c r="T839" s="32"/>
    </row>
    <row r="840" spans="1:20" hidden="1" x14ac:dyDescent="0.25">
      <c r="A840" s="49" t="s">
        <v>484</v>
      </c>
      <c r="B840" s="50" t="s">
        <v>435</v>
      </c>
      <c r="C840" s="50" t="s">
        <v>273</v>
      </c>
      <c r="D840" s="50" t="s">
        <v>3</v>
      </c>
      <c r="E840" s="51">
        <v>52</v>
      </c>
      <c r="F840" s="51">
        <v>22</v>
      </c>
      <c r="G840" s="51">
        <v>32</v>
      </c>
      <c r="H840" s="51">
        <v>88</v>
      </c>
      <c r="I840" s="51">
        <v>37</v>
      </c>
      <c r="J840" s="51">
        <v>31</v>
      </c>
      <c r="K840" s="51">
        <v>4143</v>
      </c>
      <c r="L840" s="61">
        <v>875</v>
      </c>
      <c r="M840" s="65"/>
      <c r="N840" s="32"/>
      <c r="O840" s="32"/>
      <c r="P840" s="32"/>
      <c r="Q840" s="32"/>
      <c r="R840" s="32"/>
      <c r="S840" s="32"/>
      <c r="T840" s="32"/>
    </row>
    <row r="841" spans="1:20" x14ac:dyDescent="0.25">
      <c r="A841" s="46" t="s">
        <v>64</v>
      </c>
      <c r="B841" s="47" t="s">
        <v>33</v>
      </c>
      <c r="C841" s="47" t="s">
        <v>273</v>
      </c>
      <c r="D841" s="47" t="s">
        <v>3</v>
      </c>
      <c r="E841" s="48">
        <v>55</v>
      </c>
      <c r="F841" s="48">
        <v>21</v>
      </c>
      <c r="G841" s="48">
        <v>32</v>
      </c>
      <c r="H841" s="48">
        <v>67</v>
      </c>
      <c r="I841" s="48">
        <v>14</v>
      </c>
      <c r="J841" s="48">
        <v>10</v>
      </c>
      <c r="K841" s="48">
        <v>65</v>
      </c>
      <c r="L841" s="60">
        <v>766</v>
      </c>
    </row>
    <row r="842" spans="1:20" hidden="1" x14ac:dyDescent="0.25">
      <c r="A842" s="46" t="s">
        <v>495</v>
      </c>
      <c r="B842" s="47" t="s">
        <v>435</v>
      </c>
      <c r="C842" s="47" t="s">
        <v>273</v>
      </c>
      <c r="D842" s="47" t="s">
        <v>3</v>
      </c>
      <c r="E842" s="48">
        <v>48</v>
      </c>
      <c r="F842" s="48">
        <v>20</v>
      </c>
      <c r="G842" s="48">
        <v>12</v>
      </c>
      <c r="H842" s="48">
        <v>82</v>
      </c>
      <c r="I842" s="48">
        <v>10</v>
      </c>
      <c r="J842" s="48">
        <v>19</v>
      </c>
      <c r="K842" s="48">
        <v>2106</v>
      </c>
      <c r="L842" s="60">
        <v>551</v>
      </c>
    </row>
    <row r="843" spans="1:20" x14ac:dyDescent="0.25">
      <c r="A843" s="46" t="s">
        <v>276</v>
      </c>
      <c r="B843" s="47" t="s">
        <v>31</v>
      </c>
      <c r="C843" s="47" t="s">
        <v>273</v>
      </c>
      <c r="D843" s="47" t="s">
        <v>3</v>
      </c>
      <c r="E843" s="48">
        <v>41</v>
      </c>
      <c r="F843" s="48">
        <v>20</v>
      </c>
      <c r="G843" s="48">
        <v>17</v>
      </c>
      <c r="H843" s="48">
        <v>40</v>
      </c>
      <c r="I843" s="48">
        <v>12</v>
      </c>
      <c r="J843" s="48">
        <v>21</v>
      </c>
      <c r="K843" s="48">
        <v>11</v>
      </c>
      <c r="L843" s="60">
        <v>710</v>
      </c>
      <c r="M843" s="65"/>
      <c r="N843" s="32"/>
      <c r="O843" s="32"/>
      <c r="P843" s="32"/>
      <c r="Q843" s="32"/>
      <c r="R843" s="32"/>
      <c r="S843" s="32"/>
      <c r="T843" s="32"/>
    </row>
    <row r="844" spans="1:20" x14ac:dyDescent="0.25">
      <c r="A844" s="49" t="s">
        <v>145</v>
      </c>
      <c r="B844" s="50" t="s">
        <v>37</v>
      </c>
      <c r="C844" s="50" t="s">
        <v>273</v>
      </c>
      <c r="D844" s="50" t="s">
        <v>3</v>
      </c>
      <c r="E844" s="51">
        <v>47</v>
      </c>
      <c r="F844" s="51">
        <v>20</v>
      </c>
      <c r="G844" s="51">
        <v>24</v>
      </c>
      <c r="H844" s="51">
        <v>26</v>
      </c>
      <c r="I844" s="51">
        <v>28</v>
      </c>
      <c r="J844" s="51">
        <v>18</v>
      </c>
      <c r="K844" s="51">
        <v>4500</v>
      </c>
      <c r="L844" s="61">
        <v>783</v>
      </c>
    </row>
    <row r="845" spans="1:20" x14ac:dyDescent="0.25">
      <c r="A845" s="46" t="s">
        <v>365</v>
      </c>
      <c r="B845" s="47" t="s">
        <v>37</v>
      </c>
      <c r="C845" s="47" t="s">
        <v>273</v>
      </c>
      <c r="D845" s="47" t="s">
        <v>3</v>
      </c>
      <c r="E845" s="48">
        <v>30</v>
      </c>
      <c r="F845" s="48">
        <v>20</v>
      </c>
      <c r="G845" s="48">
        <v>2</v>
      </c>
      <c r="H845" s="48">
        <v>17</v>
      </c>
      <c r="I845" s="48">
        <v>11</v>
      </c>
      <c r="J845" s="48">
        <v>15</v>
      </c>
      <c r="K845" s="48">
        <v>46</v>
      </c>
      <c r="L845" s="60">
        <v>470</v>
      </c>
      <c r="M845" s="65"/>
      <c r="N845" s="32"/>
      <c r="O845" s="32"/>
      <c r="P845" s="32"/>
      <c r="Q845" s="32"/>
      <c r="R845" s="32"/>
      <c r="S845" s="32"/>
      <c r="T845" s="32"/>
    </row>
    <row r="846" spans="1:20" hidden="1" x14ac:dyDescent="0.25">
      <c r="A846" s="49" t="s">
        <v>514</v>
      </c>
      <c r="B846" s="50" t="s">
        <v>435</v>
      </c>
      <c r="C846" s="50" t="s">
        <v>273</v>
      </c>
      <c r="D846" s="50" t="s">
        <v>3</v>
      </c>
      <c r="E846" s="51">
        <v>55</v>
      </c>
      <c r="F846" s="51">
        <v>19</v>
      </c>
      <c r="G846" s="51">
        <v>12</v>
      </c>
      <c r="H846" s="51">
        <v>26</v>
      </c>
      <c r="I846" s="51">
        <v>25</v>
      </c>
      <c r="J846" s="51">
        <v>24</v>
      </c>
      <c r="K846" s="51">
        <v>6895</v>
      </c>
      <c r="L846" s="61">
        <v>780</v>
      </c>
    </row>
    <row r="847" spans="1:20" hidden="1" x14ac:dyDescent="0.25">
      <c r="A847" s="46" t="s">
        <v>515</v>
      </c>
      <c r="B847" s="47" t="s">
        <v>435</v>
      </c>
      <c r="C847" s="47" t="s">
        <v>273</v>
      </c>
      <c r="D847" s="47" t="s">
        <v>3</v>
      </c>
      <c r="E847" s="48">
        <v>38</v>
      </c>
      <c r="F847" s="48">
        <v>18</v>
      </c>
      <c r="G847" s="48">
        <v>18</v>
      </c>
      <c r="H847" s="48">
        <v>35</v>
      </c>
      <c r="I847" s="48">
        <v>11</v>
      </c>
      <c r="J847" s="48">
        <v>21</v>
      </c>
      <c r="K847" s="48">
        <v>1932</v>
      </c>
      <c r="L847" s="60">
        <v>486</v>
      </c>
    </row>
    <row r="848" spans="1:20" x14ac:dyDescent="0.25">
      <c r="A848" s="46" t="s">
        <v>233</v>
      </c>
      <c r="B848" s="47" t="s">
        <v>37</v>
      </c>
      <c r="C848" s="47" t="s">
        <v>273</v>
      </c>
      <c r="D848" s="47" t="s">
        <v>3</v>
      </c>
      <c r="E848" s="48">
        <v>49</v>
      </c>
      <c r="F848" s="48">
        <v>18</v>
      </c>
      <c r="G848" s="48">
        <v>4</v>
      </c>
      <c r="H848" s="48">
        <v>22</v>
      </c>
      <c r="I848" s="48">
        <v>23</v>
      </c>
      <c r="J848" s="48">
        <v>17</v>
      </c>
      <c r="K848" s="48">
        <v>33</v>
      </c>
      <c r="L848" s="60">
        <v>593</v>
      </c>
    </row>
    <row r="849" spans="1:20" hidden="1" x14ac:dyDescent="0.25">
      <c r="A849" s="49" t="s">
        <v>519</v>
      </c>
      <c r="B849" s="50" t="s">
        <v>435</v>
      </c>
      <c r="C849" s="50" t="s">
        <v>273</v>
      </c>
      <c r="D849" s="50" t="s">
        <v>3</v>
      </c>
      <c r="E849" s="51">
        <v>58</v>
      </c>
      <c r="F849" s="51">
        <v>18</v>
      </c>
      <c r="G849" s="51">
        <v>42</v>
      </c>
      <c r="H849" s="51">
        <v>61</v>
      </c>
      <c r="I849" s="51">
        <v>17</v>
      </c>
      <c r="J849" s="51">
        <v>26</v>
      </c>
      <c r="K849" s="51">
        <v>2023</v>
      </c>
      <c r="L849" s="61">
        <v>790</v>
      </c>
    </row>
    <row r="850" spans="1:20" x14ac:dyDescent="0.25">
      <c r="A850" s="46" t="s">
        <v>234</v>
      </c>
      <c r="B850" s="47" t="s">
        <v>33</v>
      </c>
      <c r="C850" s="47" t="s">
        <v>273</v>
      </c>
      <c r="D850" s="47" t="s">
        <v>3</v>
      </c>
      <c r="E850" s="48">
        <v>38</v>
      </c>
      <c r="F850" s="48">
        <v>18</v>
      </c>
      <c r="G850" s="48">
        <v>4</v>
      </c>
      <c r="H850" s="48">
        <v>31</v>
      </c>
      <c r="I850" s="48">
        <v>12</v>
      </c>
      <c r="J850" s="48">
        <v>18</v>
      </c>
      <c r="K850" s="48">
        <v>0</v>
      </c>
      <c r="L850" s="60">
        <v>551</v>
      </c>
    </row>
    <row r="851" spans="1:20" hidden="1" x14ac:dyDescent="0.25">
      <c r="A851" s="46" t="s">
        <v>522</v>
      </c>
      <c r="B851" s="47" t="s">
        <v>435</v>
      </c>
      <c r="C851" s="47" t="s">
        <v>273</v>
      </c>
      <c r="D851" s="47" t="s">
        <v>3</v>
      </c>
      <c r="E851" s="48">
        <v>55</v>
      </c>
      <c r="F851" s="48">
        <v>18</v>
      </c>
      <c r="G851" s="48">
        <v>30</v>
      </c>
      <c r="H851" s="48">
        <v>133</v>
      </c>
      <c r="I851" s="48">
        <v>22</v>
      </c>
      <c r="J851" s="48">
        <v>20</v>
      </c>
      <c r="K851" s="48">
        <v>6330</v>
      </c>
      <c r="L851" s="60">
        <v>785</v>
      </c>
    </row>
    <row r="852" spans="1:20" x14ac:dyDescent="0.25">
      <c r="A852" s="46" t="s">
        <v>350</v>
      </c>
      <c r="B852" s="47" t="s">
        <v>41</v>
      </c>
      <c r="C852" s="47" t="s">
        <v>273</v>
      </c>
      <c r="D852" s="47" t="s">
        <v>3</v>
      </c>
      <c r="E852" s="48">
        <v>43</v>
      </c>
      <c r="F852" s="48">
        <v>17</v>
      </c>
      <c r="G852" s="48">
        <v>6</v>
      </c>
      <c r="H852" s="48">
        <v>28</v>
      </c>
      <c r="I852" s="48">
        <v>9</v>
      </c>
      <c r="J852" s="48">
        <v>11</v>
      </c>
      <c r="K852" s="48">
        <v>0</v>
      </c>
      <c r="L852" s="60">
        <v>530</v>
      </c>
    </row>
    <row r="853" spans="1:20" hidden="1" x14ac:dyDescent="0.25">
      <c r="A853" s="49" t="s">
        <v>530</v>
      </c>
      <c r="B853" s="50" t="s">
        <v>435</v>
      </c>
      <c r="C853" s="50" t="s">
        <v>273</v>
      </c>
      <c r="D853" s="50" t="s">
        <v>3</v>
      </c>
      <c r="E853" s="51">
        <v>50</v>
      </c>
      <c r="F853" s="51">
        <v>17</v>
      </c>
      <c r="G853" s="51">
        <v>24</v>
      </c>
      <c r="H853" s="51">
        <v>91</v>
      </c>
      <c r="I853" s="51">
        <v>38</v>
      </c>
      <c r="J853" s="51">
        <v>20</v>
      </c>
      <c r="K853" s="51">
        <v>5207</v>
      </c>
      <c r="L853" s="61">
        <v>792</v>
      </c>
      <c r="M853"/>
      <c r="N853" s="32"/>
      <c r="O853" s="32"/>
      <c r="P853" s="32"/>
      <c r="Q853" s="32"/>
      <c r="R853" s="32"/>
      <c r="S853" s="32"/>
      <c r="T853" s="32"/>
    </row>
    <row r="854" spans="1:20" x14ac:dyDescent="0.25">
      <c r="A854" s="46" t="s">
        <v>378</v>
      </c>
      <c r="B854" s="47" t="s">
        <v>37</v>
      </c>
      <c r="C854" s="47" t="s">
        <v>273</v>
      </c>
      <c r="D854" s="47" t="s">
        <v>3</v>
      </c>
      <c r="E854" s="48">
        <v>42</v>
      </c>
      <c r="F854" s="48">
        <v>17</v>
      </c>
      <c r="G854" s="48">
        <v>8</v>
      </c>
      <c r="H854" s="48">
        <v>9</v>
      </c>
      <c r="I854" s="48">
        <v>16</v>
      </c>
      <c r="J854" s="48">
        <v>20</v>
      </c>
      <c r="K854" s="48">
        <v>578</v>
      </c>
      <c r="L854" s="60">
        <v>514</v>
      </c>
      <c r="M854" s="65"/>
      <c r="N854" s="32"/>
      <c r="O854" s="32"/>
      <c r="P854" s="32"/>
      <c r="Q854" s="32"/>
      <c r="R854" s="32"/>
      <c r="S854" s="32"/>
      <c r="T854" s="32"/>
    </row>
    <row r="855" spans="1:20" x14ac:dyDescent="0.25">
      <c r="A855" s="49" t="s">
        <v>299</v>
      </c>
      <c r="B855" s="50" t="s">
        <v>37</v>
      </c>
      <c r="C855" s="50" t="s">
        <v>273</v>
      </c>
      <c r="D855" s="50" t="s">
        <v>3</v>
      </c>
      <c r="E855" s="51">
        <v>55</v>
      </c>
      <c r="F855" s="51">
        <v>16</v>
      </c>
      <c r="G855" s="51">
        <v>27</v>
      </c>
      <c r="H855" s="51">
        <v>85</v>
      </c>
      <c r="I855" s="51">
        <v>15</v>
      </c>
      <c r="J855" s="51">
        <v>9</v>
      </c>
      <c r="K855" s="51">
        <v>47</v>
      </c>
      <c r="L855" s="61">
        <v>739</v>
      </c>
      <c r="M855"/>
      <c r="N855" s="32"/>
      <c r="O855" s="32"/>
      <c r="P855" s="32"/>
      <c r="Q855" s="32"/>
      <c r="R855" s="32"/>
      <c r="S855" s="32"/>
      <c r="T855" s="32"/>
    </row>
    <row r="856" spans="1:20" x14ac:dyDescent="0.25">
      <c r="A856" s="49" t="s">
        <v>188</v>
      </c>
      <c r="B856" s="50" t="s">
        <v>33</v>
      </c>
      <c r="C856" s="50" t="s">
        <v>273</v>
      </c>
      <c r="D856" s="50" t="s">
        <v>3</v>
      </c>
      <c r="E856" s="51">
        <v>47</v>
      </c>
      <c r="F856" s="51">
        <v>16</v>
      </c>
      <c r="G856" s="51">
        <v>10</v>
      </c>
      <c r="H856" s="51">
        <v>22</v>
      </c>
      <c r="I856" s="51">
        <v>18</v>
      </c>
      <c r="J856" s="51">
        <v>21</v>
      </c>
      <c r="K856" s="51">
        <v>109</v>
      </c>
      <c r="L856" s="61">
        <v>586</v>
      </c>
      <c r="M856" s="65"/>
      <c r="N856" s="32"/>
      <c r="O856" s="32"/>
      <c r="P856" s="32"/>
      <c r="Q856" s="32"/>
      <c r="R856" s="32"/>
      <c r="S856" s="32"/>
      <c r="T856" s="32"/>
    </row>
    <row r="857" spans="1:20" hidden="1" x14ac:dyDescent="0.25">
      <c r="A857" s="46" t="s">
        <v>536</v>
      </c>
      <c r="B857" s="47" t="s">
        <v>435</v>
      </c>
      <c r="C857" s="47" t="s">
        <v>273</v>
      </c>
      <c r="D857" s="47" t="s">
        <v>3</v>
      </c>
      <c r="E857" s="48">
        <v>56</v>
      </c>
      <c r="F857" s="48">
        <v>16</v>
      </c>
      <c r="G857" s="48">
        <v>60</v>
      </c>
      <c r="H857" s="48">
        <v>202</v>
      </c>
      <c r="I857" s="48">
        <v>18</v>
      </c>
      <c r="J857" s="48">
        <v>25</v>
      </c>
      <c r="K857" s="48">
        <v>0</v>
      </c>
      <c r="L857" s="60">
        <v>624</v>
      </c>
      <c r="M857" s="65"/>
      <c r="N857" s="32"/>
      <c r="O857" s="32"/>
      <c r="P857" s="32"/>
      <c r="Q857" s="32"/>
      <c r="R857" s="32"/>
      <c r="S857" s="32"/>
      <c r="T857" s="32"/>
    </row>
    <row r="858" spans="1:20" x14ac:dyDescent="0.25">
      <c r="A858" s="49" t="s">
        <v>383</v>
      </c>
      <c r="B858" s="50" t="s">
        <v>31</v>
      </c>
      <c r="C858" s="50" t="s">
        <v>273</v>
      </c>
      <c r="D858" s="50" t="s">
        <v>3</v>
      </c>
      <c r="E858" s="51">
        <v>52</v>
      </c>
      <c r="F858" s="51">
        <v>16</v>
      </c>
      <c r="G858" s="51">
        <v>10</v>
      </c>
      <c r="H858" s="51">
        <v>39</v>
      </c>
      <c r="I858" s="51">
        <v>23</v>
      </c>
      <c r="J858" s="51">
        <v>30</v>
      </c>
      <c r="K858" s="51">
        <v>326</v>
      </c>
      <c r="L858" s="61">
        <v>691</v>
      </c>
    </row>
    <row r="859" spans="1:20" x14ac:dyDescent="0.25">
      <c r="A859" s="46" t="s">
        <v>385</v>
      </c>
      <c r="B859" s="47" t="s">
        <v>31</v>
      </c>
      <c r="C859" s="47" t="s">
        <v>273</v>
      </c>
      <c r="D859" s="47" t="s">
        <v>3</v>
      </c>
      <c r="E859" s="48">
        <v>55</v>
      </c>
      <c r="F859" s="48">
        <v>16</v>
      </c>
      <c r="G859" s="48">
        <v>4</v>
      </c>
      <c r="H859" s="48">
        <v>21</v>
      </c>
      <c r="I859" s="48">
        <v>18</v>
      </c>
      <c r="J859" s="48">
        <v>19</v>
      </c>
      <c r="K859" s="48">
        <v>14</v>
      </c>
      <c r="L859" s="60">
        <v>529</v>
      </c>
      <c r="M859"/>
      <c r="N859" s="32"/>
      <c r="O859" s="32"/>
      <c r="P859" s="32"/>
      <c r="Q859" s="32"/>
      <c r="R859" s="32"/>
      <c r="S859" s="32"/>
      <c r="T859" s="32"/>
    </row>
    <row r="860" spans="1:20" x14ac:dyDescent="0.25">
      <c r="A860" s="49" t="s">
        <v>69</v>
      </c>
      <c r="B860" s="50" t="s">
        <v>33</v>
      </c>
      <c r="C860" s="50" t="s">
        <v>273</v>
      </c>
      <c r="D860" s="50" t="s">
        <v>3</v>
      </c>
      <c r="E860" s="51">
        <v>53</v>
      </c>
      <c r="F860" s="51">
        <v>15</v>
      </c>
      <c r="G860" s="51">
        <v>24</v>
      </c>
      <c r="H860" s="51">
        <v>34</v>
      </c>
      <c r="I860" s="51">
        <v>17</v>
      </c>
      <c r="J860" s="51">
        <v>9</v>
      </c>
      <c r="K860" s="51">
        <v>39</v>
      </c>
      <c r="L860" s="61">
        <v>802</v>
      </c>
      <c r="M860" s="65"/>
      <c r="N860" s="32"/>
      <c r="O860" s="32"/>
      <c r="P860" s="32"/>
      <c r="Q860" s="32"/>
      <c r="R860" s="32"/>
      <c r="S860" s="32"/>
      <c r="T860" s="32"/>
    </row>
    <row r="861" spans="1:20" hidden="1" x14ac:dyDescent="0.25">
      <c r="A861" s="49" t="s">
        <v>554</v>
      </c>
      <c r="B861" s="50" t="s">
        <v>435</v>
      </c>
      <c r="C861" s="50" t="s">
        <v>273</v>
      </c>
      <c r="D861" s="50" t="s">
        <v>3</v>
      </c>
      <c r="E861" s="51">
        <v>28</v>
      </c>
      <c r="F861" s="51">
        <v>14</v>
      </c>
      <c r="G861" s="51">
        <v>10</v>
      </c>
      <c r="H861" s="51">
        <v>16</v>
      </c>
      <c r="I861" s="51">
        <v>8</v>
      </c>
      <c r="J861" s="51">
        <v>14</v>
      </c>
      <c r="K861" s="51">
        <v>0</v>
      </c>
      <c r="L861" s="61">
        <v>365</v>
      </c>
      <c r="M861" s="65"/>
      <c r="N861" s="32"/>
      <c r="O861" s="32"/>
      <c r="P861" s="32"/>
      <c r="Q861" s="32"/>
      <c r="R861" s="32"/>
      <c r="S861" s="32"/>
      <c r="T861" s="32"/>
    </row>
    <row r="862" spans="1:20" hidden="1" x14ac:dyDescent="0.25">
      <c r="A862" s="46" t="s">
        <v>555</v>
      </c>
      <c r="B862" s="47" t="s">
        <v>435</v>
      </c>
      <c r="C862" s="47" t="s">
        <v>273</v>
      </c>
      <c r="D862" s="47" t="s">
        <v>3</v>
      </c>
      <c r="E862" s="48">
        <v>52</v>
      </c>
      <c r="F862" s="48">
        <v>14</v>
      </c>
      <c r="G862" s="48">
        <v>82</v>
      </c>
      <c r="H862" s="48">
        <v>132</v>
      </c>
      <c r="I862" s="48">
        <v>7</v>
      </c>
      <c r="J862" s="48">
        <v>20</v>
      </c>
      <c r="K862" s="48">
        <v>4341</v>
      </c>
      <c r="L862" s="60">
        <v>680</v>
      </c>
    </row>
    <row r="863" spans="1:20" hidden="1" x14ac:dyDescent="0.25">
      <c r="A863" s="46" t="s">
        <v>558</v>
      </c>
      <c r="B863" s="47" t="s">
        <v>435</v>
      </c>
      <c r="C863" s="47" t="s">
        <v>273</v>
      </c>
      <c r="D863" s="47" t="s">
        <v>3</v>
      </c>
      <c r="E863" s="48">
        <v>42</v>
      </c>
      <c r="F863" s="48">
        <v>14</v>
      </c>
      <c r="G863" s="48">
        <v>14</v>
      </c>
      <c r="H863" s="48">
        <v>62</v>
      </c>
      <c r="I863" s="48">
        <v>21</v>
      </c>
      <c r="J863" s="48">
        <v>21</v>
      </c>
      <c r="K863" s="48">
        <v>2790</v>
      </c>
      <c r="L863" s="60">
        <v>476</v>
      </c>
    </row>
    <row r="864" spans="1:20" hidden="1" x14ac:dyDescent="0.25">
      <c r="A864" s="49" t="s">
        <v>561</v>
      </c>
      <c r="B864" s="50" t="s">
        <v>435</v>
      </c>
      <c r="C864" s="50" t="s">
        <v>273</v>
      </c>
      <c r="D864" s="50" t="s">
        <v>3</v>
      </c>
      <c r="E864" s="51">
        <v>49</v>
      </c>
      <c r="F864" s="51">
        <v>14</v>
      </c>
      <c r="G864" s="51">
        <v>38</v>
      </c>
      <c r="H864" s="51">
        <v>135</v>
      </c>
      <c r="I864" s="51">
        <v>25</v>
      </c>
      <c r="J864" s="51">
        <v>16</v>
      </c>
      <c r="K864" s="51">
        <v>5276</v>
      </c>
      <c r="L864" s="61">
        <v>667</v>
      </c>
    </row>
    <row r="865" spans="1:20" hidden="1" x14ac:dyDescent="0.25">
      <c r="A865" s="46" t="s">
        <v>578</v>
      </c>
      <c r="B865" s="47" t="s">
        <v>435</v>
      </c>
      <c r="C865" s="47" t="s">
        <v>273</v>
      </c>
      <c r="D865" s="47" t="s">
        <v>3</v>
      </c>
      <c r="E865" s="48">
        <v>31</v>
      </c>
      <c r="F865" s="48">
        <v>13</v>
      </c>
      <c r="G865" s="48">
        <v>10</v>
      </c>
      <c r="H865" s="48">
        <v>63</v>
      </c>
      <c r="I865" s="48">
        <v>12</v>
      </c>
      <c r="J865" s="48">
        <v>33</v>
      </c>
      <c r="K865" s="48">
        <v>2929</v>
      </c>
      <c r="L865" s="60">
        <v>521</v>
      </c>
    </row>
    <row r="866" spans="1:20" hidden="1" x14ac:dyDescent="0.25">
      <c r="A866" s="49" t="s">
        <v>579</v>
      </c>
      <c r="B866" s="50" t="s">
        <v>435</v>
      </c>
      <c r="C866" s="50" t="s">
        <v>273</v>
      </c>
      <c r="D866" s="50" t="s">
        <v>3</v>
      </c>
      <c r="E866" s="51">
        <v>57</v>
      </c>
      <c r="F866" s="51">
        <v>13</v>
      </c>
      <c r="G866" s="51">
        <v>57</v>
      </c>
      <c r="H866" s="51">
        <v>83</v>
      </c>
      <c r="I866" s="51">
        <v>41</v>
      </c>
      <c r="J866" s="51">
        <v>21</v>
      </c>
      <c r="K866" s="51">
        <v>4364</v>
      </c>
      <c r="L866" s="61">
        <v>612</v>
      </c>
    </row>
    <row r="867" spans="1:20" x14ac:dyDescent="0.25">
      <c r="A867" s="49" t="s">
        <v>47</v>
      </c>
      <c r="B867" s="50" t="s">
        <v>37</v>
      </c>
      <c r="C867" s="50" t="s">
        <v>273</v>
      </c>
      <c r="D867" s="50" t="s">
        <v>3</v>
      </c>
      <c r="E867" s="51">
        <v>45</v>
      </c>
      <c r="F867" s="51">
        <v>13</v>
      </c>
      <c r="G867" s="51">
        <v>10</v>
      </c>
      <c r="H867" s="51">
        <v>85</v>
      </c>
      <c r="I867" s="51">
        <v>19</v>
      </c>
      <c r="J867" s="51">
        <v>27</v>
      </c>
      <c r="K867" s="51">
        <v>718</v>
      </c>
      <c r="L867" s="61">
        <v>603</v>
      </c>
    </row>
    <row r="868" spans="1:20" hidden="1" x14ac:dyDescent="0.25">
      <c r="A868" s="46" t="s">
        <v>613</v>
      </c>
      <c r="B868" s="47" t="s">
        <v>435</v>
      </c>
      <c r="C868" s="47" t="s">
        <v>273</v>
      </c>
      <c r="D868" s="47" t="s">
        <v>3</v>
      </c>
      <c r="E868" s="48">
        <v>47</v>
      </c>
      <c r="F868" s="48">
        <v>11</v>
      </c>
      <c r="G868" s="48">
        <v>28</v>
      </c>
      <c r="H868" s="48">
        <v>103</v>
      </c>
      <c r="I868" s="48">
        <v>25</v>
      </c>
      <c r="J868" s="48">
        <v>12</v>
      </c>
      <c r="K868" s="48">
        <v>3947</v>
      </c>
      <c r="L868" s="60">
        <v>563</v>
      </c>
    </row>
    <row r="869" spans="1:20" hidden="1" x14ac:dyDescent="0.25">
      <c r="A869" s="46" t="s">
        <v>614</v>
      </c>
      <c r="B869" s="47" t="s">
        <v>435</v>
      </c>
      <c r="C869" s="47" t="s">
        <v>273</v>
      </c>
      <c r="D869" s="47" t="s">
        <v>3</v>
      </c>
      <c r="E869" s="48">
        <v>25</v>
      </c>
      <c r="F869" s="48">
        <v>11</v>
      </c>
      <c r="G869" s="48">
        <v>8</v>
      </c>
      <c r="H869" s="48">
        <v>16</v>
      </c>
      <c r="I869" s="48">
        <v>13</v>
      </c>
      <c r="J869" s="48">
        <v>17</v>
      </c>
      <c r="K869" s="48">
        <v>3939</v>
      </c>
      <c r="L869" s="60">
        <v>352</v>
      </c>
      <c r="M869" s="65"/>
      <c r="N869" s="32"/>
      <c r="O869" s="32"/>
      <c r="P869" s="32"/>
      <c r="Q869" s="32"/>
      <c r="R869" s="32"/>
      <c r="S869" s="32"/>
      <c r="T869" s="32"/>
    </row>
    <row r="870" spans="1:20" hidden="1" x14ac:dyDescent="0.25">
      <c r="A870" s="46" t="s">
        <v>615</v>
      </c>
      <c r="B870" s="47" t="s">
        <v>435</v>
      </c>
      <c r="C870" s="47" t="s">
        <v>273</v>
      </c>
      <c r="D870" s="47" t="s">
        <v>3</v>
      </c>
      <c r="E870" s="48">
        <v>53</v>
      </c>
      <c r="F870" s="48">
        <v>11</v>
      </c>
      <c r="G870" s="48">
        <v>35</v>
      </c>
      <c r="H870" s="48">
        <v>187</v>
      </c>
      <c r="I870" s="48">
        <v>21</v>
      </c>
      <c r="J870" s="48">
        <v>17</v>
      </c>
      <c r="K870" s="48">
        <v>4392</v>
      </c>
      <c r="L870" s="60">
        <v>684</v>
      </c>
      <c r="M870"/>
      <c r="N870" s="32"/>
      <c r="O870" s="32"/>
      <c r="P870" s="32"/>
      <c r="Q870" s="32"/>
      <c r="R870" s="32"/>
      <c r="S870" s="32"/>
      <c r="T870" s="32"/>
    </row>
    <row r="871" spans="1:20" hidden="1" x14ac:dyDescent="0.25">
      <c r="A871" s="46" t="s">
        <v>617</v>
      </c>
      <c r="B871" s="47" t="s">
        <v>435</v>
      </c>
      <c r="C871" s="47" t="s">
        <v>273</v>
      </c>
      <c r="D871" s="47" t="s">
        <v>3</v>
      </c>
      <c r="E871" s="48">
        <v>41</v>
      </c>
      <c r="F871" s="48">
        <v>11</v>
      </c>
      <c r="G871" s="48">
        <v>9</v>
      </c>
      <c r="H871" s="48">
        <v>99</v>
      </c>
      <c r="I871" s="48">
        <v>21</v>
      </c>
      <c r="J871" s="48">
        <v>7</v>
      </c>
      <c r="K871" s="48">
        <v>4356</v>
      </c>
      <c r="L871" s="60">
        <v>542</v>
      </c>
      <c r="M871" s="65"/>
      <c r="N871" s="32"/>
      <c r="O871" s="32"/>
      <c r="P871" s="32"/>
      <c r="Q871" s="32"/>
      <c r="R871" s="32"/>
      <c r="S871" s="32"/>
      <c r="T871" s="32"/>
    </row>
    <row r="872" spans="1:20" hidden="1" x14ac:dyDescent="0.25">
      <c r="A872" s="46" t="s">
        <v>621</v>
      </c>
      <c r="B872" s="47" t="s">
        <v>435</v>
      </c>
      <c r="C872" s="47" t="s">
        <v>273</v>
      </c>
      <c r="D872" s="47" t="s">
        <v>3</v>
      </c>
      <c r="E872" s="48">
        <v>42</v>
      </c>
      <c r="F872" s="48">
        <v>11</v>
      </c>
      <c r="G872" s="48">
        <v>15</v>
      </c>
      <c r="H872" s="48">
        <v>67</v>
      </c>
      <c r="I872" s="48">
        <v>16</v>
      </c>
      <c r="J872" s="48">
        <v>8</v>
      </c>
      <c r="K872" s="48">
        <v>3932</v>
      </c>
      <c r="L872" s="60">
        <v>510</v>
      </c>
      <c r="M872" s="65"/>
      <c r="N872" s="32"/>
      <c r="O872" s="32"/>
      <c r="P872" s="32"/>
      <c r="Q872" s="32"/>
      <c r="R872" s="32"/>
      <c r="S872" s="32"/>
      <c r="T872" s="32"/>
    </row>
    <row r="873" spans="1:20" hidden="1" x14ac:dyDescent="0.25">
      <c r="A873" s="46" t="s">
        <v>629</v>
      </c>
      <c r="B873" s="47" t="s">
        <v>435</v>
      </c>
      <c r="C873" s="47" t="s">
        <v>273</v>
      </c>
      <c r="D873" s="47" t="s">
        <v>3</v>
      </c>
      <c r="E873" s="48">
        <v>30</v>
      </c>
      <c r="F873" s="48">
        <v>10</v>
      </c>
      <c r="G873" s="48">
        <v>9</v>
      </c>
      <c r="H873" s="48">
        <v>15</v>
      </c>
      <c r="I873" s="48">
        <v>18</v>
      </c>
      <c r="J873" s="48">
        <v>3</v>
      </c>
      <c r="K873" s="48">
        <v>0</v>
      </c>
      <c r="L873" s="60">
        <v>342</v>
      </c>
    </row>
    <row r="874" spans="1:20" hidden="1" x14ac:dyDescent="0.25">
      <c r="A874" s="49" t="s">
        <v>634</v>
      </c>
      <c r="B874" s="50" t="s">
        <v>435</v>
      </c>
      <c r="C874" s="50" t="s">
        <v>273</v>
      </c>
      <c r="D874" s="50" t="s">
        <v>3</v>
      </c>
      <c r="E874" s="51">
        <v>46</v>
      </c>
      <c r="F874" s="51">
        <v>10</v>
      </c>
      <c r="G874" s="51">
        <v>6</v>
      </c>
      <c r="H874" s="51">
        <v>75</v>
      </c>
      <c r="I874" s="51">
        <v>17</v>
      </c>
      <c r="J874" s="51">
        <v>16</v>
      </c>
      <c r="K874" s="51">
        <v>761</v>
      </c>
      <c r="L874" s="61">
        <v>517</v>
      </c>
      <c r="M874" s="65"/>
      <c r="N874" s="32"/>
      <c r="O874" s="32"/>
      <c r="P874" s="32"/>
      <c r="Q874" s="32"/>
      <c r="R874" s="32"/>
      <c r="S874" s="32"/>
      <c r="T874" s="32"/>
    </row>
    <row r="875" spans="1:20" x14ac:dyDescent="0.25">
      <c r="A875" s="49" t="s">
        <v>387</v>
      </c>
      <c r="B875" s="50" t="s">
        <v>41</v>
      </c>
      <c r="C875" s="50" t="s">
        <v>273</v>
      </c>
      <c r="D875" s="50" t="s">
        <v>3</v>
      </c>
      <c r="E875" s="51">
        <v>34</v>
      </c>
      <c r="F875" s="51">
        <v>10</v>
      </c>
      <c r="G875" s="51">
        <v>4</v>
      </c>
      <c r="H875" s="51">
        <v>40</v>
      </c>
      <c r="I875" s="51">
        <v>5</v>
      </c>
      <c r="J875" s="51">
        <v>19</v>
      </c>
      <c r="K875" s="51">
        <v>7</v>
      </c>
      <c r="L875" s="61">
        <v>422</v>
      </c>
    </row>
    <row r="876" spans="1:20" x14ac:dyDescent="0.25">
      <c r="A876" s="49" t="s">
        <v>283</v>
      </c>
      <c r="B876" s="50" t="s">
        <v>37</v>
      </c>
      <c r="C876" s="50" t="s">
        <v>273</v>
      </c>
      <c r="D876" s="50" t="s">
        <v>3</v>
      </c>
      <c r="E876" s="51">
        <v>27</v>
      </c>
      <c r="F876" s="51">
        <v>10</v>
      </c>
      <c r="G876" s="51">
        <v>14</v>
      </c>
      <c r="H876" s="51">
        <v>9</v>
      </c>
      <c r="I876" s="51">
        <v>10</v>
      </c>
      <c r="J876" s="51">
        <v>14</v>
      </c>
      <c r="K876" s="51">
        <v>116</v>
      </c>
      <c r="L876" s="61">
        <v>400</v>
      </c>
    </row>
    <row r="877" spans="1:20" x14ac:dyDescent="0.25">
      <c r="A877" s="46" t="s">
        <v>312</v>
      </c>
      <c r="B877" s="47" t="s">
        <v>31</v>
      </c>
      <c r="C877" s="47" t="s">
        <v>273</v>
      </c>
      <c r="D877" s="47" t="s">
        <v>3</v>
      </c>
      <c r="E877" s="48">
        <v>25</v>
      </c>
      <c r="F877" s="48">
        <v>10</v>
      </c>
      <c r="G877" s="48">
        <v>11</v>
      </c>
      <c r="H877" s="48">
        <v>40</v>
      </c>
      <c r="I877" s="48">
        <v>14</v>
      </c>
      <c r="J877" s="48">
        <v>9</v>
      </c>
      <c r="K877" s="48">
        <v>1954</v>
      </c>
      <c r="L877" s="60">
        <v>350</v>
      </c>
      <c r="M877" s="65"/>
      <c r="N877" s="32"/>
      <c r="O877" s="32"/>
      <c r="P877" s="32"/>
      <c r="Q877" s="32"/>
      <c r="R877" s="32"/>
      <c r="S877" s="32"/>
      <c r="T877" s="32"/>
    </row>
    <row r="878" spans="1:20" hidden="1" x14ac:dyDescent="0.25">
      <c r="A878" s="46" t="s">
        <v>648</v>
      </c>
      <c r="B878" s="47" t="s">
        <v>435</v>
      </c>
      <c r="C878" s="47" t="s">
        <v>273</v>
      </c>
      <c r="D878" s="47" t="s">
        <v>3</v>
      </c>
      <c r="E878" s="48">
        <v>49</v>
      </c>
      <c r="F878" s="48">
        <v>9</v>
      </c>
      <c r="G878" s="48">
        <v>25</v>
      </c>
      <c r="H878" s="48">
        <v>121</v>
      </c>
      <c r="I878" s="48">
        <v>22</v>
      </c>
      <c r="J878" s="48">
        <v>16</v>
      </c>
      <c r="K878" s="48">
        <v>4853</v>
      </c>
      <c r="L878" s="60">
        <v>481</v>
      </c>
    </row>
    <row r="879" spans="1:20" x14ac:dyDescent="0.25">
      <c r="A879" s="46" t="s">
        <v>251</v>
      </c>
      <c r="B879" s="47" t="s">
        <v>37</v>
      </c>
      <c r="C879" s="47" t="s">
        <v>273</v>
      </c>
      <c r="D879" s="47" t="s">
        <v>3</v>
      </c>
      <c r="E879" s="48">
        <v>44</v>
      </c>
      <c r="F879" s="48">
        <v>9</v>
      </c>
      <c r="G879" s="48">
        <v>16</v>
      </c>
      <c r="H879" s="48">
        <v>40</v>
      </c>
      <c r="I879" s="48">
        <v>25</v>
      </c>
      <c r="J879" s="48">
        <v>20</v>
      </c>
      <c r="K879" s="48">
        <v>86</v>
      </c>
      <c r="L879" s="60">
        <v>526</v>
      </c>
      <c r="M879" s="65"/>
      <c r="N879" s="32"/>
      <c r="O879" s="32"/>
      <c r="P879" s="32"/>
      <c r="Q879" s="32"/>
      <c r="R879" s="32"/>
      <c r="S879" s="32"/>
      <c r="T879" s="32"/>
    </row>
    <row r="880" spans="1:20" hidden="1" x14ac:dyDescent="0.25">
      <c r="A880" s="49" t="s">
        <v>655</v>
      </c>
      <c r="B880" s="50" t="s">
        <v>435</v>
      </c>
      <c r="C880" s="50" t="s">
        <v>273</v>
      </c>
      <c r="D880" s="50" t="s">
        <v>3</v>
      </c>
      <c r="E880" s="51">
        <v>41</v>
      </c>
      <c r="F880" s="51">
        <v>9</v>
      </c>
      <c r="G880" s="51">
        <v>6</v>
      </c>
      <c r="H880" s="51">
        <v>46</v>
      </c>
      <c r="I880" s="51">
        <v>26</v>
      </c>
      <c r="J880" s="51">
        <v>21</v>
      </c>
      <c r="K880" s="51">
        <v>3806</v>
      </c>
      <c r="L880" s="61">
        <v>530</v>
      </c>
    </row>
    <row r="881" spans="1:20" hidden="1" x14ac:dyDescent="0.25">
      <c r="A881" s="49" t="s">
        <v>658</v>
      </c>
      <c r="B881" s="50" t="s">
        <v>435</v>
      </c>
      <c r="C881" s="50" t="s">
        <v>273</v>
      </c>
      <c r="D881" s="50" t="s">
        <v>3</v>
      </c>
      <c r="E881" s="51">
        <v>51</v>
      </c>
      <c r="F881" s="51">
        <v>8</v>
      </c>
      <c r="G881" s="51">
        <v>15</v>
      </c>
      <c r="H881" s="51">
        <v>75</v>
      </c>
      <c r="I881" s="51">
        <v>33</v>
      </c>
      <c r="J881" s="51">
        <v>7</v>
      </c>
      <c r="K881" s="51">
        <v>5184</v>
      </c>
      <c r="L881" s="61">
        <v>555</v>
      </c>
    </row>
    <row r="882" spans="1:20" hidden="1" x14ac:dyDescent="0.25">
      <c r="A882" s="46" t="s">
        <v>663</v>
      </c>
      <c r="B882" s="47" t="s">
        <v>435</v>
      </c>
      <c r="C882" s="47" t="s">
        <v>273</v>
      </c>
      <c r="D882" s="47" t="s">
        <v>3</v>
      </c>
      <c r="E882" s="48">
        <v>17</v>
      </c>
      <c r="F882" s="48">
        <v>8</v>
      </c>
      <c r="G882" s="48">
        <v>6</v>
      </c>
      <c r="H882" s="48">
        <v>15</v>
      </c>
      <c r="I882" s="48">
        <v>19</v>
      </c>
      <c r="J882" s="48">
        <v>6</v>
      </c>
      <c r="K882" s="48">
        <v>0</v>
      </c>
      <c r="L882" s="60">
        <v>233</v>
      </c>
    </row>
    <row r="883" spans="1:20" hidden="1" x14ac:dyDescent="0.25">
      <c r="A883" s="49" t="s">
        <v>672</v>
      </c>
      <c r="B883" s="50" t="s">
        <v>435</v>
      </c>
      <c r="C883" s="50" t="s">
        <v>273</v>
      </c>
      <c r="D883" s="50" t="s">
        <v>3</v>
      </c>
      <c r="E883" s="51">
        <v>31</v>
      </c>
      <c r="F883" s="51">
        <v>8</v>
      </c>
      <c r="G883" s="51">
        <v>8</v>
      </c>
      <c r="H883" s="51">
        <v>30</v>
      </c>
      <c r="I883" s="51">
        <v>9</v>
      </c>
      <c r="J883" s="51">
        <v>6</v>
      </c>
      <c r="K883" s="51">
        <v>123</v>
      </c>
      <c r="L883" s="61">
        <v>333</v>
      </c>
      <c r="M883" s="65"/>
      <c r="N883" s="32"/>
      <c r="O883" s="32"/>
      <c r="P883" s="32"/>
      <c r="Q883" s="32"/>
      <c r="R883" s="32"/>
      <c r="S883" s="32"/>
      <c r="T883" s="32"/>
    </row>
    <row r="884" spans="1:20" hidden="1" x14ac:dyDescent="0.25">
      <c r="A884" s="46" t="s">
        <v>673</v>
      </c>
      <c r="B884" s="47" t="s">
        <v>435</v>
      </c>
      <c r="C884" s="47" t="s">
        <v>273</v>
      </c>
      <c r="D884" s="47" t="s">
        <v>3</v>
      </c>
      <c r="E884" s="48">
        <v>34</v>
      </c>
      <c r="F884" s="48">
        <v>8</v>
      </c>
      <c r="G884" s="48">
        <v>4</v>
      </c>
      <c r="H884" s="48">
        <v>79</v>
      </c>
      <c r="I884" s="48">
        <v>13</v>
      </c>
      <c r="J884" s="48">
        <v>11</v>
      </c>
      <c r="K884" s="48">
        <v>521</v>
      </c>
      <c r="L884" s="60">
        <v>341</v>
      </c>
    </row>
    <row r="885" spans="1:20" hidden="1" x14ac:dyDescent="0.25">
      <c r="A885" s="46" t="s">
        <v>678</v>
      </c>
      <c r="B885" s="47" t="s">
        <v>435</v>
      </c>
      <c r="C885" s="47" t="s">
        <v>273</v>
      </c>
      <c r="D885" s="47" t="s">
        <v>3</v>
      </c>
      <c r="E885" s="48">
        <v>19</v>
      </c>
      <c r="F885" s="48">
        <v>7</v>
      </c>
      <c r="G885" s="48">
        <v>6</v>
      </c>
      <c r="H885" s="48">
        <v>26</v>
      </c>
      <c r="I885" s="48">
        <v>5</v>
      </c>
      <c r="J885" s="48">
        <v>5</v>
      </c>
      <c r="K885" s="48">
        <v>466</v>
      </c>
      <c r="L885" s="60">
        <v>184</v>
      </c>
    </row>
    <row r="886" spans="1:20" hidden="1" x14ac:dyDescent="0.25">
      <c r="A886" s="49" t="s">
        <v>681</v>
      </c>
      <c r="B886" s="50" t="s">
        <v>435</v>
      </c>
      <c r="C886" s="50" t="s">
        <v>273</v>
      </c>
      <c r="D886" s="50" t="s">
        <v>3</v>
      </c>
      <c r="E886" s="51">
        <v>37</v>
      </c>
      <c r="F886" s="51">
        <v>7</v>
      </c>
      <c r="G886" s="51">
        <v>8</v>
      </c>
      <c r="H886" s="51">
        <v>72</v>
      </c>
      <c r="I886" s="51">
        <v>20</v>
      </c>
      <c r="J886" s="51">
        <v>6</v>
      </c>
      <c r="K886" s="51">
        <v>254</v>
      </c>
      <c r="L886" s="61">
        <v>387</v>
      </c>
    </row>
    <row r="887" spans="1:20" hidden="1" x14ac:dyDescent="0.25">
      <c r="A887" s="49" t="s">
        <v>683</v>
      </c>
      <c r="B887" s="50" t="s">
        <v>435</v>
      </c>
      <c r="C887" s="50" t="s">
        <v>273</v>
      </c>
      <c r="D887" s="50" t="s">
        <v>3</v>
      </c>
      <c r="E887" s="51">
        <v>34</v>
      </c>
      <c r="F887" s="51">
        <v>7</v>
      </c>
      <c r="G887" s="51">
        <v>10</v>
      </c>
      <c r="H887" s="51">
        <v>71</v>
      </c>
      <c r="I887" s="51">
        <v>23</v>
      </c>
      <c r="J887" s="51">
        <v>7</v>
      </c>
      <c r="K887" s="51">
        <v>1749</v>
      </c>
      <c r="L887" s="61">
        <v>379</v>
      </c>
    </row>
    <row r="888" spans="1:20" hidden="1" x14ac:dyDescent="0.25">
      <c r="A888" s="49" t="s">
        <v>693</v>
      </c>
      <c r="B888" s="50" t="s">
        <v>435</v>
      </c>
      <c r="C888" s="50" t="s">
        <v>273</v>
      </c>
      <c r="D888" s="50" t="s">
        <v>3</v>
      </c>
      <c r="E888" s="51">
        <v>27</v>
      </c>
      <c r="F888" s="51">
        <v>7</v>
      </c>
      <c r="G888" s="51">
        <v>26</v>
      </c>
      <c r="H888" s="51">
        <v>61</v>
      </c>
      <c r="I888" s="51">
        <v>16</v>
      </c>
      <c r="J888" s="51">
        <v>11</v>
      </c>
      <c r="K888" s="51">
        <v>41</v>
      </c>
      <c r="L888" s="61">
        <v>329</v>
      </c>
    </row>
    <row r="889" spans="1:20" x14ac:dyDescent="0.25">
      <c r="A889" s="49" t="s">
        <v>389</v>
      </c>
      <c r="B889" s="50" t="s">
        <v>41</v>
      </c>
      <c r="C889" s="50" t="s">
        <v>273</v>
      </c>
      <c r="D889" s="50" t="s">
        <v>3</v>
      </c>
      <c r="E889" s="51">
        <v>39</v>
      </c>
      <c r="F889" s="51">
        <v>7</v>
      </c>
      <c r="G889" s="51">
        <v>0</v>
      </c>
      <c r="H889" s="51">
        <v>40</v>
      </c>
      <c r="I889" s="51">
        <v>24</v>
      </c>
      <c r="J889" s="51">
        <v>21</v>
      </c>
      <c r="K889" s="51">
        <v>424</v>
      </c>
      <c r="L889" s="61">
        <v>485</v>
      </c>
      <c r="M889" s="65"/>
      <c r="N889" s="32"/>
      <c r="O889" s="32"/>
      <c r="P889" s="32"/>
      <c r="Q889" s="32"/>
      <c r="R889" s="32"/>
      <c r="S889" s="32"/>
      <c r="T889" s="32"/>
    </row>
    <row r="890" spans="1:20" hidden="1" x14ac:dyDescent="0.25">
      <c r="A890" s="46" t="s">
        <v>710</v>
      </c>
      <c r="B890" s="47" t="s">
        <v>435</v>
      </c>
      <c r="C890" s="47" t="s">
        <v>273</v>
      </c>
      <c r="D890" s="47" t="s">
        <v>3</v>
      </c>
      <c r="E890" s="48">
        <v>32</v>
      </c>
      <c r="F890" s="48">
        <v>6</v>
      </c>
      <c r="G890" s="48">
        <v>42</v>
      </c>
      <c r="H890" s="48">
        <v>78</v>
      </c>
      <c r="I890" s="48">
        <v>10</v>
      </c>
      <c r="J890" s="48">
        <v>5</v>
      </c>
      <c r="K890" s="48">
        <v>26</v>
      </c>
      <c r="L890" s="60">
        <v>310</v>
      </c>
    </row>
    <row r="891" spans="1:20" hidden="1" x14ac:dyDescent="0.25">
      <c r="A891" s="49" t="s">
        <v>716</v>
      </c>
      <c r="B891" s="50" t="s">
        <v>435</v>
      </c>
      <c r="C891" s="50" t="s">
        <v>273</v>
      </c>
      <c r="D891" s="50" t="s">
        <v>3</v>
      </c>
      <c r="E891" s="51">
        <v>21</v>
      </c>
      <c r="F891" s="51">
        <v>6</v>
      </c>
      <c r="G891" s="51">
        <v>6</v>
      </c>
      <c r="H891" s="51">
        <v>34</v>
      </c>
      <c r="I891" s="51">
        <v>21</v>
      </c>
      <c r="J891" s="51">
        <v>5</v>
      </c>
      <c r="K891" s="51">
        <v>1253</v>
      </c>
      <c r="L891" s="61">
        <v>268</v>
      </c>
      <c r="M891" s="65"/>
      <c r="N891" s="32"/>
      <c r="O891" s="32"/>
      <c r="P891" s="32"/>
      <c r="Q891" s="32"/>
      <c r="R891" s="32"/>
      <c r="S891" s="32"/>
      <c r="T891" s="32"/>
    </row>
    <row r="892" spans="1:20" hidden="1" x14ac:dyDescent="0.25">
      <c r="A892" s="46" t="s">
        <v>729</v>
      </c>
      <c r="B892" s="47" t="s">
        <v>435</v>
      </c>
      <c r="C892" s="47" t="s">
        <v>273</v>
      </c>
      <c r="D892" s="47" t="s">
        <v>3</v>
      </c>
      <c r="E892" s="48">
        <v>40</v>
      </c>
      <c r="F892" s="48">
        <v>6</v>
      </c>
      <c r="G892" s="48">
        <v>6</v>
      </c>
      <c r="H892" s="48">
        <v>45</v>
      </c>
      <c r="I892" s="48">
        <v>21</v>
      </c>
      <c r="J892" s="48">
        <v>12</v>
      </c>
      <c r="K892" s="48">
        <v>4143</v>
      </c>
      <c r="L892" s="60">
        <v>437</v>
      </c>
    </row>
    <row r="893" spans="1:20" hidden="1" x14ac:dyDescent="0.25">
      <c r="A893" s="49" t="s">
        <v>754</v>
      </c>
      <c r="B893" s="50" t="s">
        <v>435</v>
      </c>
      <c r="C893" s="50" t="s">
        <v>273</v>
      </c>
      <c r="D893" s="50" t="s">
        <v>3</v>
      </c>
      <c r="E893" s="51">
        <v>25</v>
      </c>
      <c r="F893" s="51">
        <v>5</v>
      </c>
      <c r="G893" s="51">
        <v>2</v>
      </c>
      <c r="H893" s="51">
        <v>27</v>
      </c>
      <c r="I893" s="51">
        <v>4</v>
      </c>
      <c r="J893" s="51">
        <v>3</v>
      </c>
      <c r="K893" s="51">
        <v>0</v>
      </c>
      <c r="L893" s="61">
        <v>210</v>
      </c>
    </row>
    <row r="894" spans="1:20" hidden="1" x14ac:dyDescent="0.25">
      <c r="A894" s="46" t="s">
        <v>763</v>
      </c>
      <c r="B894" s="47" t="s">
        <v>435</v>
      </c>
      <c r="C894" s="47" t="s">
        <v>273</v>
      </c>
      <c r="D894" s="47" t="s">
        <v>3</v>
      </c>
      <c r="E894" s="48">
        <v>40</v>
      </c>
      <c r="F894" s="48">
        <v>4</v>
      </c>
      <c r="G894" s="48">
        <v>18</v>
      </c>
      <c r="H894" s="48">
        <v>69</v>
      </c>
      <c r="I894" s="48">
        <v>20</v>
      </c>
      <c r="J894" s="48">
        <v>11</v>
      </c>
      <c r="K894" s="48">
        <v>275</v>
      </c>
      <c r="L894" s="60">
        <v>386</v>
      </c>
    </row>
    <row r="895" spans="1:20" x14ac:dyDescent="0.25">
      <c r="A895" s="46" t="s">
        <v>395</v>
      </c>
      <c r="B895" s="47" t="s">
        <v>31</v>
      </c>
      <c r="C895" s="47" t="s">
        <v>273</v>
      </c>
      <c r="D895" s="47" t="s">
        <v>3</v>
      </c>
      <c r="E895" s="48">
        <v>17</v>
      </c>
      <c r="F895" s="48">
        <v>4</v>
      </c>
      <c r="G895" s="48">
        <v>2</v>
      </c>
      <c r="H895" s="48">
        <v>6</v>
      </c>
      <c r="I895" s="48">
        <v>5</v>
      </c>
      <c r="J895" s="48">
        <v>9</v>
      </c>
      <c r="K895" s="48">
        <v>0</v>
      </c>
      <c r="L895" s="60">
        <v>200</v>
      </c>
    </row>
    <row r="896" spans="1:20" x14ac:dyDescent="0.25">
      <c r="A896" s="49" t="s">
        <v>400</v>
      </c>
      <c r="B896" s="50" t="s">
        <v>37</v>
      </c>
      <c r="C896" s="50" t="s">
        <v>273</v>
      </c>
      <c r="D896" s="50" t="s">
        <v>3</v>
      </c>
      <c r="E896" s="51">
        <v>24</v>
      </c>
      <c r="F896" s="51">
        <v>4</v>
      </c>
      <c r="G896" s="51">
        <v>2</v>
      </c>
      <c r="H896" s="51">
        <v>21</v>
      </c>
      <c r="I896" s="51">
        <v>3</v>
      </c>
      <c r="J896" s="51">
        <v>8</v>
      </c>
      <c r="K896" s="51">
        <v>0</v>
      </c>
      <c r="L896" s="61">
        <v>235</v>
      </c>
    </row>
    <row r="897" spans="1:20" hidden="1" x14ac:dyDescent="0.25">
      <c r="A897" s="46" t="s">
        <v>780</v>
      </c>
      <c r="B897" s="47" t="s">
        <v>435</v>
      </c>
      <c r="C897" s="47" t="s">
        <v>273</v>
      </c>
      <c r="D897" s="47" t="s">
        <v>3</v>
      </c>
      <c r="E897" s="48">
        <v>35</v>
      </c>
      <c r="F897" s="48">
        <v>4</v>
      </c>
      <c r="G897" s="48">
        <v>22</v>
      </c>
      <c r="H897" s="48">
        <v>68</v>
      </c>
      <c r="I897" s="48">
        <v>7</v>
      </c>
      <c r="J897" s="48">
        <v>11</v>
      </c>
      <c r="K897" s="48">
        <v>147</v>
      </c>
      <c r="L897" s="60">
        <v>309</v>
      </c>
      <c r="M897" s="65"/>
      <c r="N897" s="32"/>
      <c r="O897" s="32"/>
      <c r="P897" s="32"/>
      <c r="Q897" s="32"/>
      <c r="R897" s="32"/>
      <c r="S897" s="32"/>
      <c r="T897" s="32"/>
    </row>
    <row r="898" spans="1:20" x14ac:dyDescent="0.25">
      <c r="A898" s="49" t="s">
        <v>399</v>
      </c>
      <c r="B898" s="50" t="s">
        <v>31</v>
      </c>
      <c r="C898" s="50" t="s">
        <v>273</v>
      </c>
      <c r="D898" s="50" t="s">
        <v>3</v>
      </c>
      <c r="E898" s="51">
        <v>18</v>
      </c>
      <c r="F898" s="51">
        <v>4</v>
      </c>
      <c r="G898" s="51">
        <v>0</v>
      </c>
      <c r="H898" s="51">
        <v>22</v>
      </c>
      <c r="I898" s="51">
        <v>6</v>
      </c>
      <c r="J898" s="51">
        <v>2</v>
      </c>
      <c r="K898" s="51">
        <v>0</v>
      </c>
      <c r="L898" s="61">
        <v>198</v>
      </c>
      <c r="M898" s="65"/>
      <c r="N898" s="32"/>
      <c r="O898" s="32"/>
      <c r="P898" s="32"/>
      <c r="Q898" s="32"/>
      <c r="R898" s="32"/>
      <c r="S898" s="32"/>
      <c r="T898" s="32"/>
    </row>
    <row r="899" spans="1:20" x14ac:dyDescent="0.25">
      <c r="A899" s="49" t="s">
        <v>409</v>
      </c>
      <c r="B899" s="50" t="s">
        <v>35</v>
      </c>
      <c r="C899" s="50" t="s">
        <v>273</v>
      </c>
      <c r="D899" s="50" t="s">
        <v>3</v>
      </c>
      <c r="E899" s="51">
        <v>24</v>
      </c>
      <c r="F899" s="51">
        <v>3</v>
      </c>
      <c r="G899" s="51">
        <v>6</v>
      </c>
      <c r="H899" s="51">
        <v>74</v>
      </c>
      <c r="I899" s="51">
        <v>8</v>
      </c>
      <c r="J899" s="51">
        <v>8</v>
      </c>
      <c r="K899" s="51">
        <v>0</v>
      </c>
      <c r="L899" s="61">
        <v>235</v>
      </c>
    </row>
    <row r="900" spans="1:20" x14ac:dyDescent="0.25">
      <c r="A900" s="46" t="s">
        <v>405</v>
      </c>
      <c r="B900" s="47" t="s">
        <v>37</v>
      </c>
      <c r="C900" s="47" t="s">
        <v>273</v>
      </c>
      <c r="D900" s="47" t="s">
        <v>3</v>
      </c>
      <c r="E900" s="48">
        <v>16</v>
      </c>
      <c r="F900" s="48">
        <v>3</v>
      </c>
      <c r="G900" s="48">
        <v>4</v>
      </c>
      <c r="H900" s="48">
        <v>2</v>
      </c>
      <c r="I900" s="48">
        <v>3</v>
      </c>
      <c r="J900" s="48">
        <v>3</v>
      </c>
      <c r="K900" s="48">
        <v>0</v>
      </c>
      <c r="L900" s="60">
        <v>155</v>
      </c>
    </row>
    <row r="901" spans="1:20" hidden="1" x14ac:dyDescent="0.25">
      <c r="A901" s="49" t="s">
        <v>815</v>
      </c>
      <c r="B901" s="50" t="s">
        <v>435</v>
      </c>
      <c r="C901" s="50" t="s">
        <v>273</v>
      </c>
      <c r="D901" s="50" t="s">
        <v>3</v>
      </c>
      <c r="E901" s="51">
        <v>10</v>
      </c>
      <c r="F901" s="51">
        <v>2</v>
      </c>
      <c r="G901" s="51">
        <v>0</v>
      </c>
      <c r="H901" s="51">
        <v>2</v>
      </c>
      <c r="I901" s="51">
        <v>4</v>
      </c>
      <c r="J901" s="51">
        <v>5</v>
      </c>
      <c r="K901" s="51">
        <v>13</v>
      </c>
      <c r="L901" s="61">
        <v>140</v>
      </c>
    </row>
    <row r="902" spans="1:20" x14ac:dyDescent="0.25">
      <c r="A902" s="46" t="s">
        <v>319</v>
      </c>
      <c r="B902" s="47" t="s">
        <v>33</v>
      </c>
      <c r="C902" s="47" t="s">
        <v>273</v>
      </c>
      <c r="D902" s="47" t="s">
        <v>3</v>
      </c>
      <c r="E902" s="48">
        <v>17</v>
      </c>
      <c r="F902" s="48">
        <v>2</v>
      </c>
      <c r="G902" s="48">
        <v>2</v>
      </c>
      <c r="H902" s="48">
        <v>18</v>
      </c>
      <c r="I902" s="48">
        <v>11</v>
      </c>
      <c r="J902" s="48">
        <v>3</v>
      </c>
      <c r="K902" s="48">
        <v>408</v>
      </c>
      <c r="L902" s="60">
        <v>222</v>
      </c>
    </row>
    <row r="903" spans="1:20" hidden="1" x14ac:dyDescent="0.25">
      <c r="A903" s="49" t="s">
        <v>818</v>
      </c>
      <c r="B903" s="50" t="s">
        <v>435</v>
      </c>
      <c r="C903" s="50" t="s">
        <v>273</v>
      </c>
      <c r="D903" s="50" t="s">
        <v>3</v>
      </c>
      <c r="E903" s="51">
        <v>10</v>
      </c>
      <c r="F903" s="51">
        <v>2</v>
      </c>
      <c r="G903" s="51">
        <v>12</v>
      </c>
      <c r="H903" s="51">
        <v>9</v>
      </c>
      <c r="I903" s="51">
        <v>3</v>
      </c>
      <c r="J903" s="51">
        <v>1</v>
      </c>
      <c r="K903" s="51">
        <v>3</v>
      </c>
      <c r="L903" s="61">
        <v>74</v>
      </c>
      <c r="M903" s="65"/>
      <c r="N903" s="32"/>
      <c r="O903" s="32"/>
      <c r="P903" s="32"/>
      <c r="Q903" s="32"/>
      <c r="R903" s="32"/>
      <c r="S903" s="32"/>
      <c r="T903" s="32"/>
    </row>
    <row r="904" spans="1:20" hidden="1" x14ac:dyDescent="0.25">
      <c r="A904" s="46" t="s">
        <v>403</v>
      </c>
      <c r="B904" s="47" t="s">
        <v>41</v>
      </c>
      <c r="C904" s="47" t="s">
        <v>273</v>
      </c>
      <c r="D904" s="47" t="s">
        <v>3</v>
      </c>
      <c r="E904" s="48">
        <v>4</v>
      </c>
      <c r="F904" s="48">
        <v>2</v>
      </c>
      <c r="G904" s="48">
        <v>0</v>
      </c>
      <c r="H904" s="48">
        <v>4</v>
      </c>
      <c r="I904" s="48">
        <v>2</v>
      </c>
      <c r="J904" s="48">
        <v>3</v>
      </c>
      <c r="K904" s="48">
        <v>0</v>
      </c>
      <c r="L904" s="60">
        <v>53</v>
      </c>
    </row>
    <row r="905" spans="1:20" hidden="1" x14ac:dyDescent="0.25">
      <c r="A905" s="49" t="s">
        <v>822</v>
      </c>
      <c r="B905" s="50" t="s">
        <v>435</v>
      </c>
      <c r="C905" s="50" t="s">
        <v>273</v>
      </c>
      <c r="D905" s="50" t="s">
        <v>3</v>
      </c>
      <c r="E905" s="51">
        <v>12</v>
      </c>
      <c r="F905" s="51">
        <v>2</v>
      </c>
      <c r="G905" s="51">
        <v>4</v>
      </c>
      <c r="H905" s="51">
        <v>18</v>
      </c>
      <c r="I905" s="51">
        <v>4</v>
      </c>
      <c r="J905" s="51">
        <v>3</v>
      </c>
      <c r="K905" s="51">
        <v>601</v>
      </c>
      <c r="L905" s="61">
        <v>138</v>
      </c>
    </row>
    <row r="906" spans="1:20" hidden="1" x14ac:dyDescent="0.25">
      <c r="A906" s="46" t="s">
        <v>305</v>
      </c>
      <c r="B906" s="47" t="s">
        <v>41</v>
      </c>
      <c r="C906" s="47" t="s">
        <v>273</v>
      </c>
      <c r="D906" s="47" t="s">
        <v>3</v>
      </c>
      <c r="E906" s="48">
        <v>10</v>
      </c>
      <c r="F906" s="48">
        <v>2</v>
      </c>
      <c r="G906" s="48">
        <v>6</v>
      </c>
      <c r="H906" s="48">
        <v>0</v>
      </c>
      <c r="I906" s="48">
        <v>3</v>
      </c>
      <c r="J906" s="48">
        <v>3</v>
      </c>
      <c r="K906" s="48">
        <v>0</v>
      </c>
      <c r="L906" s="60">
        <v>145</v>
      </c>
    </row>
    <row r="907" spans="1:20" hidden="1" x14ac:dyDescent="0.25">
      <c r="A907" s="46" t="s">
        <v>832</v>
      </c>
      <c r="B907" s="47" t="s">
        <v>435</v>
      </c>
      <c r="C907" s="47" t="s">
        <v>273</v>
      </c>
      <c r="D907" s="47" t="s">
        <v>3</v>
      </c>
      <c r="E907" s="48">
        <v>18</v>
      </c>
      <c r="F907" s="48">
        <v>2</v>
      </c>
      <c r="G907" s="48">
        <v>10</v>
      </c>
      <c r="H907" s="48">
        <v>29</v>
      </c>
      <c r="I907" s="48">
        <v>13</v>
      </c>
      <c r="J907" s="48">
        <v>2</v>
      </c>
      <c r="K907" s="48">
        <v>1048</v>
      </c>
      <c r="L907" s="60">
        <v>151</v>
      </c>
    </row>
    <row r="908" spans="1:20" hidden="1" x14ac:dyDescent="0.25">
      <c r="A908" s="49" t="s">
        <v>333</v>
      </c>
      <c r="B908" s="50" t="s">
        <v>31</v>
      </c>
      <c r="C908" s="50" t="s">
        <v>273</v>
      </c>
      <c r="D908" s="50" t="s">
        <v>3</v>
      </c>
      <c r="E908" s="51">
        <v>8</v>
      </c>
      <c r="F908" s="51">
        <v>1</v>
      </c>
      <c r="G908" s="51">
        <v>2</v>
      </c>
      <c r="H908" s="51">
        <v>9</v>
      </c>
      <c r="I908" s="51">
        <v>1</v>
      </c>
      <c r="J908" s="51">
        <v>0</v>
      </c>
      <c r="K908" s="51">
        <v>0</v>
      </c>
      <c r="L908" s="61">
        <v>81</v>
      </c>
    </row>
    <row r="909" spans="1:20" hidden="1" x14ac:dyDescent="0.25">
      <c r="A909" s="46" t="s">
        <v>847</v>
      </c>
      <c r="B909" s="47" t="s">
        <v>435</v>
      </c>
      <c r="C909" s="47" t="s">
        <v>273</v>
      </c>
      <c r="D909" s="47" t="s">
        <v>3</v>
      </c>
      <c r="E909" s="48">
        <v>6</v>
      </c>
      <c r="F909" s="48">
        <v>1</v>
      </c>
      <c r="G909" s="48">
        <v>2</v>
      </c>
      <c r="H909" s="48">
        <v>3</v>
      </c>
      <c r="I909" s="48">
        <v>1</v>
      </c>
      <c r="J909" s="48">
        <v>0</v>
      </c>
      <c r="K909" s="48">
        <v>0</v>
      </c>
      <c r="L909" s="60">
        <v>76</v>
      </c>
    </row>
    <row r="910" spans="1:20" hidden="1" x14ac:dyDescent="0.25">
      <c r="A910" s="49" t="s">
        <v>410</v>
      </c>
      <c r="B910" s="50" t="s">
        <v>31</v>
      </c>
      <c r="C910" s="50" t="s">
        <v>273</v>
      </c>
      <c r="D910" s="50" t="s">
        <v>3</v>
      </c>
      <c r="E910" s="51">
        <v>5</v>
      </c>
      <c r="F910" s="51">
        <v>1</v>
      </c>
      <c r="G910" s="51">
        <v>0</v>
      </c>
      <c r="H910" s="51">
        <v>1</v>
      </c>
      <c r="I910" s="51">
        <v>1</v>
      </c>
      <c r="J910" s="51">
        <v>0</v>
      </c>
      <c r="K910" s="51">
        <v>0</v>
      </c>
      <c r="L910" s="61">
        <v>34</v>
      </c>
    </row>
    <row r="911" spans="1:20" hidden="1" x14ac:dyDescent="0.25">
      <c r="A911" s="49" t="s">
        <v>862</v>
      </c>
      <c r="B911" s="50" t="s">
        <v>33</v>
      </c>
      <c r="C911" s="50" t="s">
        <v>273</v>
      </c>
      <c r="D911" s="50" t="s">
        <v>3</v>
      </c>
      <c r="E911" s="51">
        <v>5</v>
      </c>
      <c r="F911" s="51">
        <v>1</v>
      </c>
      <c r="G911" s="51">
        <v>2</v>
      </c>
      <c r="H911" s="51">
        <v>3</v>
      </c>
      <c r="I911" s="51">
        <v>0</v>
      </c>
      <c r="J911" s="51">
        <v>2</v>
      </c>
      <c r="K911" s="51">
        <v>0</v>
      </c>
      <c r="L911" s="61">
        <v>86</v>
      </c>
      <c r="M911" s="65"/>
      <c r="N911" s="32"/>
      <c r="O911" s="32"/>
      <c r="P911" s="32"/>
      <c r="Q911" s="32"/>
      <c r="R911" s="32"/>
      <c r="S911" s="32"/>
      <c r="T911" s="32"/>
    </row>
    <row r="912" spans="1:20" hidden="1" x14ac:dyDescent="0.25">
      <c r="A912" s="46" t="s">
        <v>867</v>
      </c>
      <c r="B912" s="47" t="s">
        <v>435</v>
      </c>
      <c r="C912" s="47" t="s">
        <v>273</v>
      </c>
      <c r="D912" s="47" t="s">
        <v>3</v>
      </c>
      <c r="E912" s="48">
        <v>6</v>
      </c>
      <c r="F912" s="48">
        <v>1</v>
      </c>
      <c r="G912" s="48">
        <v>16</v>
      </c>
      <c r="H912" s="48">
        <v>28</v>
      </c>
      <c r="I912" s="48">
        <v>0</v>
      </c>
      <c r="J912" s="48">
        <v>1</v>
      </c>
      <c r="K912" s="48">
        <v>0</v>
      </c>
      <c r="L912" s="60">
        <v>44</v>
      </c>
    </row>
    <row r="913" spans="1:20" hidden="1" x14ac:dyDescent="0.25">
      <c r="A913" s="46" t="s">
        <v>880</v>
      </c>
      <c r="B913" s="47" t="s">
        <v>435</v>
      </c>
      <c r="C913" s="47" t="s">
        <v>273</v>
      </c>
      <c r="D913" s="47" t="s">
        <v>3</v>
      </c>
      <c r="E913" s="48">
        <v>7</v>
      </c>
      <c r="F913" s="48">
        <v>0</v>
      </c>
      <c r="G913" s="48">
        <v>4</v>
      </c>
      <c r="H913" s="48">
        <v>14</v>
      </c>
      <c r="I913" s="48">
        <v>1</v>
      </c>
      <c r="J913" s="48">
        <v>1</v>
      </c>
      <c r="K913" s="48">
        <v>5</v>
      </c>
      <c r="L913" s="60">
        <v>97</v>
      </c>
      <c r="M913" s="65"/>
      <c r="N913" s="32"/>
      <c r="O913" s="32"/>
      <c r="P913" s="32"/>
      <c r="Q913" s="32"/>
      <c r="R913" s="32"/>
      <c r="S913" s="32"/>
      <c r="T913" s="32"/>
    </row>
    <row r="914" spans="1:20" hidden="1" x14ac:dyDescent="0.25">
      <c r="A914" s="46" t="s">
        <v>884</v>
      </c>
      <c r="B914" s="47" t="s">
        <v>435</v>
      </c>
      <c r="C914" s="47" t="s">
        <v>273</v>
      </c>
      <c r="D914" s="47" t="s">
        <v>3</v>
      </c>
      <c r="E914" s="48">
        <v>7</v>
      </c>
      <c r="F914" s="48">
        <v>0</v>
      </c>
      <c r="G914" s="48">
        <v>0</v>
      </c>
      <c r="H914" s="48">
        <v>0</v>
      </c>
      <c r="I914" s="48">
        <v>1</v>
      </c>
      <c r="J914" s="48">
        <v>0</v>
      </c>
      <c r="K914" s="48">
        <v>0</v>
      </c>
      <c r="L914" s="60">
        <v>61</v>
      </c>
      <c r="M914" s="65"/>
      <c r="N914" s="32"/>
      <c r="O914" s="32"/>
      <c r="P914" s="32"/>
      <c r="Q914" s="32"/>
      <c r="R914" s="32"/>
      <c r="S914" s="32"/>
      <c r="T914" s="32"/>
    </row>
    <row r="915" spans="1:20" hidden="1" x14ac:dyDescent="0.25">
      <c r="A915" s="49" t="s">
        <v>887</v>
      </c>
      <c r="B915" s="50" t="s">
        <v>435</v>
      </c>
      <c r="C915" s="50" t="s">
        <v>273</v>
      </c>
      <c r="D915" s="50" t="s">
        <v>3</v>
      </c>
      <c r="E915" s="51">
        <v>6</v>
      </c>
      <c r="F915" s="51">
        <v>0</v>
      </c>
      <c r="G915" s="51">
        <v>2</v>
      </c>
      <c r="H915" s="51">
        <v>9</v>
      </c>
      <c r="I915" s="51">
        <v>2</v>
      </c>
      <c r="J915" s="51">
        <v>3</v>
      </c>
      <c r="K915" s="51">
        <v>164</v>
      </c>
      <c r="L915" s="61">
        <v>53</v>
      </c>
    </row>
    <row r="916" spans="1:20" hidden="1" x14ac:dyDescent="0.25">
      <c r="A916" s="49" t="s">
        <v>896</v>
      </c>
      <c r="B916" s="50" t="s">
        <v>435</v>
      </c>
      <c r="C916" s="50" t="s">
        <v>273</v>
      </c>
      <c r="D916" s="50" t="s">
        <v>3</v>
      </c>
      <c r="E916" s="51">
        <v>2</v>
      </c>
      <c r="F916" s="51">
        <v>0</v>
      </c>
      <c r="G916" s="51">
        <v>0</v>
      </c>
      <c r="H916" s="51">
        <v>6</v>
      </c>
      <c r="I916" s="51">
        <v>0</v>
      </c>
      <c r="J916" s="51">
        <v>0</v>
      </c>
      <c r="K916" s="51">
        <v>20</v>
      </c>
      <c r="L916" s="61">
        <v>21</v>
      </c>
    </row>
    <row r="917" spans="1:20" hidden="1" x14ac:dyDescent="0.25">
      <c r="A917" s="49" t="s">
        <v>898</v>
      </c>
      <c r="B917" s="50" t="s">
        <v>435</v>
      </c>
      <c r="C917" s="50" t="s">
        <v>273</v>
      </c>
      <c r="D917" s="50" t="s">
        <v>3</v>
      </c>
      <c r="E917" s="51">
        <v>5</v>
      </c>
      <c r="F917" s="51">
        <v>0</v>
      </c>
      <c r="G917" s="51">
        <v>0</v>
      </c>
      <c r="H917" s="51">
        <v>4</v>
      </c>
      <c r="I917" s="51">
        <v>1</v>
      </c>
      <c r="J917" s="51">
        <v>2</v>
      </c>
      <c r="K917" s="51">
        <v>156</v>
      </c>
      <c r="L917" s="61">
        <v>34</v>
      </c>
    </row>
    <row r="918" spans="1:20" hidden="1" x14ac:dyDescent="0.25">
      <c r="A918" s="46" t="s">
        <v>901</v>
      </c>
      <c r="B918" s="47" t="s">
        <v>435</v>
      </c>
      <c r="C918" s="47" t="s">
        <v>273</v>
      </c>
      <c r="D918" s="47" t="s">
        <v>3</v>
      </c>
      <c r="E918" s="48">
        <v>5</v>
      </c>
      <c r="F918" s="48">
        <v>0</v>
      </c>
      <c r="G918" s="48">
        <v>0</v>
      </c>
      <c r="H918" s="48">
        <v>5</v>
      </c>
      <c r="I918" s="48">
        <v>2</v>
      </c>
      <c r="J918" s="48">
        <v>0</v>
      </c>
      <c r="K918" s="48">
        <v>0</v>
      </c>
      <c r="L918" s="60">
        <v>36</v>
      </c>
    </row>
    <row r="919" spans="1:20" hidden="1" x14ac:dyDescent="0.25">
      <c r="A919" s="46" t="s">
        <v>908</v>
      </c>
      <c r="B919" s="47" t="s">
        <v>435</v>
      </c>
      <c r="C919" s="47" t="s">
        <v>273</v>
      </c>
      <c r="D919" s="47" t="s">
        <v>3</v>
      </c>
      <c r="E919" s="48">
        <v>5</v>
      </c>
      <c r="F919" s="48">
        <v>0</v>
      </c>
      <c r="G919" s="48">
        <v>2</v>
      </c>
      <c r="H919" s="48">
        <v>4</v>
      </c>
      <c r="I919" s="48">
        <v>3</v>
      </c>
      <c r="J919" s="48">
        <v>1</v>
      </c>
      <c r="K919" s="48">
        <v>170</v>
      </c>
      <c r="L919" s="60">
        <v>56</v>
      </c>
    </row>
    <row r="920" spans="1:20" hidden="1" x14ac:dyDescent="0.25">
      <c r="A920" s="49" t="s">
        <v>909</v>
      </c>
      <c r="B920" s="50" t="s">
        <v>435</v>
      </c>
      <c r="C920" s="50" t="s">
        <v>273</v>
      </c>
      <c r="D920" s="50" t="s">
        <v>3</v>
      </c>
      <c r="E920" s="51">
        <v>9</v>
      </c>
      <c r="F920" s="51">
        <v>0</v>
      </c>
      <c r="G920" s="51">
        <v>0</v>
      </c>
      <c r="H920" s="51">
        <v>14</v>
      </c>
      <c r="I920" s="51">
        <v>0</v>
      </c>
      <c r="J920" s="51">
        <v>2</v>
      </c>
      <c r="K920" s="51">
        <v>0</v>
      </c>
      <c r="L920" s="61">
        <v>50</v>
      </c>
    </row>
    <row r="921" spans="1:20" hidden="1" x14ac:dyDescent="0.25">
      <c r="A921" s="49" t="s">
        <v>920</v>
      </c>
      <c r="B921" s="50" t="s">
        <v>435</v>
      </c>
      <c r="C921" s="50" t="s">
        <v>273</v>
      </c>
      <c r="D921" s="50" t="s">
        <v>3</v>
      </c>
      <c r="E921" s="51">
        <v>1</v>
      </c>
      <c r="F921" s="51">
        <v>0</v>
      </c>
      <c r="G921" s="51">
        <v>5</v>
      </c>
      <c r="H921" s="51">
        <v>1</v>
      </c>
      <c r="I921" s="51">
        <v>0</v>
      </c>
      <c r="J921" s="51">
        <v>0</v>
      </c>
      <c r="K921" s="51">
        <v>0</v>
      </c>
      <c r="L921" s="61">
        <v>10</v>
      </c>
      <c r="M921" s="65"/>
      <c r="N921" s="32"/>
      <c r="O921" s="32"/>
      <c r="P921" s="32"/>
      <c r="Q921" s="32"/>
      <c r="R921" s="32"/>
      <c r="S921" s="32"/>
      <c r="T921" s="32"/>
    </row>
    <row r="922" spans="1:20" hidden="1" x14ac:dyDescent="0.25">
      <c r="A922" s="46" t="s">
        <v>921</v>
      </c>
      <c r="B922" s="47" t="s">
        <v>435</v>
      </c>
      <c r="C922" s="47" t="s">
        <v>273</v>
      </c>
      <c r="D922" s="47" t="s">
        <v>3</v>
      </c>
      <c r="E922" s="48">
        <v>4</v>
      </c>
      <c r="F922" s="48">
        <v>0</v>
      </c>
      <c r="G922" s="48">
        <v>7</v>
      </c>
      <c r="H922" s="48">
        <v>4</v>
      </c>
      <c r="I922" s="48">
        <v>0</v>
      </c>
      <c r="J922" s="48">
        <v>2</v>
      </c>
      <c r="K922" s="48">
        <v>0</v>
      </c>
      <c r="L922" s="60">
        <v>16</v>
      </c>
      <c r="M922" s="65"/>
      <c r="N922" s="32"/>
      <c r="O922" s="32"/>
      <c r="P922" s="32"/>
      <c r="Q922" s="32"/>
      <c r="R922" s="32"/>
      <c r="S922" s="32"/>
      <c r="T922" s="32"/>
    </row>
    <row r="923" spans="1:20" hidden="1" x14ac:dyDescent="0.25">
      <c r="A923" s="46" t="s">
        <v>932</v>
      </c>
      <c r="B923" s="47" t="s">
        <v>435</v>
      </c>
      <c r="C923" s="47" t="s">
        <v>273</v>
      </c>
      <c r="D923" s="47" t="s">
        <v>3</v>
      </c>
      <c r="E923" s="48">
        <v>6</v>
      </c>
      <c r="F923" s="48">
        <v>0</v>
      </c>
      <c r="G923" s="48">
        <v>0</v>
      </c>
      <c r="H923" s="48">
        <v>8</v>
      </c>
      <c r="I923" s="48">
        <v>3</v>
      </c>
      <c r="J923" s="48">
        <v>0</v>
      </c>
      <c r="K923" s="48">
        <v>0</v>
      </c>
      <c r="L923" s="60">
        <v>42</v>
      </c>
      <c r="M923" s="65"/>
      <c r="N923" s="32"/>
      <c r="O923" s="32"/>
      <c r="P923" s="32"/>
      <c r="Q923" s="32"/>
      <c r="R923" s="32"/>
      <c r="S923" s="32"/>
      <c r="T923" s="32"/>
    </row>
    <row r="924" spans="1:20" hidden="1" x14ac:dyDescent="0.25">
      <c r="A924" s="49" t="s">
        <v>939</v>
      </c>
      <c r="B924" s="50" t="s">
        <v>435</v>
      </c>
      <c r="C924" s="50" t="s">
        <v>273</v>
      </c>
      <c r="D924" s="50" t="s">
        <v>3</v>
      </c>
      <c r="E924" s="51">
        <v>1</v>
      </c>
      <c r="F924" s="51">
        <v>0</v>
      </c>
      <c r="G924" s="51">
        <v>0</v>
      </c>
      <c r="H924" s="51">
        <v>0</v>
      </c>
      <c r="I924" s="51">
        <v>0</v>
      </c>
      <c r="J924" s="51">
        <v>0</v>
      </c>
      <c r="K924" s="51">
        <v>0</v>
      </c>
      <c r="L924" s="61">
        <v>10</v>
      </c>
    </row>
    <row r="925" spans="1:20" hidden="1" x14ac:dyDescent="0.25">
      <c r="A925" s="46" t="s">
        <v>945</v>
      </c>
      <c r="B925" s="47" t="s">
        <v>435</v>
      </c>
      <c r="C925" s="47" t="s">
        <v>273</v>
      </c>
      <c r="D925" s="47" t="s">
        <v>3</v>
      </c>
      <c r="E925" s="48">
        <v>1</v>
      </c>
      <c r="F925" s="48">
        <v>0</v>
      </c>
      <c r="G925" s="48">
        <v>0</v>
      </c>
      <c r="H925" s="48">
        <v>0</v>
      </c>
      <c r="I925" s="48">
        <v>0</v>
      </c>
      <c r="J925" s="48">
        <v>0</v>
      </c>
      <c r="K925" s="48">
        <v>0</v>
      </c>
      <c r="L925" s="60">
        <v>10</v>
      </c>
    </row>
    <row r="926" spans="1:20" hidden="1" x14ac:dyDescent="0.25">
      <c r="A926" s="49" t="s">
        <v>951</v>
      </c>
      <c r="B926" s="50" t="s">
        <v>435</v>
      </c>
      <c r="C926" s="50" t="s">
        <v>273</v>
      </c>
      <c r="D926" s="50" t="s">
        <v>3</v>
      </c>
      <c r="E926" s="51">
        <v>1</v>
      </c>
      <c r="F926" s="51">
        <v>0</v>
      </c>
      <c r="G926" s="51">
        <v>0</v>
      </c>
      <c r="H926" s="51">
        <v>1</v>
      </c>
      <c r="I926" s="51">
        <v>0</v>
      </c>
      <c r="J926" s="51">
        <v>0</v>
      </c>
      <c r="K926" s="51">
        <v>0</v>
      </c>
      <c r="L926" s="61">
        <v>2</v>
      </c>
    </row>
  </sheetData>
  <autoFilter ref="A1:T926">
    <filterColumn colId="1">
      <filters>
        <filter val="BUC"/>
        <filter val="PAC"/>
        <filter val="RAM"/>
        <filter val="REB"/>
        <filter val="SUN"/>
      </filters>
    </filterColumn>
    <filterColumn colId="4">
      <customFilters>
        <customFilter operator="greaterThanOrEqual" val="15"/>
      </customFilters>
    </filterColumn>
    <sortState ref="A2:T926">
      <sortCondition ref="D1:D888"/>
    </sortState>
  </autoFilter>
  <phoneticPr fontId="4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opLeftCell="B55" workbookViewId="0">
      <selection activeCell="E78" sqref="E78"/>
    </sheetView>
  </sheetViews>
  <sheetFormatPr defaultColWidth="8.85546875"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1" width="5.28515625" customWidth="1"/>
    <col min="12" max="12" width="5.42578125" customWidth="1"/>
    <col min="13" max="13" width="9.28515625" customWidth="1"/>
    <col min="14" max="14" width="9.140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  <col min="26" max="44" width="9.140625" customWidth="1"/>
  </cols>
  <sheetData>
    <row r="1" spans="1:13" x14ac:dyDescent="0.25">
      <c r="F1" s="67" t="s">
        <v>23</v>
      </c>
      <c r="G1" s="72"/>
      <c r="H1" s="72"/>
      <c r="I1" s="72"/>
      <c r="J1" s="72"/>
      <c r="K1" s="72"/>
      <c r="L1" s="68"/>
    </row>
    <row r="2" spans="1:13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M2" s="52" t="s">
        <v>264</v>
      </c>
    </row>
    <row r="3" spans="1:13" x14ac:dyDescent="0.25">
      <c r="A3" s="9">
        <v>1</v>
      </c>
      <c r="B3" s="49" t="s">
        <v>156</v>
      </c>
      <c r="C3" s="50" t="s">
        <v>35</v>
      </c>
      <c r="D3" s="50" t="s">
        <v>273</v>
      </c>
      <c r="E3" s="50" t="s">
        <v>130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51">
        <v>0</v>
      </c>
      <c r="M3" s="61">
        <v>2912</v>
      </c>
    </row>
    <row r="4" spans="1:13" x14ac:dyDescent="0.25">
      <c r="A4" s="9">
        <v>2</v>
      </c>
      <c r="B4" s="46" t="s">
        <v>205</v>
      </c>
      <c r="C4" s="47" t="s">
        <v>41</v>
      </c>
      <c r="D4" s="47" t="s">
        <v>273</v>
      </c>
      <c r="E4" s="47" t="s">
        <v>130</v>
      </c>
      <c r="F4" s="48">
        <v>0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60">
        <v>2462</v>
      </c>
    </row>
    <row r="5" spans="1:13" x14ac:dyDescent="0.25">
      <c r="A5" s="9">
        <v>3</v>
      </c>
      <c r="B5" s="49" t="s">
        <v>132</v>
      </c>
      <c r="C5" s="50" t="s">
        <v>31</v>
      </c>
      <c r="D5" s="50" t="s">
        <v>273</v>
      </c>
      <c r="E5" s="50" t="s">
        <v>130</v>
      </c>
      <c r="F5" s="51">
        <v>0</v>
      </c>
      <c r="G5" s="51">
        <v>0</v>
      </c>
      <c r="H5" s="51">
        <v>0</v>
      </c>
      <c r="I5" s="51">
        <v>0</v>
      </c>
      <c r="J5" s="51">
        <v>0</v>
      </c>
      <c r="K5" s="51">
        <v>0</v>
      </c>
      <c r="L5" s="51">
        <v>0</v>
      </c>
      <c r="M5" s="61">
        <v>2261</v>
      </c>
    </row>
    <row r="6" spans="1:13" x14ac:dyDescent="0.25">
      <c r="A6" s="9">
        <v>4</v>
      </c>
      <c r="B6" s="46" t="s">
        <v>211</v>
      </c>
      <c r="C6" s="47" t="s">
        <v>31</v>
      </c>
      <c r="D6" s="47" t="s">
        <v>273</v>
      </c>
      <c r="E6" s="47" t="s">
        <v>130</v>
      </c>
      <c r="F6" s="48">
        <v>0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60">
        <v>2536</v>
      </c>
    </row>
    <row r="7" spans="1:13" x14ac:dyDescent="0.25">
      <c r="A7" s="9">
        <v>5</v>
      </c>
      <c r="B7" s="49" t="s">
        <v>166</v>
      </c>
      <c r="C7" s="50" t="s">
        <v>33</v>
      </c>
      <c r="D7" s="50" t="s">
        <v>273</v>
      </c>
      <c r="E7" s="50" t="s">
        <v>130</v>
      </c>
      <c r="F7" s="51">
        <v>0</v>
      </c>
      <c r="G7" s="51">
        <v>0</v>
      </c>
      <c r="H7" s="51">
        <v>0</v>
      </c>
      <c r="I7" s="51">
        <v>0</v>
      </c>
      <c r="J7" s="51">
        <v>0</v>
      </c>
      <c r="K7" s="51">
        <v>0</v>
      </c>
      <c r="L7" s="51">
        <v>0</v>
      </c>
      <c r="M7" s="61">
        <v>2469</v>
      </c>
    </row>
    <row r="8" spans="1:13" x14ac:dyDescent="0.25">
      <c r="A8" s="9">
        <v>6</v>
      </c>
      <c r="B8" s="46" t="s">
        <v>152</v>
      </c>
      <c r="C8" s="47" t="s">
        <v>37</v>
      </c>
      <c r="D8" s="47" t="s">
        <v>273</v>
      </c>
      <c r="E8" s="47" t="s">
        <v>130</v>
      </c>
      <c r="F8" s="48">
        <v>0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60">
        <v>2216</v>
      </c>
    </row>
    <row r="9" spans="1:13" x14ac:dyDescent="0.25">
      <c r="A9" s="9">
        <v>7</v>
      </c>
      <c r="B9" s="49" t="s">
        <v>225</v>
      </c>
      <c r="C9" s="50" t="s">
        <v>33</v>
      </c>
      <c r="D9" s="50" t="s">
        <v>273</v>
      </c>
      <c r="E9" s="50" t="s">
        <v>130</v>
      </c>
      <c r="F9" s="51">
        <v>0</v>
      </c>
      <c r="G9" s="51">
        <v>0</v>
      </c>
      <c r="H9" s="51">
        <v>0</v>
      </c>
      <c r="I9" s="51">
        <v>0</v>
      </c>
      <c r="J9" s="51">
        <v>0</v>
      </c>
      <c r="K9" s="51">
        <v>0</v>
      </c>
      <c r="L9" s="51">
        <v>0</v>
      </c>
      <c r="M9" s="61">
        <v>1993</v>
      </c>
    </row>
    <row r="10" spans="1:13" x14ac:dyDescent="0.25">
      <c r="A10" s="9">
        <v>8</v>
      </c>
      <c r="B10" s="46" t="s">
        <v>163</v>
      </c>
      <c r="C10" s="47" t="s">
        <v>37</v>
      </c>
      <c r="D10" s="47" t="s">
        <v>273</v>
      </c>
      <c r="E10" s="47" t="s">
        <v>130</v>
      </c>
      <c r="F10" s="48">
        <v>0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60">
        <v>2545</v>
      </c>
    </row>
    <row r="11" spans="1:13" x14ac:dyDescent="0.25">
      <c r="A11" s="9">
        <v>9</v>
      </c>
      <c r="B11" s="49" t="s">
        <v>154</v>
      </c>
      <c r="C11" s="50" t="s">
        <v>35</v>
      </c>
      <c r="D11" s="50" t="s">
        <v>273</v>
      </c>
      <c r="E11" s="50" t="s">
        <v>130</v>
      </c>
      <c r="F11" s="51">
        <v>0</v>
      </c>
      <c r="G11" s="51">
        <v>0</v>
      </c>
      <c r="H11" s="51">
        <v>0</v>
      </c>
      <c r="I11" s="51">
        <v>0</v>
      </c>
      <c r="J11" s="51">
        <v>0</v>
      </c>
      <c r="K11" s="51">
        <v>0</v>
      </c>
      <c r="L11" s="51">
        <v>0</v>
      </c>
      <c r="M11" s="61">
        <v>2637</v>
      </c>
    </row>
    <row r="12" spans="1:13" x14ac:dyDescent="0.25">
      <c r="A12" s="9">
        <v>10</v>
      </c>
      <c r="B12" s="46" t="s">
        <v>415</v>
      </c>
      <c r="C12" s="47" t="s">
        <v>33</v>
      </c>
      <c r="D12" s="47" t="s">
        <v>273</v>
      </c>
      <c r="E12" s="47" t="s">
        <v>130</v>
      </c>
      <c r="F12" s="48">
        <v>0</v>
      </c>
      <c r="G12" s="48"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60">
        <v>1791</v>
      </c>
    </row>
    <row r="13" spans="1:13" x14ac:dyDescent="0.25">
      <c r="A13" s="9">
        <v>11</v>
      </c>
      <c r="B13" s="49" t="s">
        <v>158</v>
      </c>
      <c r="C13" s="50" t="s">
        <v>31</v>
      </c>
      <c r="D13" s="50" t="s">
        <v>273</v>
      </c>
      <c r="E13" s="50" t="s">
        <v>130</v>
      </c>
      <c r="F13" s="51">
        <v>0</v>
      </c>
      <c r="G13" s="51">
        <v>0</v>
      </c>
      <c r="H13" s="51">
        <v>0</v>
      </c>
      <c r="I13" s="51">
        <v>0</v>
      </c>
      <c r="J13" s="51">
        <v>0</v>
      </c>
      <c r="K13" s="51">
        <v>0</v>
      </c>
      <c r="L13" s="51">
        <v>0</v>
      </c>
      <c r="M13" s="61">
        <v>2211</v>
      </c>
    </row>
    <row r="14" spans="1:13" x14ac:dyDescent="0.25">
      <c r="A14" s="9">
        <v>12</v>
      </c>
      <c r="B14" s="46" t="s">
        <v>170</v>
      </c>
      <c r="C14" s="47" t="s">
        <v>37</v>
      </c>
      <c r="D14" s="47" t="s">
        <v>273</v>
      </c>
      <c r="E14" s="47" t="s">
        <v>130</v>
      </c>
      <c r="F14" s="48">
        <v>0</v>
      </c>
      <c r="G14" s="48">
        <v>0</v>
      </c>
      <c r="H14" s="48">
        <v>0</v>
      </c>
      <c r="I14" s="48">
        <v>0</v>
      </c>
      <c r="J14" s="48">
        <v>0</v>
      </c>
      <c r="K14" s="48">
        <v>0</v>
      </c>
      <c r="L14" s="48">
        <v>0</v>
      </c>
      <c r="M14" s="60">
        <v>2193</v>
      </c>
    </row>
    <row r="15" spans="1:13" x14ac:dyDescent="0.25">
      <c r="A15" s="9">
        <v>13</v>
      </c>
      <c r="B15" s="49" t="s">
        <v>151</v>
      </c>
      <c r="C15" s="50" t="s">
        <v>33</v>
      </c>
      <c r="D15" s="50" t="s">
        <v>273</v>
      </c>
      <c r="E15" s="50" t="s">
        <v>130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61">
        <v>1981</v>
      </c>
    </row>
    <row r="16" spans="1:13" x14ac:dyDescent="0.25">
      <c r="A16" s="9">
        <v>14</v>
      </c>
      <c r="B16" s="46" t="s">
        <v>263</v>
      </c>
      <c r="C16" s="47" t="s">
        <v>41</v>
      </c>
      <c r="D16" s="47" t="s">
        <v>273</v>
      </c>
      <c r="E16" s="47" t="s">
        <v>130</v>
      </c>
      <c r="F16" s="48">
        <v>0</v>
      </c>
      <c r="G16" s="48">
        <v>0</v>
      </c>
      <c r="H16" s="48">
        <v>0</v>
      </c>
      <c r="I16" s="48">
        <v>0</v>
      </c>
      <c r="J16" s="48">
        <v>0</v>
      </c>
      <c r="K16" s="48">
        <v>0</v>
      </c>
      <c r="L16" s="48">
        <v>0</v>
      </c>
      <c r="M16" s="60">
        <v>1323</v>
      </c>
    </row>
    <row r="17" spans="1:13" x14ac:dyDescent="0.25">
      <c r="A17" s="9">
        <v>15</v>
      </c>
      <c r="B17" s="49" t="s">
        <v>204</v>
      </c>
      <c r="C17" s="50" t="s">
        <v>35</v>
      </c>
      <c r="D17" s="50" t="s">
        <v>273</v>
      </c>
      <c r="E17" s="50" t="s">
        <v>130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61">
        <v>2516</v>
      </c>
    </row>
    <row r="18" spans="1:13" x14ac:dyDescent="0.25">
      <c r="A18" s="9">
        <v>16</v>
      </c>
      <c r="B18" s="46" t="s">
        <v>168</v>
      </c>
      <c r="C18" s="47" t="s">
        <v>41</v>
      </c>
      <c r="D18" s="47" t="s">
        <v>273</v>
      </c>
      <c r="E18" s="47" t="s">
        <v>130</v>
      </c>
      <c r="F18" s="48">
        <v>0</v>
      </c>
      <c r="G18" s="48">
        <v>0</v>
      </c>
      <c r="H18" s="48">
        <v>0</v>
      </c>
      <c r="I18" s="48">
        <v>0</v>
      </c>
      <c r="J18" s="48">
        <v>0</v>
      </c>
      <c r="K18" s="48">
        <v>0</v>
      </c>
      <c r="L18" s="48">
        <v>0</v>
      </c>
      <c r="M18" s="60">
        <v>1703</v>
      </c>
    </row>
    <row r="19" spans="1:13" x14ac:dyDescent="0.25">
      <c r="A19" s="9">
        <v>17</v>
      </c>
      <c r="B19" s="49" t="s">
        <v>131</v>
      </c>
      <c r="C19" s="50" t="s">
        <v>37</v>
      </c>
      <c r="D19" s="50" t="s">
        <v>273</v>
      </c>
      <c r="E19" s="50" t="s">
        <v>130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61">
        <v>1729</v>
      </c>
    </row>
    <row r="20" spans="1:13" x14ac:dyDescent="0.25">
      <c r="A20" s="9">
        <v>18</v>
      </c>
      <c r="B20" s="46" t="s">
        <v>161</v>
      </c>
      <c r="C20" s="47" t="s">
        <v>41</v>
      </c>
      <c r="D20" s="47" t="s">
        <v>273</v>
      </c>
      <c r="E20" s="47" t="s">
        <v>130</v>
      </c>
      <c r="F20" s="48">
        <v>0</v>
      </c>
      <c r="G20" s="48">
        <v>0</v>
      </c>
      <c r="H20" s="48">
        <v>0</v>
      </c>
      <c r="I20" s="48">
        <v>0</v>
      </c>
      <c r="J20" s="48">
        <v>0</v>
      </c>
      <c r="K20" s="48">
        <v>0</v>
      </c>
      <c r="L20" s="48">
        <v>0</v>
      </c>
      <c r="M20" s="60">
        <v>2309</v>
      </c>
    </row>
    <row r="21" spans="1:13" x14ac:dyDescent="0.25">
      <c r="A21" s="9">
        <v>19</v>
      </c>
      <c r="B21" s="49" t="s">
        <v>157</v>
      </c>
      <c r="C21" s="50" t="s">
        <v>41</v>
      </c>
      <c r="D21" s="50" t="s">
        <v>273</v>
      </c>
      <c r="E21" s="50" t="s">
        <v>130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61">
        <v>1580</v>
      </c>
    </row>
    <row r="22" spans="1:13" x14ac:dyDescent="0.25">
      <c r="A22" s="9">
        <v>20</v>
      </c>
      <c r="B22" s="46" t="s">
        <v>338</v>
      </c>
      <c r="C22" s="47" t="s">
        <v>41</v>
      </c>
      <c r="D22" s="47" t="s">
        <v>273</v>
      </c>
      <c r="E22" s="47" t="s">
        <v>130</v>
      </c>
      <c r="F22" s="48">
        <v>0</v>
      </c>
      <c r="G22" s="48">
        <v>0</v>
      </c>
      <c r="H22" s="48">
        <v>0</v>
      </c>
      <c r="I22" s="48">
        <v>0</v>
      </c>
      <c r="J22" s="48">
        <v>0</v>
      </c>
      <c r="K22" s="48">
        <v>0</v>
      </c>
      <c r="L22" s="48">
        <v>0</v>
      </c>
      <c r="M22" s="60">
        <v>1536</v>
      </c>
    </row>
    <row r="23" spans="1:13" x14ac:dyDescent="0.25">
      <c r="A23" s="9">
        <v>21</v>
      </c>
      <c r="B23" s="49" t="s">
        <v>202</v>
      </c>
      <c r="C23" s="50" t="s">
        <v>31</v>
      </c>
      <c r="D23" s="50" t="s">
        <v>273</v>
      </c>
      <c r="E23" s="50" t="s">
        <v>130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61">
        <v>2014</v>
      </c>
    </row>
    <row r="24" spans="1:13" x14ac:dyDescent="0.25">
      <c r="A24" s="9">
        <v>22</v>
      </c>
      <c r="B24" s="46" t="s">
        <v>206</v>
      </c>
      <c r="C24" s="47" t="s">
        <v>33</v>
      </c>
      <c r="D24" s="47" t="s">
        <v>273</v>
      </c>
      <c r="E24" s="47" t="s">
        <v>130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60">
        <v>2155</v>
      </c>
    </row>
    <row r="25" spans="1:13" x14ac:dyDescent="0.25">
      <c r="A25" s="9">
        <v>23</v>
      </c>
      <c r="B25" s="49" t="s">
        <v>180</v>
      </c>
      <c r="C25" s="50" t="s">
        <v>37</v>
      </c>
      <c r="D25" s="50" t="s">
        <v>273</v>
      </c>
      <c r="E25" s="50" t="s">
        <v>130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61">
        <v>1946</v>
      </c>
    </row>
    <row r="26" spans="1:13" x14ac:dyDescent="0.25">
      <c r="A26" s="9">
        <v>24</v>
      </c>
      <c r="B26" s="46" t="s">
        <v>159</v>
      </c>
      <c r="C26" s="47" t="s">
        <v>41</v>
      </c>
      <c r="D26" s="47" t="s">
        <v>273</v>
      </c>
      <c r="E26" s="47" t="s">
        <v>130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60">
        <v>2135</v>
      </c>
    </row>
    <row r="27" spans="1:13" x14ac:dyDescent="0.25">
      <c r="A27" s="9">
        <v>25</v>
      </c>
      <c r="B27" s="49" t="s">
        <v>418</v>
      </c>
      <c r="C27" s="50" t="s">
        <v>35</v>
      </c>
      <c r="D27" s="50" t="s">
        <v>273</v>
      </c>
      <c r="E27" s="50" t="s">
        <v>130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61">
        <v>1274</v>
      </c>
    </row>
    <row r="28" spans="1:13" x14ac:dyDescent="0.25">
      <c r="A28" s="9">
        <v>26</v>
      </c>
      <c r="B28" s="46" t="s">
        <v>149</v>
      </c>
      <c r="C28" s="47" t="s">
        <v>35</v>
      </c>
      <c r="D28" s="47" t="s">
        <v>273</v>
      </c>
      <c r="E28" s="47" t="s">
        <v>130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60">
        <v>1976</v>
      </c>
    </row>
    <row r="29" spans="1:13" x14ac:dyDescent="0.25">
      <c r="A29" s="9">
        <v>27</v>
      </c>
      <c r="B29" s="49" t="s">
        <v>416</v>
      </c>
      <c r="C29" s="50" t="s">
        <v>33</v>
      </c>
      <c r="D29" s="50" t="s">
        <v>273</v>
      </c>
      <c r="E29" s="50" t="s">
        <v>130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61">
        <v>1600</v>
      </c>
    </row>
    <row r="30" spans="1:13" x14ac:dyDescent="0.25">
      <c r="A30" s="9">
        <v>28</v>
      </c>
      <c r="B30" s="49" t="s">
        <v>172</v>
      </c>
      <c r="C30" s="50" t="s">
        <v>37</v>
      </c>
      <c r="D30" s="50" t="s">
        <v>273</v>
      </c>
      <c r="E30" s="50" t="s">
        <v>130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61">
        <v>1507</v>
      </c>
    </row>
    <row r="31" spans="1:13" x14ac:dyDescent="0.25">
      <c r="A31" s="9">
        <v>29</v>
      </c>
      <c r="B31" s="46" t="s">
        <v>173</v>
      </c>
      <c r="C31" s="47" t="s">
        <v>33</v>
      </c>
      <c r="D31" s="47" t="s">
        <v>273</v>
      </c>
      <c r="E31" s="47" t="s">
        <v>130</v>
      </c>
      <c r="F31" s="48">
        <v>0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60">
        <v>2039</v>
      </c>
    </row>
    <row r="32" spans="1:13" x14ac:dyDescent="0.25">
      <c r="A32" s="9">
        <v>30</v>
      </c>
      <c r="B32" s="49" t="s">
        <v>162</v>
      </c>
      <c r="C32" s="50" t="s">
        <v>41</v>
      </c>
      <c r="D32" s="50" t="s">
        <v>273</v>
      </c>
      <c r="E32" s="50" t="s">
        <v>130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61">
        <v>1525</v>
      </c>
    </row>
    <row r="33" spans="1:13" x14ac:dyDescent="0.25">
      <c r="A33" s="9">
        <v>31</v>
      </c>
      <c r="B33" s="46" t="s">
        <v>182</v>
      </c>
      <c r="C33" s="47" t="s">
        <v>37</v>
      </c>
      <c r="D33" s="47" t="s">
        <v>273</v>
      </c>
      <c r="E33" s="47" t="s">
        <v>130</v>
      </c>
      <c r="F33" s="48">
        <v>0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60">
        <v>1788</v>
      </c>
    </row>
    <row r="34" spans="1:13" x14ac:dyDescent="0.25">
      <c r="A34" s="9">
        <v>32</v>
      </c>
      <c r="B34" s="49" t="s">
        <v>417</v>
      </c>
      <c r="C34" s="50" t="s">
        <v>37</v>
      </c>
      <c r="D34" s="50" t="s">
        <v>273</v>
      </c>
      <c r="E34" s="50" t="s">
        <v>130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61">
        <v>1372</v>
      </c>
    </row>
    <row r="35" spans="1:13" x14ac:dyDescent="0.25">
      <c r="A35" s="9">
        <v>33</v>
      </c>
      <c r="B35" s="46" t="s">
        <v>183</v>
      </c>
      <c r="C35" s="47" t="s">
        <v>41</v>
      </c>
      <c r="D35" s="47" t="s">
        <v>273</v>
      </c>
      <c r="E35" s="47" t="s">
        <v>130</v>
      </c>
      <c r="F35" s="48">
        <v>0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60">
        <v>1603</v>
      </c>
    </row>
    <row r="36" spans="1:13" x14ac:dyDescent="0.25">
      <c r="A36" s="9">
        <v>34</v>
      </c>
      <c r="B36" s="46" t="s">
        <v>167</v>
      </c>
      <c r="C36" s="47" t="s">
        <v>31</v>
      </c>
      <c r="D36" s="47" t="s">
        <v>273</v>
      </c>
      <c r="E36" s="47" t="s">
        <v>130</v>
      </c>
      <c r="F36" s="48">
        <v>0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60">
        <v>1701</v>
      </c>
    </row>
    <row r="37" spans="1:13" x14ac:dyDescent="0.25">
      <c r="A37" s="9">
        <v>35</v>
      </c>
      <c r="B37" s="49" t="s">
        <v>423</v>
      </c>
      <c r="C37" s="50" t="s">
        <v>35</v>
      </c>
      <c r="D37" s="50" t="s">
        <v>273</v>
      </c>
      <c r="E37" s="50" t="s">
        <v>130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61">
        <v>1039</v>
      </c>
    </row>
    <row r="38" spans="1:13" x14ac:dyDescent="0.25">
      <c r="A38" s="9">
        <v>36</v>
      </c>
      <c r="B38" s="46" t="s">
        <v>174</v>
      </c>
      <c r="C38" s="47" t="s">
        <v>41</v>
      </c>
      <c r="D38" s="47" t="s">
        <v>273</v>
      </c>
      <c r="E38" s="47" t="s">
        <v>130</v>
      </c>
      <c r="F38" s="48">
        <v>0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60">
        <v>1373</v>
      </c>
    </row>
    <row r="39" spans="1:13" x14ac:dyDescent="0.25">
      <c r="A39" s="9">
        <v>37</v>
      </c>
      <c r="B39" s="49" t="s">
        <v>169</v>
      </c>
      <c r="C39" s="50" t="s">
        <v>37</v>
      </c>
      <c r="D39" s="50" t="s">
        <v>273</v>
      </c>
      <c r="E39" s="50" t="s">
        <v>130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61">
        <v>1527</v>
      </c>
    </row>
    <row r="40" spans="1:13" x14ac:dyDescent="0.25">
      <c r="A40" s="9">
        <v>38</v>
      </c>
      <c r="B40" s="46" t="s">
        <v>184</v>
      </c>
      <c r="C40" s="47" t="s">
        <v>41</v>
      </c>
      <c r="D40" s="47" t="s">
        <v>273</v>
      </c>
      <c r="E40" s="47" t="s">
        <v>130</v>
      </c>
      <c r="F40" s="48">
        <v>0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60">
        <v>1695</v>
      </c>
    </row>
    <row r="41" spans="1:13" x14ac:dyDescent="0.25">
      <c r="A41" s="9">
        <v>39</v>
      </c>
      <c r="B41" s="49" t="s">
        <v>343</v>
      </c>
      <c r="C41" s="50" t="s">
        <v>31</v>
      </c>
      <c r="D41" s="50" t="s">
        <v>273</v>
      </c>
      <c r="E41" s="50" t="s">
        <v>130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61">
        <v>834</v>
      </c>
    </row>
    <row r="42" spans="1:13" x14ac:dyDescent="0.25">
      <c r="A42" s="9">
        <v>40</v>
      </c>
      <c r="B42" s="46" t="s">
        <v>427</v>
      </c>
      <c r="C42" s="47" t="s">
        <v>37</v>
      </c>
      <c r="D42" s="47" t="s">
        <v>273</v>
      </c>
      <c r="E42" s="47" t="s">
        <v>130</v>
      </c>
      <c r="F42" s="48">
        <v>0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60">
        <v>732</v>
      </c>
    </row>
    <row r="43" spans="1:13" x14ac:dyDescent="0.25">
      <c r="A43" s="9">
        <v>41</v>
      </c>
      <c r="B43" s="49" t="s">
        <v>160</v>
      </c>
      <c r="C43" s="50" t="s">
        <v>35</v>
      </c>
      <c r="D43" s="50" t="s">
        <v>273</v>
      </c>
      <c r="E43" s="50" t="s">
        <v>130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61">
        <v>1275</v>
      </c>
    </row>
    <row r="44" spans="1:13" x14ac:dyDescent="0.25">
      <c r="A44" s="9">
        <v>42</v>
      </c>
      <c r="B44" s="46" t="s">
        <v>208</v>
      </c>
      <c r="C44" s="47" t="s">
        <v>37</v>
      </c>
      <c r="D44" s="47" t="s">
        <v>273</v>
      </c>
      <c r="E44" s="47" t="s">
        <v>130</v>
      </c>
      <c r="F44" s="48">
        <v>0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60">
        <v>1194</v>
      </c>
    </row>
    <row r="45" spans="1:13" x14ac:dyDescent="0.25">
      <c r="A45" s="9">
        <v>43</v>
      </c>
      <c r="B45" s="49" t="s">
        <v>342</v>
      </c>
      <c r="C45" s="50" t="s">
        <v>31</v>
      </c>
      <c r="D45" s="50" t="s">
        <v>273</v>
      </c>
      <c r="E45" s="50" t="s">
        <v>130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61">
        <v>1015</v>
      </c>
    </row>
    <row r="46" spans="1:13" x14ac:dyDescent="0.25">
      <c r="A46" s="9">
        <v>44</v>
      </c>
      <c r="B46" s="46" t="s">
        <v>209</v>
      </c>
      <c r="C46" s="47" t="s">
        <v>33</v>
      </c>
      <c r="D46" s="47" t="s">
        <v>273</v>
      </c>
      <c r="E46" s="47" t="s">
        <v>130</v>
      </c>
      <c r="F46" s="48">
        <v>0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60">
        <v>1288</v>
      </c>
    </row>
    <row r="47" spans="1:13" x14ac:dyDescent="0.25">
      <c r="A47" s="9">
        <v>45</v>
      </c>
      <c r="B47" s="49" t="s">
        <v>165</v>
      </c>
      <c r="C47" s="50" t="s">
        <v>41</v>
      </c>
      <c r="D47" s="50" t="s">
        <v>273</v>
      </c>
      <c r="E47" s="50" t="s">
        <v>130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61">
        <v>897</v>
      </c>
    </row>
    <row r="48" spans="1:13" x14ac:dyDescent="0.25">
      <c r="A48" s="9">
        <v>46</v>
      </c>
      <c r="B48" s="46" t="s">
        <v>419</v>
      </c>
      <c r="C48" s="47" t="s">
        <v>31</v>
      </c>
      <c r="D48" s="47" t="s">
        <v>273</v>
      </c>
      <c r="E48" s="47" t="s">
        <v>130</v>
      </c>
      <c r="F48" s="48">
        <v>0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60">
        <v>1022</v>
      </c>
    </row>
    <row r="49" spans="1:13" x14ac:dyDescent="0.25">
      <c r="A49" s="9">
        <v>47</v>
      </c>
      <c r="B49" s="46" t="s">
        <v>339</v>
      </c>
      <c r="C49" s="47" t="s">
        <v>33</v>
      </c>
      <c r="D49" s="47" t="s">
        <v>273</v>
      </c>
      <c r="E49" s="47" t="s">
        <v>130</v>
      </c>
      <c r="F49" s="48">
        <v>0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60">
        <v>966</v>
      </c>
    </row>
    <row r="50" spans="1:13" x14ac:dyDescent="0.25">
      <c r="A50" s="9">
        <v>48</v>
      </c>
      <c r="B50" s="49" t="s">
        <v>155</v>
      </c>
      <c r="C50" s="50" t="s">
        <v>35</v>
      </c>
      <c r="D50" s="50" t="s">
        <v>273</v>
      </c>
      <c r="E50" s="50" t="s">
        <v>130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61">
        <v>787</v>
      </c>
    </row>
    <row r="51" spans="1:13" x14ac:dyDescent="0.25">
      <c r="A51" s="9">
        <v>49</v>
      </c>
      <c r="B51" s="46" t="s">
        <v>341</v>
      </c>
      <c r="C51" s="47" t="s">
        <v>33</v>
      </c>
      <c r="D51" s="47" t="s">
        <v>273</v>
      </c>
      <c r="E51" s="47" t="s">
        <v>130</v>
      </c>
      <c r="F51" s="48">
        <v>0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60">
        <v>720</v>
      </c>
    </row>
    <row r="52" spans="1:13" x14ac:dyDescent="0.25">
      <c r="A52" s="9">
        <v>50</v>
      </c>
      <c r="B52" s="49" t="s">
        <v>153</v>
      </c>
      <c r="C52" s="50" t="s">
        <v>35</v>
      </c>
      <c r="D52" s="50" t="s">
        <v>273</v>
      </c>
      <c r="E52" s="50" t="s">
        <v>130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61">
        <v>1298</v>
      </c>
    </row>
    <row r="53" spans="1:13" x14ac:dyDescent="0.25">
      <c r="A53" s="9">
        <v>51</v>
      </c>
      <c r="B53" s="46" t="s">
        <v>150</v>
      </c>
      <c r="C53" s="47" t="s">
        <v>41</v>
      </c>
      <c r="D53" s="47" t="s">
        <v>273</v>
      </c>
      <c r="E53" s="47" t="s">
        <v>130</v>
      </c>
      <c r="F53" s="48">
        <v>0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60">
        <v>1245</v>
      </c>
    </row>
    <row r="54" spans="1:13" x14ac:dyDescent="0.25">
      <c r="A54" s="9">
        <v>52</v>
      </c>
      <c r="B54" s="46" t="s">
        <v>421</v>
      </c>
      <c r="C54" s="47" t="s">
        <v>35</v>
      </c>
      <c r="D54" s="47" t="s">
        <v>273</v>
      </c>
      <c r="E54" s="47" t="s">
        <v>130</v>
      </c>
      <c r="F54" s="48">
        <v>0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60">
        <v>658</v>
      </c>
    </row>
    <row r="55" spans="1:13" x14ac:dyDescent="0.25">
      <c r="A55" s="9">
        <v>53</v>
      </c>
      <c r="B55" s="49" t="s">
        <v>207</v>
      </c>
      <c r="C55" s="50" t="s">
        <v>35</v>
      </c>
      <c r="D55" s="50" t="s">
        <v>273</v>
      </c>
      <c r="E55" s="50" t="s">
        <v>130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61">
        <v>687</v>
      </c>
    </row>
    <row r="56" spans="1:13" x14ac:dyDescent="0.25">
      <c r="A56" s="9">
        <v>54</v>
      </c>
      <c r="B56" s="46" t="s">
        <v>420</v>
      </c>
      <c r="C56" s="47" t="s">
        <v>33</v>
      </c>
      <c r="D56" s="47" t="s">
        <v>273</v>
      </c>
      <c r="E56" s="47" t="s">
        <v>130</v>
      </c>
      <c r="F56" s="48">
        <v>0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60">
        <v>622</v>
      </c>
    </row>
    <row r="57" spans="1:13" x14ac:dyDescent="0.25">
      <c r="A57" s="9">
        <v>55</v>
      </c>
      <c r="B57" s="46" t="s">
        <v>352</v>
      </c>
      <c r="C57" s="47" t="s">
        <v>33</v>
      </c>
      <c r="D57" s="47" t="s">
        <v>273</v>
      </c>
      <c r="E57" s="47" t="s">
        <v>130</v>
      </c>
      <c r="F57" s="48">
        <v>0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60">
        <v>581</v>
      </c>
    </row>
    <row r="58" spans="1:13" x14ac:dyDescent="0.25">
      <c r="A58" s="9">
        <v>56</v>
      </c>
      <c r="B58" s="49" t="s">
        <v>424</v>
      </c>
      <c r="C58" s="50" t="s">
        <v>35</v>
      </c>
      <c r="D58" s="50" t="s">
        <v>273</v>
      </c>
      <c r="E58" s="50" t="s">
        <v>130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61">
        <v>496</v>
      </c>
    </row>
    <row r="59" spans="1:13" x14ac:dyDescent="0.25">
      <c r="A59" s="9">
        <v>57</v>
      </c>
      <c r="B59" s="46" t="s">
        <v>422</v>
      </c>
      <c r="C59" s="47" t="s">
        <v>35</v>
      </c>
      <c r="D59" s="47" t="s">
        <v>273</v>
      </c>
      <c r="E59" s="47" t="s">
        <v>130</v>
      </c>
      <c r="F59" s="48">
        <v>0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60">
        <v>570</v>
      </c>
    </row>
    <row r="60" spans="1:13" x14ac:dyDescent="0.25">
      <c r="A60" s="9">
        <v>58</v>
      </c>
      <c r="B60" s="49" t="s">
        <v>231</v>
      </c>
      <c r="C60" s="50" t="s">
        <v>41</v>
      </c>
      <c r="D60" s="50" t="s">
        <v>273</v>
      </c>
      <c r="E60" s="50" t="s">
        <v>130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61">
        <v>447</v>
      </c>
    </row>
    <row r="61" spans="1:13" x14ac:dyDescent="0.25">
      <c r="A61" s="9">
        <v>59</v>
      </c>
      <c r="B61" s="46" t="s">
        <v>181</v>
      </c>
      <c r="C61" s="47" t="s">
        <v>41</v>
      </c>
      <c r="D61" s="47" t="s">
        <v>273</v>
      </c>
      <c r="E61" s="47" t="s">
        <v>130</v>
      </c>
      <c r="F61" s="48">
        <v>0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0</v>
      </c>
      <c r="M61" s="60">
        <v>810</v>
      </c>
    </row>
    <row r="62" spans="1:13" x14ac:dyDescent="0.25">
      <c r="B62" s="49" t="s">
        <v>203</v>
      </c>
      <c r="C62" s="50" t="s">
        <v>35</v>
      </c>
      <c r="D62" s="50" t="s">
        <v>273</v>
      </c>
      <c r="E62" s="50" t="s">
        <v>130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61">
        <v>486</v>
      </c>
    </row>
    <row r="63" spans="1:13" x14ac:dyDescent="0.25">
      <c r="B63" s="49" t="s">
        <v>433</v>
      </c>
      <c r="C63" s="50" t="s">
        <v>31</v>
      </c>
      <c r="D63" s="50" t="s">
        <v>273</v>
      </c>
      <c r="E63" s="50" t="s">
        <v>130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61">
        <v>60</v>
      </c>
    </row>
    <row r="64" spans="1:13" x14ac:dyDescent="0.25">
      <c r="B64" s="46" t="s">
        <v>164</v>
      </c>
      <c r="C64" s="47" t="s">
        <v>33</v>
      </c>
      <c r="D64" s="47" t="s">
        <v>273</v>
      </c>
      <c r="E64" s="47" t="s">
        <v>130</v>
      </c>
      <c r="F64" s="48">
        <v>0</v>
      </c>
      <c r="G64" s="48">
        <v>0</v>
      </c>
      <c r="H64" s="48">
        <v>0</v>
      </c>
      <c r="I64" s="48">
        <v>0</v>
      </c>
      <c r="J64" s="48">
        <v>0</v>
      </c>
      <c r="K64" s="48">
        <v>0</v>
      </c>
      <c r="L64" s="48">
        <v>0</v>
      </c>
      <c r="M64" s="60">
        <v>366</v>
      </c>
    </row>
    <row r="65" spans="2:13" x14ac:dyDescent="0.25">
      <c r="B65" s="49" t="s">
        <v>432</v>
      </c>
      <c r="C65" s="50" t="s">
        <v>35</v>
      </c>
      <c r="D65" s="50" t="s">
        <v>273</v>
      </c>
      <c r="E65" s="50" t="s">
        <v>130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61">
        <v>60</v>
      </c>
    </row>
    <row r="66" spans="2:13" x14ac:dyDescent="0.25">
      <c r="B66" s="49" t="s">
        <v>966</v>
      </c>
      <c r="C66" s="50" t="s">
        <v>35</v>
      </c>
      <c r="D66" s="50" t="s">
        <v>273</v>
      </c>
      <c r="E66" s="50" t="s">
        <v>130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61">
        <v>60</v>
      </c>
    </row>
    <row r="67" spans="2:13" x14ac:dyDescent="0.25">
      <c r="B67" s="49" t="s">
        <v>340</v>
      </c>
      <c r="C67" s="50" t="s">
        <v>37</v>
      </c>
      <c r="D67" s="50" t="s">
        <v>273</v>
      </c>
      <c r="E67" s="50" t="s">
        <v>130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61">
        <v>75</v>
      </c>
    </row>
    <row r="68" spans="2:13" x14ac:dyDescent="0.25">
      <c r="B68" s="46" t="s">
        <v>426</v>
      </c>
      <c r="C68" s="47" t="s">
        <v>33</v>
      </c>
      <c r="D68" s="47" t="s">
        <v>273</v>
      </c>
      <c r="E68" s="47" t="s">
        <v>130</v>
      </c>
      <c r="F68" s="48">
        <v>0</v>
      </c>
      <c r="G68" s="48">
        <v>0</v>
      </c>
      <c r="H68" s="48">
        <v>0</v>
      </c>
      <c r="I68" s="48">
        <v>0</v>
      </c>
      <c r="J68" s="48">
        <v>0</v>
      </c>
      <c r="K68" s="48">
        <v>0</v>
      </c>
      <c r="L68" s="48">
        <v>0</v>
      </c>
      <c r="M68" s="60">
        <v>71</v>
      </c>
    </row>
    <row r="69" spans="2:13" x14ac:dyDescent="0.25">
      <c r="B69" s="49" t="s">
        <v>171</v>
      </c>
      <c r="C69" s="50" t="s">
        <v>37</v>
      </c>
      <c r="D69" s="50" t="s">
        <v>273</v>
      </c>
      <c r="E69" s="50" t="s">
        <v>130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61">
        <v>495</v>
      </c>
    </row>
    <row r="70" spans="2:13" x14ac:dyDescent="0.25">
      <c r="B70" s="46" t="s">
        <v>428</v>
      </c>
      <c r="C70" s="47" t="s">
        <v>33</v>
      </c>
      <c r="D70" s="47" t="s">
        <v>273</v>
      </c>
      <c r="E70" s="47" t="s">
        <v>130</v>
      </c>
      <c r="F70" s="48">
        <v>0</v>
      </c>
      <c r="G70" s="48">
        <v>0</v>
      </c>
      <c r="H70" s="48">
        <v>0</v>
      </c>
      <c r="I70" s="48">
        <v>0</v>
      </c>
      <c r="J70" s="48">
        <v>0</v>
      </c>
      <c r="K70" s="48">
        <v>0</v>
      </c>
      <c r="L70" s="48">
        <v>0</v>
      </c>
      <c r="M70" s="60">
        <v>61</v>
      </c>
    </row>
    <row r="71" spans="2:13" x14ac:dyDescent="0.25">
      <c r="B71" s="49" t="s">
        <v>425</v>
      </c>
      <c r="C71" s="50" t="s">
        <v>35</v>
      </c>
      <c r="D71" s="50" t="s">
        <v>273</v>
      </c>
      <c r="E71" s="50" t="s">
        <v>130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61">
        <v>120</v>
      </c>
    </row>
    <row r="72" spans="2:13" x14ac:dyDescent="0.25">
      <c r="B72" s="33"/>
      <c r="C72" s="33"/>
      <c r="D72" s="33"/>
      <c r="E72" s="33"/>
    </row>
    <row r="73" spans="2:13" x14ac:dyDescent="0.25">
      <c r="B73" s="33"/>
      <c r="C73" s="33"/>
      <c r="D73" s="33"/>
      <c r="E73" s="33"/>
    </row>
    <row r="74" spans="2:13" x14ac:dyDescent="0.25">
      <c r="B74" s="33"/>
      <c r="C74" s="33"/>
      <c r="D74" s="33"/>
      <c r="E74" s="33"/>
    </row>
    <row r="75" spans="2:13" x14ac:dyDescent="0.25">
      <c r="B75" s="33"/>
      <c r="C75" s="33"/>
      <c r="D75" s="33"/>
      <c r="E75" s="33"/>
    </row>
    <row r="76" spans="2:13" x14ac:dyDescent="0.25">
      <c r="B76" s="33"/>
      <c r="C76" s="33"/>
      <c r="D76" s="33"/>
      <c r="E76" s="33"/>
    </row>
    <row r="77" spans="2:13" x14ac:dyDescent="0.25">
      <c r="B77" s="33"/>
      <c r="C77" s="33"/>
      <c r="D77" s="33"/>
      <c r="E77" s="33"/>
    </row>
    <row r="78" spans="2:13" x14ac:dyDescent="0.25">
      <c r="B78" s="33"/>
      <c r="C78" s="33"/>
      <c r="D78" s="33"/>
      <c r="E78" s="33"/>
    </row>
    <row r="79" spans="2:13" x14ac:dyDescent="0.25">
      <c r="B79" s="33"/>
      <c r="C79" s="33"/>
      <c r="D79" s="33"/>
      <c r="E79" s="33"/>
    </row>
    <row r="80" spans="2:13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  <row r="140" spans="2:5" x14ac:dyDescent="0.25">
      <c r="B140" s="33"/>
      <c r="C140" s="33"/>
      <c r="D140" s="33"/>
      <c r="E140" s="33"/>
    </row>
    <row r="141" spans="2:5" x14ac:dyDescent="0.25">
      <c r="B141" s="33"/>
      <c r="C141" s="33"/>
      <c r="D141" s="33"/>
      <c r="E141" s="33"/>
    </row>
    <row r="142" spans="2:5" x14ac:dyDescent="0.25">
      <c r="B142" s="33"/>
      <c r="C142" s="33"/>
      <c r="D142" s="33"/>
      <c r="E142" s="33"/>
    </row>
    <row r="143" spans="2:5" x14ac:dyDescent="0.25">
      <c r="B143" s="33"/>
      <c r="C143" s="33"/>
      <c r="D143" s="33"/>
      <c r="E143" s="33"/>
    </row>
    <row r="144" spans="2:5" x14ac:dyDescent="0.25">
      <c r="B144" s="33"/>
      <c r="C144" s="33"/>
      <c r="D144" s="33"/>
      <c r="E144" s="33"/>
    </row>
    <row r="145" spans="2:5" x14ac:dyDescent="0.25">
      <c r="B145" s="33"/>
      <c r="C145" s="33"/>
      <c r="D145" s="33"/>
      <c r="E145" s="33"/>
    </row>
    <row r="146" spans="2:5" x14ac:dyDescent="0.25">
      <c r="B146" s="33"/>
      <c r="C146" s="33"/>
      <c r="D146" s="33"/>
      <c r="E146" s="33"/>
    </row>
    <row r="147" spans="2:5" x14ac:dyDescent="0.25">
      <c r="B147" s="33"/>
      <c r="C147" s="33"/>
      <c r="D147" s="33"/>
      <c r="E147" s="33"/>
    </row>
    <row r="148" spans="2:5" x14ac:dyDescent="0.25">
      <c r="B148" s="33"/>
      <c r="C148" s="33"/>
      <c r="D148" s="33"/>
      <c r="E148" s="33"/>
    </row>
    <row r="149" spans="2:5" x14ac:dyDescent="0.25">
      <c r="B149" s="33"/>
      <c r="C149" s="33"/>
      <c r="D149" s="33"/>
      <c r="E149" s="33"/>
    </row>
    <row r="150" spans="2:5" x14ac:dyDescent="0.25">
      <c r="B150" s="33"/>
      <c r="C150" s="33"/>
      <c r="D150" s="33"/>
      <c r="E150" s="33"/>
    </row>
    <row r="151" spans="2:5" x14ac:dyDescent="0.25">
      <c r="B151" s="33"/>
      <c r="C151" s="33"/>
      <c r="D151" s="33"/>
      <c r="E151" s="33"/>
    </row>
    <row r="152" spans="2:5" x14ac:dyDescent="0.25">
      <c r="B152" s="33"/>
      <c r="C152" s="33"/>
      <c r="D152" s="33"/>
      <c r="E152" s="33"/>
    </row>
    <row r="153" spans="2:5" x14ac:dyDescent="0.25">
      <c r="B153" s="33"/>
      <c r="C153" s="33"/>
      <c r="D153" s="33"/>
      <c r="E153" s="33"/>
    </row>
    <row r="154" spans="2:5" x14ac:dyDescent="0.25">
      <c r="B154" s="33"/>
      <c r="C154" s="33"/>
      <c r="D154" s="33"/>
      <c r="E154" s="33"/>
    </row>
    <row r="155" spans="2:5" x14ac:dyDescent="0.25">
      <c r="B155" s="33"/>
      <c r="C155" s="33"/>
      <c r="D155" s="33"/>
      <c r="E155" s="33"/>
    </row>
    <row r="156" spans="2:5" x14ac:dyDescent="0.25">
      <c r="B156" s="33"/>
      <c r="C156" s="33"/>
      <c r="D156" s="33"/>
      <c r="E156" s="33"/>
    </row>
    <row r="157" spans="2:5" x14ac:dyDescent="0.25">
      <c r="B157" s="33"/>
      <c r="C157" s="33"/>
      <c r="D157" s="33"/>
      <c r="E157" s="33"/>
    </row>
    <row r="158" spans="2:5" x14ac:dyDescent="0.25">
      <c r="B158" s="33"/>
      <c r="C158" s="33"/>
      <c r="D158" s="33"/>
      <c r="E158" s="33"/>
    </row>
    <row r="159" spans="2:5" x14ac:dyDescent="0.25">
      <c r="B159" s="33"/>
      <c r="C159" s="33"/>
      <c r="D159" s="33"/>
      <c r="E159" s="33"/>
    </row>
    <row r="160" spans="2:5" x14ac:dyDescent="0.25">
      <c r="B160" s="33"/>
      <c r="C160" s="33"/>
      <c r="D160" s="33"/>
      <c r="E160" s="33"/>
    </row>
    <row r="161" spans="2:5" x14ac:dyDescent="0.25">
      <c r="B161" s="33"/>
      <c r="C161" s="33"/>
      <c r="D161" s="33"/>
      <c r="E161" s="33"/>
    </row>
    <row r="162" spans="2:5" x14ac:dyDescent="0.25">
      <c r="B162" s="33"/>
      <c r="C162" s="33"/>
      <c r="D162" s="33"/>
      <c r="E162" s="33"/>
    </row>
    <row r="163" spans="2:5" x14ac:dyDescent="0.25">
      <c r="B163" s="33"/>
      <c r="C163" s="33"/>
      <c r="D163" s="33"/>
      <c r="E163" s="33"/>
    </row>
    <row r="164" spans="2:5" x14ac:dyDescent="0.25">
      <c r="B164" s="33"/>
      <c r="C164" s="33"/>
      <c r="D164" s="33"/>
      <c r="E164" s="33"/>
    </row>
    <row r="165" spans="2:5" x14ac:dyDescent="0.25">
      <c r="B165" s="33"/>
      <c r="C165" s="33"/>
      <c r="D165" s="33"/>
      <c r="E165" s="33"/>
    </row>
    <row r="166" spans="2:5" x14ac:dyDescent="0.25">
      <c r="B166" s="33"/>
      <c r="C166" s="33"/>
      <c r="D166" s="33"/>
      <c r="E166" s="33"/>
    </row>
    <row r="167" spans="2:5" x14ac:dyDescent="0.25">
      <c r="B167" s="33"/>
      <c r="C167" s="33"/>
      <c r="D167" s="33"/>
      <c r="E167" s="33"/>
    </row>
    <row r="168" spans="2:5" x14ac:dyDescent="0.25">
      <c r="B168" s="33"/>
      <c r="C168" s="33"/>
      <c r="D168" s="33"/>
      <c r="E168" s="33"/>
    </row>
    <row r="169" spans="2:5" x14ac:dyDescent="0.25">
      <c r="B169" s="33"/>
      <c r="C169" s="33"/>
      <c r="D169" s="33"/>
      <c r="E169" s="33"/>
    </row>
    <row r="170" spans="2:5" x14ac:dyDescent="0.25">
      <c r="B170" s="33"/>
      <c r="C170" s="33"/>
      <c r="D170" s="33"/>
      <c r="E170" s="33"/>
    </row>
    <row r="171" spans="2:5" x14ac:dyDescent="0.25">
      <c r="B171" s="33"/>
      <c r="C171" s="33"/>
      <c r="D171" s="33"/>
      <c r="E171" s="33"/>
    </row>
    <row r="172" spans="2:5" x14ac:dyDescent="0.25">
      <c r="B172" s="33"/>
      <c r="C172" s="33"/>
      <c r="D172" s="33"/>
      <c r="E172" s="33"/>
    </row>
    <row r="173" spans="2:5" x14ac:dyDescent="0.25">
      <c r="B173" s="33"/>
      <c r="C173" s="33"/>
      <c r="D173" s="33"/>
      <c r="E173" s="33"/>
    </row>
    <row r="174" spans="2:5" x14ac:dyDescent="0.25">
      <c r="B174" s="33"/>
      <c r="C174" s="33"/>
      <c r="D174" s="33"/>
      <c r="E174" s="33"/>
    </row>
    <row r="175" spans="2:5" x14ac:dyDescent="0.25">
      <c r="B175" s="33"/>
      <c r="C175" s="33"/>
      <c r="D175" s="33"/>
      <c r="E175" s="33"/>
    </row>
    <row r="176" spans="2:5" x14ac:dyDescent="0.25">
      <c r="B176" s="33"/>
      <c r="C176" s="33"/>
      <c r="D176" s="33"/>
      <c r="E176" s="33"/>
    </row>
    <row r="177" spans="2:5" x14ac:dyDescent="0.25">
      <c r="B177" s="33"/>
      <c r="C177" s="33"/>
      <c r="D177" s="33"/>
      <c r="E177" s="33"/>
    </row>
    <row r="178" spans="2:5" x14ac:dyDescent="0.25">
      <c r="B178" s="33"/>
      <c r="C178" s="33"/>
      <c r="D178" s="33"/>
      <c r="E178" s="33"/>
    </row>
    <row r="179" spans="2:5" x14ac:dyDescent="0.25">
      <c r="B179" s="33"/>
      <c r="C179" s="33"/>
      <c r="D179" s="33"/>
      <c r="E179" s="33"/>
    </row>
    <row r="180" spans="2:5" x14ac:dyDescent="0.25">
      <c r="B180" s="33"/>
      <c r="C180" s="33"/>
      <c r="D180" s="33"/>
      <c r="E180" s="33"/>
    </row>
    <row r="181" spans="2:5" x14ac:dyDescent="0.25">
      <c r="B181" s="33"/>
      <c r="C181" s="33"/>
      <c r="D181" s="33"/>
      <c r="E181" s="33"/>
    </row>
    <row r="182" spans="2:5" x14ac:dyDescent="0.25">
      <c r="B182" s="33"/>
      <c r="C182" s="33"/>
      <c r="D182" s="33"/>
      <c r="E182" s="33"/>
    </row>
    <row r="183" spans="2:5" x14ac:dyDescent="0.25">
      <c r="B183" s="33"/>
      <c r="C183" s="33"/>
      <c r="D183" s="33"/>
      <c r="E183" s="33"/>
    </row>
    <row r="184" spans="2:5" x14ac:dyDescent="0.25">
      <c r="B184" s="33"/>
      <c r="C184" s="33"/>
      <c r="D184" s="33"/>
      <c r="E184" s="33"/>
    </row>
    <row r="185" spans="2:5" x14ac:dyDescent="0.25">
      <c r="B185" s="33"/>
      <c r="C185" s="33"/>
      <c r="D185" s="33"/>
      <c r="E185" s="33"/>
    </row>
    <row r="186" spans="2:5" x14ac:dyDescent="0.25">
      <c r="B186" s="33"/>
      <c r="C186" s="33"/>
      <c r="D186" s="33"/>
      <c r="E186" s="33"/>
    </row>
    <row r="187" spans="2:5" x14ac:dyDescent="0.25">
      <c r="B187" s="33"/>
      <c r="C187" s="33"/>
      <c r="D187" s="33"/>
      <c r="E187" s="33"/>
    </row>
    <row r="188" spans="2:5" x14ac:dyDescent="0.25">
      <c r="B188" s="33"/>
      <c r="C188" s="33"/>
      <c r="D188" s="33"/>
      <c r="E188" s="33"/>
    </row>
    <row r="189" spans="2:5" x14ac:dyDescent="0.25">
      <c r="B189" s="33"/>
      <c r="C189" s="33"/>
      <c r="D189" s="33"/>
      <c r="E189" s="33"/>
    </row>
    <row r="190" spans="2:5" x14ac:dyDescent="0.25">
      <c r="B190" s="33"/>
      <c r="C190" s="33"/>
      <c r="D190" s="33"/>
      <c r="E190" s="33"/>
    </row>
    <row r="191" spans="2:5" x14ac:dyDescent="0.25">
      <c r="B191" s="33"/>
      <c r="C191" s="33"/>
      <c r="D191" s="33"/>
      <c r="E191" s="33"/>
    </row>
    <row r="192" spans="2:5" x14ac:dyDescent="0.25">
      <c r="B192" s="33"/>
      <c r="C192" s="33"/>
      <c r="D192" s="33"/>
      <c r="E192" s="33"/>
    </row>
    <row r="193" spans="2:5" x14ac:dyDescent="0.25">
      <c r="B193" s="33"/>
      <c r="C193" s="33"/>
      <c r="D193" s="33"/>
      <c r="E193" s="33"/>
    </row>
    <row r="194" spans="2:5" x14ac:dyDescent="0.25">
      <c r="B194" s="33"/>
      <c r="C194" s="33"/>
      <c r="D194" s="33"/>
      <c r="E194" s="33"/>
    </row>
    <row r="195" spans="2:5" x14ac:dyDescent="0.25">
      <c r="B195" s="33"/>
      <c r="C195" s="33"/>
      <c r="D195" s="33"/>
      <c r="E195" s="33"/>
    </row>
    <row r="196" spans="2:5" x14ac:dyDescent="0.25">
      <c r="B196" s="33"/>
      <c r="C196" s="33"/>
      <c r="D196" s="33"/>
      <c r="E196" s="33"/>
    </row>
  </sheetData>
  <autoFilter ref="B2:M2">
    <sortState ref="B3:M70">
      <sortCondition descending="1" ref="M2"/>
    </sortState>
  </autoFilter>
  <mergeCells count="1">
    <mergeCell ref="F1:L1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0"/>
  <sheetViews>
    <sheetView workbookViewId="0">
      <selection activeCell="S79" sqref="S79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67" t="s">
        <v>23</v>
      </c>
      <c r="G1" s="72"/>
      <c r="H1" s="72"/>
      <c r="I1" s="72"/>
      <c r="J1" s="72"/>
      <c r="K1" s="72"/>
      <c r="L1" s="68"/>
      <c r="N1" s="67" t="s">
        <v>22</v>
      </c>
      <c r="O1" s="72"/>
      <c r="P1" s="72"/>
      <c r="Q1" s="72"/>
      <c r="R1" s="72"/>
      <c r="S1" s="68"/>
      <c r="U1" s="67" t="s">
        <v>26</v>
      </c>
      <c r="V1" s="72"/>
      <c r="W1" s="72"/>
      <c r="X1" s="72"/>
      <c r="Y1" s="72"/>
      <c r="Z1" s="72"/>
      <c r="AA1" s="72"/>
      <c r="AB1" s="72"/>
      <c r="AC1" s="68"/>
    </row>
    <row r="2" spans="1:29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93</v>
      </c>
      <c r="C3" s="47" t="s">
        <v>37</v>
      </c>
      <c r="D3" s="47" t="s">
        <v>273</v>
      </c>
      <c r="E3" s="47" t="s">
        <v>4</v>
      </c>
      <c r="F3" s="48">
        <v>53</v>
      </c>
      <c r="G3" s="48">
        <v>54</v>
      </c>
      <c r="H3" s="48">
        <v>57</v>
      </c>
      <c r="I3" s="48">
        <v>40</v>
      </c>
      <c r="J3" s="48">
        <v>105</v>
      </c>
      <c r="K3" s="48">
        <v>43</v>
      </c>
      <c r="L3" s="48">
        <v>8791</v>
      </c>
      <c r="M3" s="60">
        <v>1313</v>
      </c>
      <c r="N3">
        <f>G3*82/F3</f>
        <v>83.547169811320757</v>
      </c>
      <c r="O3">
        <f>H3*82/F3</f>
        <v>88.188679245283012</v>
      </c>
      <c r="P3">
        <f>I3*82/F3</f>
        <v>61.886792452830186</v>
      </c>
      <c r="Q3">
        <f>J3*82/F3</f>
        <v>162.45283018867926</v>
      </c>
      <c r="R3">
        <f>K3*82/F3</f>
        <v>66.528301886792448</v>
      </c>
      <c r="S3">
        <f>L3*82/F3</f>
        <v>13601.169811320755</v>
      </c>
      <c r="U3" s="10">
        <f>SUM(V3:X3)</f>
        <v>17.741555229240891</v>
      </c>
      <c r="V3">
        <f>N3/MAX(N:N)*OFF_D</f>
        <v>8.296495956873315</v>
      </c>
      <c r="W3">
        <f>O3/MAX(O:O)*PUN_D</f>
        <v>1.3443396226415094</v>
      </c>
      <c r="X3">
        <f>SUM(Z3:AC3)</f>
        <v>8.1007196497260665</v>
      </c>
      <c r="Y3">
        <f>X3/DEF_D*10</f>
        <v>9.000799610806741</v>
      </c>
      <c r="Z3">
        <f>(0.7*(HIT_D*DEF_D))+(P3/(MAX(P:P))*(0.3*(HIT_D*DEF_D)))</f>
        <v>1.3992241884448611</v>
      </c>
      <c r="AA3">
        <f>(0.7*(BkS_D*DEF_D))+(Q3/(MAX(Q:Q))*(0.3*(BkS_D*DEF_D)))</f>
        <v>2.2044983555478623</v>
      </c>
      <c r="AB3">
        <f>(0.7*(TkA_D*DEF_D))+(R3/(MAX(R:R))*(0.3*(TkA_D*DEF_D)))</f>
        <v>1.6413207547169812</v>
      </c>
      <c r="AC3">
        <f>(0.7*(SH_D*DEF_D))+(S3/(MAX(S:S))*(0.3*(SH_D*DEF_D)))</f>
        <v>2.8556763510163612</v>
      </c>
    </row>
    <row r="4" spans="1:29" x14ac:dyDescent="0.25">
      <c r="A4" s="9">
        <v>2</v>
      </c>
      <c r="B4" s="49" t="s">
        <v>92</v>
      </c>
      <c r="C4" s="50" t="s">
        <v>31</v>
      </c>
      <c r="D4" s="50" t="s">
        <v>273</v>
      </c>
      <c r="E4" s="50" t="s">
        <v>4</v>
      </c>
      <c r="F4" s="51">
        <v>57</v>
      </c>
      <c r="G4" s="51">
        <v>63</v>
      </c>
      <c r="H4" s="51">
        <v>26</v>
      </c>
      <c r="I4" s="51">
        <v>58</v>
      </c>
      <c r="J4" s="51">
        <v>82</v>
      </c>
      <c r="K4" s="51">
        <v>58</v>
      </c>
      <c r="L4" s="51">
        <v>6744</v>
      </c>
      <c r="M4" s="61">
        <v>1415</v>
      </c>
      <c r="N4">
        <f>G4*82/F4</f>
        <v>90.631578947368425</v>
      </c>
      <c r="O4">
        <f>H4*82/F4</f>
        <v>37.403508771929822</v>
      </c>
      <c r="P4">
        <f>I4*82/F4</f>
        <v>83.438596491228068</v>
      </c>
      <c r="Q4">
        <f>J4*82/F4</f>
        <v>117.96491228070175</v>
      </c>
      <c r="R4">
        <f>K4*82/F4</f>
        <v>83.438596491228068</v>
      </c>
      <c r="S4">
        <f>L4*82/F4</f>
        <v>9701.894736842105</v>
      </c>
      <c r="U4" s="10">
        <f>SUM(V4:X4)</f>
        <v>17.455757670531341</v>
      </c>
      <c r="V4">
        <f>N4/MAX(N:N)*OFF_D</f>
        <v>9</v>
      </c>
      <c r="W4">
        <f>O4/MAX(O:O)*PUN_D</f>
        <v>0.57017543859649122</v>
      </c>
      <c r="X4">
        <f>SUM(Z4:AC4)</f>
        <v>7.8855822319348485</v>
      </c>
      <c r="Y4">
        <f>X4/DEF_D*10</f>
        <v>8.7617580354831652</v>
      </c>
      <c r="Z4">
        <f>(0.7*(HIT_D*DEF_D))+(P4/(MAX(P:P))*(0.3*(HIT_D*DEF_D)))</f>
        <v>1.4477084014383785</v>
      </c>
      <c r="AA4">
        <f>(0.7*(BkS_D*DEF_D))+(Q4/(MAX(Q:Q))*(0.3*(BkS_D*DEF_D)))</f>
        <v>2.0666146788990827</v>
      </c>
      <c r="AB4">
        <f>(0.7*(TkA_D*DEF_D))+(R4/(MAX(R:R))*(0.3*(TkA_D*DEF_D)))</f>
        <v>1.7382456140350877</v>
      </c>
      <c r="AC4">
        <f>(0.7*(SH_D*DEF_D))+(S4/(MAX(S:S))*(0.3*(SH_D*DEF_D)))</f>
        <v>2.6330135375622996</v>
      </c>
    </row>
    <row r="5" spans="1:29" x14ac:dyDescent="0.25">
      <c r="A5" s="9">
        <v>3</v>
      </c>
      <c r="B5" s="49" t="s">
        <v>81</v>
      </c>
      <c r="C5" s="50" t="s">
        <v>31</v>
      </c>
      <c r="D5" s="50" t="s">
        <v>273</v>
      </c>
      <c r="E5" s="50" t="s">
        <v>4</v>
      </c>
      <c r="F5" s="51">
        <v>35</v>
      </c>
      <c r="G5" s="51">
        <v>30</v>
      </c>
      <c r="H5" s="51">
        <v>56</v>
      </c>
      <c r="I5" s="51">
        <v>56</v>
      </c>
      <c r="J5" s="51">
        <v>43</v>
      </c>
      <c r="K5" s="51">
        <v>21</v>
      </c>
      <c r="L5" s="51">
        <v>3629</v>
      </c>
      <c r="M5" s="61">
        <v>856</v>
      </c>
      <c r="N5">
        <f>G5*82/F5</f>
        <v>70.285714285714292</v>
      </c>
      <c r="O5">
        <f>H5*82/F5</f>
        <v>131.19999999999999</v>
      </c>
      <c r="P5">
        <f>I5*82/F5</f>
        <v>131.19999999999999</v>
      </c>
      <c r="Q5">
        <f>J5*82/F5</f>
        <v>100.74285714285715</v>
      </c>
      <c r="R5">
        <f>K5*82/F5</f>
        <v>49.2</v>
      </c>
      <c r="S5">
        <f>L5*82/F5</f>
        <v>8502.2285714285717</v>
      </c>
      <c r="U5" s="10">
        <f>SUM(V5:X5)</f>
        <v>16.654492828483193</v>
      </c>
      <c r="V5">
        <f>N5/MAX(N:N)*OFF_D</f>
        <v>6.979591836734695</v>
      </c>
      <c r="W5">
        <f>O5/MAX(O:O)*PUN_D</f>
        <v>2</v>
      </c>
      <c r="X5">
        <f>SUM(Z5:AC5)</f>
        <v>7.6749009917484958</v>
      </c>
      <c r="Y5">
        <f>X5/DEF_D*10</f>
        <v>8.5276677686094402</v>
      </c>
      <c r="Z5">
        <f>(0.7*(HIT_D*DEF_D))+(P5/(MAX(P:P))*(0.3*(HIT_D*DEF_D)))</f>
        <v>1.5551552795031056</v>
      </c>
      <c r="AA5">
        <f>(0.7*(BkS_D*DEF_D))+(Q5/(MAX(Q:Q))*(0.3*(BkS_D*DEF_D)))</f>
        <v>2.0132374836173001</v>
      </c>
      <c r="AB5">
        <f>(0.7*(TkA_D*DEF_D))+(R5/(MAX(R:R))*(0.3*(TkA_D*DEF_D)))</f>
        <v>1.542</v>
      </c>
      <c r="AC5">
        <f>(0.7*(SH_D*DEF_D))+(S5/(MAX(S:S))*(0.3*(SH_D*DEF_D)))</f>
        <v>2.5645082286280898</v>
      </c>
    </row>
    <row r="6" spans="1:29" x14ac:dyDescent="0.25">
      <c r="A6" s="9">
        <v>4</v>
      </c>
      <c r="B6" s="49" t="s">
        <v>79</v>
      </c>
      <c r="C6" s="50" t="s">
        <v>33</v>
      </c>
      <c r="D6" s="50" t="s">
        <v>273</v>
      </c>
      <c r="E6" s="50" t="s">
        <v>4</v>
      </c>
      <c r="F6" s="51">
        <v>54</v>
      </c>
      <c r="G6" s="51">
        <v>48</v>
      </c>
      <c r="H6" s="51">
        <v>30</v>
      </c>
      <c r="I6" s="51">
        <v>105</v>
      </c>
      <c r="J6" s="51">
        <v>98</v>
      </c>
      <c r="K6" s="51">
        <v>56</v>
      </c>
      <c r="L6" s="51">
        <v>7085</v>
      </c>
      <c r="M6" s="61">
        <v>1422</v>
      </c>
      <c r="N6">
        <f>G6*82/F6</f>
        <v>72.888888888888886</v>
      </c>
      <c r="O6">
        <f>H6*82/F6</f>
        <v>45.555555555555557</v>
      </c>
      <c r="P6">
        <f>I6*82/F6</f>
        <v>159.44444444444446</v>
      </c>
      <c r="Q6">
        <f>J6*82/F6</f>
        <v>148.81481481481481</v>
      </c>
      <c r="R6">
        <f>K6*82/F6</f>
        <v>85.037037037037038</v>
      </c>
      <c r="S6">
        <f>L6*82/F6</f>
        <v>10758.703703703704</v>
      </c>
      <c r="U6" s="10">
        <f>SUM(V6:X6)</f>
        <v>16.154233279889418</v>
      </c>
      <c r="V6">
        <f>N6/MAX(N:N)*OFF_D</f>
        <v>7.2380952380952372</v>
      </c>
      <c r="W6">
        <f>O6/MAX(O:O)*PUN_D</f>
        <v>0.69444444444444453</v>
      </c>
      <c r="X6">
        <f>SUM(Z6:AC6)</f>
        <v>8.2216935973497378</v>
      </c>
      <c r="Y6">
        <f>X6/DEF_D*10</f>
        <v>9.1352151081663759</v>
      </c>
      <c r="Z6">
        <f>(0.7*(HIT_D*DEF_D))+(P6/(MAX(P:P))*(0.3*(HIT_D*DEF_D)))</f>
        <v>1.6186956521739131</v>
      </c>
      <c r="AA6">
        <f>(0.7*(BkS_D*DEF_D))+(Q6/(MAX(Q:Q))*(0.3*(BkS_D*DEF_D)))</f>
        <v>2.1622293577981653</v>
      </c>
      <c r="AB6">
        <f>(0.7*(TkA_D*DEF_D))+(R6/(MAX(R:R))*(0.3*(TkA_D*DEF_D)))</f>
        <v>1.7474074074074075</v>
      </c>
      <c r="AC6">
        <f>(0.7*(SH_D*DEF_D))+(S6/(MAX(S:S))*(0.3*(SH_D*DEF_D)))</f>
        <v>2.6933611799702533</v>
      </c>
    </row>
    <row r="7" spans="1:29" x14ac:dyDescent="0.25">
      <c r="A7" s="9">
        <v>5</v>
      </c>
      <c r="B7" s="46" t="s">
        <v>89</v>
      </c>
      <c r="C7" s="47" t="s">
        <v>33</v>
      </c>
      <c r="D7" s="47" t="s">
        <v>273</v>
      </c>
      <c r="E7" s="47" t="s">
        <v>4</v>
      </c>
      <c r="F7" s="48">
        <v>55</v>
      </c>
      <c r="G7" s="48">
        <v>49</v>
      </c>
      <c r="H7" s="48">
        <v>26</v>
      </c>
      <c r="I7" s="48">
        <v>33</v>
      </c>
      <c r="J7" s="48">
        <v>118</v>
      </c>
      <c r="K7" s="48">
        <v>37</v>
      </c>
      <c r="L7" s="48">
        <v>8838</v>
      </c>
      <c r="M7" s="60">
        <v>1401</v>
      </c>
      <c r="N7">
        <f>G7*82/F7</f>
        <v>73.054545454545448</v>
      </c>
      <c r="O7">
        <f>H7*82/F7</f>
        <v>38.763636363636365</v>
      </c>
      <c r="P7">
        <f>I7*82/F7</f>
        <v>49.2</v>
      </c>
      <c r="Q7">
        <f>J7*82/F7</f>
        <v>175.92727272727274</v>
      </c>
      <c r="R7">
        <f>K7*82/F7</f>
        <v>55.163636363636364</v>
      </c>
      <c r="S7">
        <f>L7*82/F7</f>
        <v>13176.654545454545</v>
      </c>
      <c r="U7" s="10">
        <f>SUM(V7:X7)</f>
        <v>15.870014959750566</v>
      </c>
      <c r="V7">
        <f>N7/MAX(N:N)*OFF_D</f>
        <v>7.2545454545454531</v>
      </c>
      <c r="W7">
        <f>O7/MAX(O:O)*PUN_D</f>
        <v>0.59090909090909094</v>
      </c>
      <c r="X7">
        <f>SUM(Z7:AC7)</f>
        <v>8.0245604142960225</v>
      </c>
      <c r="Y7">
        <f>X7/DEF_D*10</f>
        <v>8.9161782381066921</v>
      </c>
      <c r="Z7">
        <f>(0.7*(HIT_D*DEF_D))+(P7/(MAX(P:P))*(0.3*(HIT_D*DEF_D)))</f>
        <v>1.3706832298136646</v>
      </c>
      <c r="AA7">
        <f>(0.7*(BkS_D*DEF_D))+(Q7/(MAX(Q:Q))*(0.3*(BkS_D*DEF_D)))</f>
        <v>2.2462603836530444</v>
      </c>
      <c r="AB7">
        <f>(0.7*(TkA_D*DEF_D))+(R7/(MAX(R:R))*(0.3*(TkA_D*DEF_D)))</f>
        <v>1.5761818181818184</v>
      </c>
      <c r="AC7">
        <f>(0.7*(SH_D*DEF_D))+(S7/(MAX(S:S))*(0.3*(SH_D*DEF_D)))</f>
        <v>2.8314349826474965</v>
      </c>
    </row>
    <row r="8" spans="1:29" x14ac:dyDescent="0.25">
      <c r="A8" s="9">
        <v>6</v>
      </c>
      <c r="B8" s="49" t="s">
        <v>78</v>
      </c>
      <c r="C8" s="50" t="s">
        <v>33</v>
      </c>
      <c r="D8" s="50" t="s">
        <v>273</v>
      </c>
      <c r="E8" s="50" t="s">
        <v>4</v>
      </c>
      <c r="F8" s="51">
        <v>47</v>
      </c>
      <c r="G8" s="51">
        <v>43</v>
      </c>
      <c r="H8" s="51">
        <v>18</v>
      </c>
      <c r="I8" s="51">
        <v>41</v>
      </c>
      <c r="J8" s="51">
        <v>63</v>
      </c>
      <c r="K8" s="51">
        <v>54</v>
      </c>
      <c r="L8" s="51">
        <v>4954</v>
      </c>
      <c r="M8" s="61">
        <v>1174</v>
      </c>
      <c r="N8">
        <f>G8*82/F8</f>
        <v>75.021276595744681</v>
      </c>
      <c r="O8">
        <f>H8*82/F8</f>
        <v>31.404255319148938</v>
      </c>
      <c r="P8">
        <f>I8*82/F8</f>
        <v>71.531914893617028</v>
      </c>
      <c r="Q8">
        <f>J8*82/F8</f>
        <v>109.91489361702128</v>
      </c>
      <c r="R8">
        <f>K8*82/F8</f>
        <v>94.212765957446805</v>
      </c>
      <c r="S8">
        <f>L8*82/F8</f>
        <v>8643.1489361702133</v>
      </c>
      <c r="U8" s="10">
        <f>SUM(V8:X8)</f>
        <v>15.763713994600828</v>
      </c>
      <c r="V8">
        <f>N8/MAX(N:N)*OFF_D</f>
        <v>7.4498480243161094</v>
      </c>
      <c r="W8">
        <f>O8/MAX(O:O)*PUN_D</f>
        <v>0.47872340425531923</v>
      </c>
      <c r="X8">
        <f>SUM(Z8:AC8)</f>
        <v>7.8351425660293978</v>
      </c>
      <c r="Y8">
        <f>X8/DEF_D*10</f>
        <v>8.7057139622548867</v>
      </c>
      <c r="Z8">
        <f>(0.7*(HIT_D*DEF_D))+(P8/(MAX(P:P))*(0.3*(HIT_D*DEF_D)))</f>
        <v>1.4209224263248315</v>
      </c>
      <c r="AA8">
        <f>(0.7*(BkS_D*DEF_D))+(Q8/(MAX(Q:Q))*(0.3*(BkS_D*DEF_D)))</f>
        <v>2.0416648448174897</v>
      </c>
      <c r="AB8">
        <f>(0.7*(TkA_D*DEF_D))+(R8/(MAX(R:R))*(0.3*(TkA_D*DEF_D)))</f>
        <v>1.8</v>
      </c>
      <c r="AC8">
        <f>(0.7*(SH_D*DEF_D))+(S8/(MAX(S:S))*(0.3*(SH_D*DEF_D)))</f>
        <v>2.5725552948870769</v>
      </c>
    </row>
    <row r="9" spans="1:29" x14ac:dyDescent="0.25">
      <c r="A9" s="9">
        <v>7</v>
      </c>
      <c r="B9" s="49" t="s">
        <v>144</v>
      </c>
      <c r="C9" s="50" t="s">
        <v>41</v>
      </c>
      <c r="D9" s="50" t="s">
        <v>273</v>
      </c>
      <c r="E9" s="50" t="s">
        <v>4</v>
      </c>
      <c r="F9" s="51">
        <v>55</v>
      </c>
      <c r="G9" s="51">
        <v>55</v>
      </c>
      <c r="H9" s="51">
        <v>4</v>
      </c>
      <c r="I9" s="51">
        <v>38</v>
      </c>
      <c r="J9" s="51">
        <v>70</v>
      </c>
      <c r="K9" s="51">
        <v>48</v>
      </c>
      <c r="L9" s="51">
        <v>4154</v>
      </c>
      <c r="M9" s="61">
        <v>1253</v>
      </c>
      <c r="N9">
        <f>G9*82/F9</f>
        <v>82</v>
      </c>
      <c r="O9">
        <f>H9*82/F9</f>
        <v>5.9636363636363638</v>
      </c>
      <c r="P9">
        <f>I9*82/F9</f>
        <v>56.654545454545456</v>
      </c>
      <c r="Q9">
        <f>J9*82/F9</f>
        <v>104.36363636363636</v>
      </c>
      <c r="R9">
        <f>K9*82/F9</f>
        <v>71.563636363636363</v>
      </c>
      <c r="S9">
        <f>L9*82/F9</f>
        <v>6193.2363636363634</v>
      </c>
      <c r="U9" s="10">
        <f>SUM(V9:X9)</f>
        <v>15.748517378653887</v>
      </c>
      <c r="V9">
        <f>N9/MAX(N:N)*OFF_D</f>
        <v>8.1428571428571423</v>
      </c>
      <c r="W9">
        <f>O9/MAX(O:O)*PUN_D</f>
        <v>9.0909090909090925E-2</v>
      </c>
      <c r="X9">
        <f>SUM(Z9:AC9)</f>
        <v>7.5147511448876516</v>
      </c>
      <c r="Y9">
        <f>X9/DEF_D*10</f>
        <v>8.3497234943196137</v>
      </c>
      <c r="Z9">
        <f>(0.7*(HIT_D*DEF_D))+(P9/(MAX(P:P))*(0.3*(HIT_D*DEF_D)))</f>
        <v>1.3874534161490684</v>
      </c>
      <c r="AA9">
        <f>(0.7*(BkS_D*DEF_D))+(Q9/(MAX(Q:Q))*(0.3*(BkS_D*DEF_D)))</f>
        <v>2.0244595496246873</v>
      </c>
      <c r="AB9">
        <f>(0.7*(TkA_D*DEF_D))+(R9/(MAX(R:R))*(0.3*(TkA_D*DEF_D)))</f>
        <v>1.6701818181818182</v>
      </c>
      <c r="AC9">
        <f>(0.7*(SH_D*DEF_D))+(S9/(MAX(S:S))*(0.3*(SH_D*DEF_D)))</f>
        <v>2.4326563609320777</v>
      </c>
    </row>
    <row r="10" spans="1:29" x14ac:dyDescent="0.25">
      <c r="A10" s="9">
        <v>8</v>
      </c>
      <c r="B10" s="46" t="s">
        <v>228</v>
      </c>
      <c r="C10" s="47" t="s">
        <v>31</v>
      </c>
      <c r="D10" s="47" t="s">
        <v>273</v>
      </c>
      <c r="E10" s="47" t="s">
        <v>4</v>
      </c>
      <c r="F10" s="48">
        <v>47</v>
      </c>
      <c r="G10" s="48">
        <v>43</v>
      </c>
      <c r="H10" s="48">
        <v>22</v>
      </c>
      <c r="I10" s="48">
        <v>53</v>
      </c>
      <c r="J10" s="48">
        <v>82</v>
      </c>
      <c r="K10" s="48">
        <v>19</v>
      </c>
      <c r="L10" s="48">
        <v>1388</v>
      </c>
      <c r="M10" s="60">
        <v>1124</v>
      </c>
      <c r="N10">
        <f>G10*82/F10</f>
        <v>75.021276595744681</v>
      </c>
      <c r="O10">
        <f>H10*82/F10</f>
        <v>38.382978723404257</v>
      </c>
      <c r="P10">
        <f>I10*82/F10</f>
        <v>92.468085106382972</v>
      </c>
      <c r="Q10">
        <f>J10*82/F10</f>
        <v>143.06382978723406</v>
      </c>
      <c r="R10">
        <f>K10*82/F10</f>
        <v>33.148936170212764</v>
      </c>
      <c r="S10">
        <f>L10*82/F10</f>
        <v>2421.6170212765956</v>
      </c>
      <c r="U10" s="10">
        <f>SUM(V10:X10)</f>
        <v>15.314664271346139</v>
      </c>
      <c r="V10">
        <f>N10/MAX(N:N)*OFF_D</f>
        <v>7.4498480243161094</v>
      </c>
      <c r="W10">
        <f>O10/MAX(O:O)*PUN_D</f>
        <v>0.58510638297872353</v>
      </c>
      <c r="X10">
        <f>SUM(Z10:AC10)</f>
        <v>7.2797098640513047</v>
      </c>
      <c r="Y10">
        <f>X10/DEF_D*10</f>
        <v>8.0885665156125608</v>
      </c>
      <c r="Z10">
        <f>(0.7*(HIT_D*DEF_D))+(P10/(MAX(P:P))*(0.3*(HIT_D*DEF_D)))</f>
        <v>1.4680216730540505</v>
      </c>
      <c r="AA10">
        <f>(0.7*(BkS_D*DEF_D))+(Q10/(MAX(Q:Q))*(0.3*(BkS_D*DEF_D)))</f>
        <v>2.1444050361116536</v>
      </c>
      <c r="AB10">
        <f>(0.7*(TkA_D*DEF_D))+(R10/(MAX(R:R))*(0.3*(TkA_D*DEF_D)))</f>
        <v>1.45</v>
      </c>
      <c r="AC10">
        <f>(0.7*(SH_D*DEF_D))+(S10/(MAX(S:S))*(0.3*(SH_D*DEF_D)))</f>
        <v>2.2172831548856005</v>
      </c>
    </row>
    <row r="11" spans="1:29" x14ac:dyDescent="0.25">
      <c r="A11" s="9">
        <v>9</v>
      </c>
      <c r="B11" s="49" t="s">
        <v>133</v>
      </c>
      <c r="C11" s="50" t="s">
        <v>37</v>
      </c>
      <c r="D11" s="50" t="s">
        <v>273</v>
      </c>
      <c r="E11" s="50" t="s">
        <v>4</v>
      </c>
      <c r="F11" s="51">
        <v>45</v>
      </c>
      <c r="G11" s="51">
        <v>39</v>
      </c>
      <c r="H11" s="51">
        <v>27</v>
      </c>
      <c r="I11" s="51">
        <v>38</v>
      </c>
      <c r="J11" s="51">
        <v>41</v>
      </c>
      <c r="K11" s="51">
        <v>18</v>
      </c>
      <c r="L11" s="51">
        <v>711</v>
      </c>
      <c r="M11" s="61">
        <v>971</v>
      </c>
      <c r="N11">
        <f>G11*82/F11</f>
        <v>71.066666666666663</v>
      </c>
      <c r="O11">
        <f>H11*82/F11</f>
        <v>49.2</v>
      </c>
      <c r="P11">
        <f>I11*82/F11</f>
        <v>69.24444444444444</v>
      </c>
      <c r="Q11">
        <f>J11*82/F11</f>
        <v>74.711111111111109</v>
      </c>
      <c r="R11">
        <f>K11*82/F11</f>
        <v>32.799999999999997</v>
      </c>
      <c r="S11">
        <f>L11*82/F11</f>
        <v>1295.5999999999999</v>
      </c>
      <c r="U11" s="10">
        <f>SUM(V11:X11)</f>
        <v>14.756458698377596</v>
      </c>
      <c r="V11">
        <f>N11/MAX(N:N)*OFF_D</f>
        <v>7.0571428571428561</v>
      </c>
      <c r="W11">
        <f>O11/MAX(O:O)*PUN_D</f>
        <v>0.75000000000000011</v>
      </c>
      <c r="X11">
        <f>SUM(Z11:AC11)</f>
        <v>6.94931584123474</v>
      </c>
      <c r="Y11">
        <f>X11/DEF_D*10</f>
        <v>7.7214620458163772</v>
      </c>
      <c r="Z11">
        <f>(0.7*(HIT_D*DEF_D))+(P11/(MAX(P:P))*(0.3*(HIT_D*DEF_D)))</f>
        <v>1.415776397515528</v>
      </c>
      <c r="AA11">
        <f>(0.7*(BkS_D*DEF_D))+(Q11/(MAX(Q:Q))*(0.3*(BkS_D*DEF_D)))</f>
        <v>1.9325559633027523</v>
      </c>
      <c r="AB11">
        <f>(0.7*(TkA_D*DEF_D))+(R11/(MAX(R:R))*(0.3*(TkA_D*DEF_D)))</f>
        <v>1.448</v>
      </c>
      <c r="AC11">
        <f>(0.7*(SH_D*DEF_D))+(S11/(MAX(S:S))*(0.3*(SH_D*DEF_D)))</f>
        <v>2.1529834804164603</v>
      </c>
    </row>
    <row r="12" spans="1:29" x14ac:dyDescent="0.25">
      <c r="A12" s="9">
        <v>10</v>
      </c>
      <c r="B12" s="49" t="s">
        <v>97</v>
      </c>
      <c r="C12" s="50" t="s">
        <v>35</v>
      </c>
      <c r="D12" s="50" t="s">
        <v>273</v>
      </c>
      <c r="E12" s="50" t="s">
        <v>4</v>
      </c>
      <c r="F12" s="51">
        <v>49</v>
      </c>
      <c r="G12" s="51">
        <v>37</v>
      </c>
      <c r="H12" s="51">
        <v>34</v>
      </c>
      <c r="I12" s="51">
        <v>41</v>
      </c>
      <c r="J12" s="51">
        <v>75</v>
      </c>
      <c r="K12" s="51">
        <v>25</v>
      </c>
      <c r="L12" s="51">
        <v>5786</v>
      </c>
      <c r="M12" s="61">
        <v>1107</v>
      </c>
      <c r="N12">
        <f>G12*82/F12</f>
        <v>61.918367346938773</v>
      </c>
      <c r="O12">
        <f>H12*82/F12</f>
        <v>56.897959183673471</v>
      </c>
      <c r="P12">
        <f>I12*82/F12</f>
        <v>68.612244897959187</v>
      </c>
      <c r="Q12">
        <f>J12*82/F12</f>
        <v>125.51020408163265</v>
      </c>
      <c r="R12">
        <f>K12*82/F12</f>
        <v>41.836734693877553</v>
      </c>
      <c r="S12">
        <f>L12*82/F12</f>
        <v>9682.6938775510207</v>
      </c>
      <c r="U12" s="10">
        <f>SUM(V12:X12)</f>
        <v>14.652102353586763</v>
      </c>
      <c r="V12">
        <f>N12/MAX(N:N)*OFF_D</f>
        <v>6.14868804664723</v>
      </c>
      <c r="W12">
        <f>O12/MAX(O:O)*PUN_D</f>
        <v>0.86734693877551028</v>
      </c>
      <c r="X12">
        <f>SUM(Z12:AC12)</f>
        <v>7.6360673681640234</v>
      </c>
      <c r="Y12">
        <f>X12/DEF_D*10</f>
        <v>8.4845192979600252</v>
      </c>
      <c r="Z12">
        <f>(0.7*(HIT_D*DEF_D))+(P12/(MAX(P:P))*(0.3*(HIT_D*DEF_D)))</f>
        <v>1.4143541640258588</v>
      </c>
      <c r="AA12">
        <f>(0.7*(BkS_D*DEF_D))+(Q12/(MAX(Q:Q))*(0.3*(BkS_D*DEF_D)))</f>
        <v>2.0900001872308556</v>
      </c>
      <c r="AB12">
        <f>(0.7*(TkA_D*DEF_D))+(R12/(MAX(R:R))*(0.3*(TkA_D*DEF_D)))</f>
        <v>1.499795918367347</v>
      </c>
      <c r="AC12">
        <f>(0.7*(SH_D*DEF_D))+(S12/(MAX(S:S))*(0.3*(SH_D*DEF_D)))</f>
        <v>2.6319170985399616</v>
      </c>
    </row>
    <row r="13" spans="1:29" x14ac:dyDescent="0.25">
      <c r="A13" s="9">
        <v>11</v>
      </c>
      <c r="B13" s="49" t="s">
        <v>107</v>
      </c>
      <c r="C13" s="50" t="s">
        <v>35</v>
      </c>
      <c r="D13" s="50" t="s">
        <v>273</v>
      </c>
      <c r="E13" s="50" t="s">
        <v>4</v>
      </c>
      <c r="F13" s="51">
        <v>58</v>
      </c>
      <c r="G13" s="51">
        <v>45</v>
      </c>
      <c r="H13" s="51">
        <v>20</v>
      </c>
      <c r="I13" s="51">
        <v>36</v>
      </c>
      <c r="J13" s="51">
        <v>94</v>
      </c>
      <c r="K13" s="51">
        <v>27</v>
      </c>
      <c r="L13" s="51">
        <v>8856</v>
      </c>
      <c r="M13" s="61">
        <v>1455</v>
      </c>
      <c r="N13">
        <f>G13*82/F13</f>
        <v>63.620689655172413</v>
      </c>
      <c r="O13">
        <f>H13*82/F13</f>
        <v>28.275862068965516</v>
      </c>
      <c r="P13">
        <f>I13*82/F13</f>
        <v>50.896551724137929</v>
      </c>
      <c r="Q13">
        <f>J13*82/F13</f>
        <v>132.89655172413794</v>
      </c>
      <c r="R13">
        <f>K13*82/F13</f>
        <v>38.172413793103445</v>
      </c>
      <c r="S13">
        <f>L13*82/F13</f>
        <v>12520.551724137931</v>
      </c>
      <c r="U13" s="10">
        <f>SUM(V13:X13)</f>
        <v>14.508923662169497</v>
      </c>
      <c r="V13">
        <f>N13/MAX(N:N)*OFF_D</f>
        <v>6.3177339901477829</v>
      </c>
      <c r="W13">
        <f>O13/MAX(O:O)*PUN_D</f>
        <v>0.43103448275862072</v>
      </c>
      <c r="X13">
        <f>SUM(Z13:AC13)</f>
        <v>7.7601551892630942</v>
      </c>
      <c r="Y13">
        <f>X13/DEF_D*10</f>
        <v>8.6223946547367714</v>
      </c>
      <c r="Z13">
        <f>(0.7*(HIT_D*DEF_D))+(P13/(MAX(P:P))*(0.3*(HIT_D*DEF_D)))</f>
        <v>1.3744998929106875</v>
      </c>
      <c r="AA13">
        <f>(0.7*(BkS_D*DEF_D))+(Q13/(MAX(Q:Q))*(0.3*(BkS_D*DEF_D)))</f>
        <v>2.1128930718127177</v>
      </c>
      <c r="AB13">
        <f>(0.7*(TkA_D*DEF_D))+(R13/(MAX(R:R))*(0.3*(TkA_D*DEF_D)))</f>
        <v>1.478793103448276</v>
      </c>
      <c r="AC13">
        <f>(0.7*(SH_D*DEF_D))+(S13/(MAX(S:S))*(0.3*(SH_D*DEF_D)))</f>
        <v>2.793969121091413</v>
      </c>
    </row>
    <row r="14" spans="1:29" x14ac:dyDescent="0.25">
      <c r="A14" s="9">
        <v>12</v>
      </c>
      <c r="B14" s="46" t="s">
        <v>139</v>
      </c>
      <c r="C14" s="47" t="s">
        <v>31</v>
      </c>
      <c r="D14" s="47" t="s">
        <v>273</v>
      </c>
      <c r="E14" s="47" t="s">
        <v>4</v>
      </c>
      <c r="F14" s="48">
        <v>47</v>
      </c>
      <c r="G14" s="48">
        <v>34</v>
      </c>
      <c r="H14" s="48">
        <v>22</v>
      </c>
      <c r="I14" s="48">
        <v>53</v>
      </c>
      <c r="J14" s="48">
        <v>80</v>
      </c>
      <c r="K14" s="48">
        <v>36</v>
      </c>
      <c r="L14" s="48">
        <v>7109</v>
      </c>
      <c r="M14" s="60">
        <v>1220</v>
      </c>
      <c r="N14">
        <f>G14*82/F14</f>
        <v>59.319148936170215</v>
      </c>
      <c r="O14">
        <f>H14*82/F14</f>
        <v>38.382978723404257</v>
      </c>
      <c r="P14">
        <f>I14*82/F14</f>
        <v>92.468085106382972</v>
      </c>
      <c r="Q14">
        <f>J14*82/F14</f>
        <v>139.57446808510639</v>
      </c>
      <c r="R14">
        <f>K14*82/F14</f>
        <v>62.808510638297875</v>
      </c>
      <c r="S14">
        <f>L14*82/F14</f>
        <v>12402.936170212766</v>
      </c>
      <c r="U14" s="10">
        <f>SUM(V14:X14)</f>
        <v>14.484548687204166</v>
      </c>
      <c r="V14">
        <f>N14/MAX(N:N)*OFF_D</f>
        <v>5.8905775075987838</v>
      </c>
      <c r="W14">
        <f>O14/MAX(O:O)*PUN_D</f>
        <v>0.58510638297872353</v>
      </c>
      <c r="X14">
        <f>SUM(Z14:AC14)</f>
        <v>8.0088647966266588</v>
      </c>
      <c r="Y14">
        <f>X14/DEF_D*10</f>
        <v>8.8987386629185092</v>
      </c>
      <c r="Z14">
        <f>(0.7*(HIT_D*DEF_D))+(P14/(MAX(P:P))*(0.3*(HIT_D*DEF_D)))</f>
        <v>1.4680216730540505</v>
      </c>
      <c r="AA14">
        <f>(0.7*(BkS_D*DEF_D))+(Q14/(MAX(Q:Q))*(0.3*(BkS_D*DEF_D)))</f>
        <v>2.1335902791333203</v>
      </c>
      <c r="AB14">
        <f>(0.7*(TkA_D*DEF_D))+(R14/(MAX(R:R))*(0.3*(TkA_D*DEF_D)))</f>
        <v>1.62</v>
      </c>
      <c r="AC14">
        <f>(0.7*(SH_D*DEF_D))+(S14/(MAX(S:S))*(0.3*(SH_D*DEF_D)))</f>
        <v>2.7872528444392874</v>
      </c>
    </row>
    <row r="15" spans="1:29" x14ac:dyDescent="0.25">
      <c r="A15" s="9">
        <v>13</v>
      </c>
      <c r="B15" s="49" t="s">
        <v>113</v>
      </c>
      <c r="C15" s="50" t="s">
        <v>33</v>
      </c>
      <c r="D15" s="50" t="s">
        <v>273</v>
      </c>
      <c r="E15" s="50" t="s">
        <v>4</v>
      </c>
      <c r="F15" s="51">
        <v>57</v>
      </c>
      <c r="G15" s="51">
        <v>40</v>
      </c>
      <c r="H15" s="51">
        <v>35</v>
      </c>
      <c r="I15" s="51">
        <v>55</v>
      </c>
      <c r="J15" s="51">
        <v>80</v>
      </c>
      <c r="K15" s="51">
        <v>27</v>
      </c>
      <c r="L15" s="51">
        <v>7642</v>
      </c>
      <c r="M15" s="61">
        <v>1323</v>
      </c>
      <c r="N15">
        <f>G15*82/F15</f>
        <v>57.543859649122808</v>
      </c>
      <c r="O15">
        <f>H15*82/F15</f>
        <v>50.350877192982459</v>
      </c>
      <c r="P15">
        <f>I15*82/F15</f>
        <v>79.122807017543863</v>
      </c>
      <c r="Q15">
        <f>J15*82/F15</f>
        <v>115.08771929824562</v>
      </c>
      <c r="R15">
        <f>K15*82/F15</f>
        <v>38.842105263157897</v>
      </c>
      <c r="S15">
        <f>L15*82/F15</f>
        <v>10993.754385964912</v>
      </c>
      <c r="U15" s="10">
        <f>SUM(V15:X15)</f>
        <v>14.166941177096191</v>
      </c>
      <c r="V15">
        <f>N15/MAX(N:N)*OFF_D</f>
        <v>5.7142857142857135</v>
      </c>
      <c r="W15">
        <f>O15/MAX(O:O)*PUN_D</f>
        <v>0.76754385964912297</v>
      </c>
      <c r="X15">
        <f>SUM(Z15:AC15)</f>
        <v>7.6851116031613556</v>
      </c>
      <c r="Y15">
        <f>X15/DEF_D*10</f>
        <v>8.539012892401507</v>
      </c>
      <c r="Z15">
        <f>(0.7*(HIT_D*DEF_D))+(P15/(MAX(P:P))*(0.3*(HIT_D*DEF_D)))</f>
        <v>1.4379993461915659</v>
      </c>
      <c r="AA15">
        <f>(0.7*(BkS_D*DEF_D))+(Q15/(MAX(Q:Q))*(0.3*(BkS_D*DEF_D)))</f>
        <v>2.0576972477064222</v>
      </c>
      <c r="AB15">
        <f>(0.7*(TkA_D*DEF_D))+(R15/(MAX(R:R))*(0.3*(TkA_D*DEF_D)))</f>
        <v>1.4826315789473685</v>
      </c>
      <c r="AC15">
        <f>(0.7*(SH_D*DEF_D))+(S15/(MAX(S:S))*(0.3*(SH_D*DEF_D)))</f>
        <v>2.7067834303159986</v>
      </c>
    </row>
    <row r="16" spans="1:29" x14ac:dyDescent="0.25">
      <c r="A16" s="9">
        <v>14</v>
      </c>
      <c r="B16" s="49" t="s">
        <v>86</v>
      </c>
      <c r="C16" s="50" t="s">
        <v>41</v>
      </c>
      <c r="D16" s="50" t="s">
        <v>273</v>
      </c>
      <c r="E16" s="50" t="s">
        <v>4</v>
      </c>
      <c r="F16" s="51">
        <v>54</v>
      </c>
      <c r="G16" s="51">
        <v>42</v>
      </c>
      <c r="H16" s="51">
        <v>40</v>
      </c>
      <c r="I16" s="51">
        <v>27</v>
      </c>
      <c r="J16" s="51">
        <v>50</v>
      </c>
      <c r="K16" s="51">
        <v>14</v>
      </c>
      <c r="L16" s="51">
        <v>1531</v>
      </c>
      <c r="M16" s="61">
        <v>1226</v>
      </c>
      <c r="N16">
        <f>G16*82/F16</f>
        <v>63.777777777777779</v>
      </c>
      <c r="O16">
        <f>H16*82/F16</f>
        <v>60.74074074074074</v>
      </c>
      <c r="P16">
        <f>I16*82/F16</f>
        <v>41</v>
      </c>
      <c r="Q16">
        <f>J16*82/F16</f>
        <v>75.925925925925924</v>
      </c>
      <c r="R16">
        <f>K16*82/F16</f>
        <v>21.25925925925926</v>
      </c>
      <c r="S16">
        <f>L16*82/F16</f>
        <v>2324.8518518518517</v>
      </c>
      <c r="U16" s="10">
        <f>SUM(V16:X16)</f>
        <v>14.141425748028444</v>
      </c>
      <c r="V16">
        <f>N16/MAX(N:N)*OFF_D</f>
        <v>6.3333333333333339</v>
      </c>
      <c r="W16">
        <f>O16/MAX(O:O)*PUN_D</f>
        <v>0.92592592592592604</v>
      </c>
      <c r="X16">
        <f>SUM(Z16:AC16)</f>
        <v>6.8821664887691849</v>
      </c>
      <c r="Y16">
        <f>X16/DEF_D*10</f>
        <v>7.6468516541879827</v>
      </c>
      <c r="Z16">
        <f>(0.7*(HIT_D*DEF_D))+(P16/(MAX(P:P))*(0.3*(HIT_D*DEF_D)))</f>
        <v>1.3522360248447205</v>
      </c>
      <c r="AA16">
        <f>(0.7*(BkS_D*DEF_D))+(Q16/(MAX(Q:Q))*(0.3*(BkS_D*DEF_D)))</f>
        <v>1.9363211009174313</v>
      </c>
      <c r="AB16">
        <f>(0.7*(TkA_D*DEF_D))+(R16/(MAX(R:R))*(0.3*(TkA_D*DEF_D)))</f>
        <v>1.3818518518518519</v>
      </c>
      <c r="AC16">
        <f>(0.7*(SH_D*DEF_D))+(S16/(MAX(S:S))*(0.3*(SH_D*DEF_D)))</f>
        <v>2.2117575111551813</v>
      </c>
    </row>
    <row r="17" spans="1:29" x14ac:dyDescent="0.25">
      <c r="A17" s="9">
        <v>15</v>
      </c>
      <c r="B17" s="46" t="s">
        <v>85</v>
      </c>
      <c r="C17" s="47" t="s">
        <v>37</v>
      </c>
      <c r="D17" s="47" t="s">
        <v>273</v>
      </c>
      <c r="E17" s="47" t="s">
        <v>4</v>
      </c>
      <c r="F17" s="48">
        <v>32</v>
      </c>
      <c r="G17" s="48">
        <v>21</v>
      </c>
      <c r="H17" s="48">
        <v>20</v>
      </c>
      <c r="I17" s="48">
        <v>75</v>
      </c>
      <c r="J17" s="48">
        <v>51</v>
      </c>
      <c r="K17" s="48">
        <v>4</v>
      </c>
      <c r="L17" s="48">
        <v>5566</v>
      </c>
      <c r="M17" s="60">
        <v>774</v>
      </c>
      <c r="N17">
        <f>G17*82/F17</f>
        <v>53.8125</v>
      </c>
      <c r="O17">
        <f>H17*82/F17</f>
        <v>51.25</v>
      </c>
      <c r="P17">
        <f>I17*82/F17</f>
        <v>192.1875</v>
      </c>
      <c r="Q17">
        <f>J17*82/F17</f>
        <v>130.6875</v>
      </c>
      <c r="R17">
        <f>K17*82/F17</f>
        <v>10.25</v>
      </c>
      <c r="S17">
        <f>L17*82/F17</f>
        <v>14262.875</v>
      </c>
      <c r="U17" s="10">
        <f>SUM(V17:X17)</f>
        <v>14.13561493957439</v>
      </c>
      <c r="V17">
        <f>N17/MAX(N:N)*OFF_D</f>
        <v>5.34375</v>
      </c>
      <c r="W17">
        <f>O17/MAX(O:O)*PUN_D</f>
        <v>0.78125000000000011</v>
      </c>
      <c r="X17">
        <f>SUM(Z17:AC17)</f>
        <v>8.0106149395743902</v>
      </c>
      <c r="Y17">
        <f>X17/DEF_D*10</f>
        <v>8.9006832661937665</v>
      </c>
      <c r="Z17">
        <f>(0.7*(HIT_D*DEF_D))+(P17/(MAX(P:P))*(0.3*(HIT_D*DEF_D)))</f>
        <v>1.6923563664596273</v>
      </c>
      <c r="AA17">
        <f>(0.7*(BkS_D*DEF_D))+(Q17/(MAX(Q:Q))*(0.3*(BkS_D*DEF_D)))</f>
        <v>2.1060464449541283</v>
      </c>
      <c r="AB17">
        <f>(0.7*(TkA_D*DEF_D))+(R17/(MAX(R:R))*(0.3*(TkA_D*DEF_D)))</f>
        <v>1.3187500000000001</v>
      </c>
      <c r="AC17">
        <f>(0.7*(SH_D*DEF_D))+(S17/(MAX(S:S))*(0.3*(SH_D*DEF_D)))</f>
        <v>2.893462128160635</v>
      </c>
    </row>
    <row r="18" spans="1:29" x14ac:dyDescent="0.25">
      <c r="A18" s="9">
        <v>16</v>
      </c>
      <c r="B18" s="49" t="s">
        <v>248</v>
      </c>
      <c r="C18" s="50" t="s">
        <v>37</v>
      </c>
      <c r="D18" s="50" t="s">
        <v>273</v>
      </c>
      <c r="E18" s="50" t="s">
        <v>4</v>
      </c>
      <c r="F18" s="51">
        <v>32</v>
      </c>
      <c r="G18" s="51">
        <v>22</v>
      </c>
      <c r="H18" s="51">
        <v>21</v>
      </c>
      <c r="I18" s="51">
        <v>60</v>
      </c>
      <c r="J18" s="51">
        <v>43</v>
      </c>
      <c r="K18" s="51">
        <v>10</v>
      </c>
      <c r="L18" s="51">
        <v>2965</v>
      </c>
      <c r="M18" s="61">
        <v>748</v>
      </c>
      <c r="N18">
        <f>G18*82/F18</f>
        <v>56.375</v>
      </c>
      <c r="O18">
        <f>H18*82/F18</f>
        <v>53.8125</v>
      </c>
      <c r="P18">
        <f>I18*82/F18</f>
        <v>153.75</v>
      </c>
      <c r="Q18">
        <f>J18*82/F18</f>
        <v>110.1875</v>
      </c>
      <c r="R18">
        <f>K18*82/F18</f>
        <v>25.625</v>
      </c>
      <c r="S18">
        <f>L18*82/F18</f>
        <v>7597.8125</v>
      </c>
      <c r="U18" s="10">
        <f>SUM(V18:X18)</f>
        <v>13.986659402369273</v>
      </c>
      <c r="V18">
        <f>N18/MAX(N:N)*OFF_D</f>
        <v>5.5982142857142856</v>
      </c>
      <c r="W18">
        <f>O18/MAX(O:O)*PUN_D</f>
        <v>0.82031250000000011</v>
      </c>
      <c r="X18">
        <f>SUM(Z18:AC18)</f>
        <v>7.5681326166549869</v>
      </c>
      <c r="Y18">
        <f>X18/DEF_D*10</f>
        <v>8.4090362407277635</v>
      </c>
      <c r="Z18">
        <f>(0.7*(HIT_D*DEF_D))+(P18/(MAX(P:P))*(0.3*(HIT_D*DEF_D)))</f>
        <v>1.6058850931677018</v>
      </c>
      <c r="AA18">
        <f>(0.7*(BkS_D*DEF_D))+(Q18/(MAX(Q:Q))*(0.3*(BkS_D*DEF_D)))</f>
        <v>2.042509747706422</v>
      </c>
      <c r="AB18">
        <f>(0.7*(TkA_D*DEF_D))+(R18/(MAX(R:R))*(0.3*(TkA_D*DEF_D)))</f>
        <v>1.4068750000000001</v>
      </c>
      <c r="AC18">
        <f>(0.7*(SH_D*DEF_D))+(S18/(MAX(S:S))*(0.3*(SH_D*DEF_D)))</f>
        <v>2.5128627757808628</v>
      </c>
    </row>
    <row r="19" spans="1:29" x14ac:dyDescent="0.25">
      <c r="A19" s="9">
        <v>17</v>
      </c>
      <c r="B19" s="49" t="s">
        <v>372</v>
      </c>
      <c r="C19" s="50" t="s">
        <v>41</v>
      </c>
      <c r="D19" s="50" t="s">
        <v>273</v>
      </c>
      <c r="E19" s="50" t="s">
        <v>4</v>
      </c>
      <c r="F19" s="51">
        <v>38</v>
      </c>
      <c r="G19" s="51">
        <v>20</v>
      </c>
      <c r="H19" s="51">
        <v>40</v>
      </c>
      <c r="I19" s="51">
        <v>80</v>
      </c>
      <c r="J19" s="51">
        <v>109</v>
      </c>
      <c r="K19" s="51">
        <v>7</v>
      </c>
      <c r="L19" s="51">
        <v>6206</v>
      </c>
      <c r="M19" s="61">
        <v>889</v>
      </c>
      <c r="N19">
        <f>G19*82/F19</f>
        <v>43.157894736842103</v>
      </c>
      <c r="O19">
        <f>H19*82/F19</f>
        <v>86.315789473684205</v>
      </c>
      <c r="P19">
        <f>I19*82/F19</f>
        <v>172.63157894736841</v>
      </c>
      <c r="Q19">
        <f>J19*82/F19</f>
        <v>235.21052631578948</v>
      </c>
      <c r="R19">
        <f>K19*82/F19</f>
        <v>15.105263157894736</v>
      </c>
      <c r="S19">
        <f>L19*82/F19</f>
        <v>13391.894736842105</v>
      </c>
      <c r="U19" s="10">
        <f>SUM(V19:X19)</f>
        <v>13.870170898425819</v>
      </c>
      <c r="V19">
        <f>N19/MAX(N:N)*OFF_D</f>
        <v>4.2857142857142856</v>
      </c>
      <c r="W19">
        <f>O19/MAX(O:O)*PUN_D</f>
        <v>1.3157894736842106</v>
      </c>
      <c r="X19">
        <f>SUM(Z19:AC19)</f>
        <v>8.2686671390273219</v>
      </c>
      <c r="Y19">
        <f>X19/DEF_D*10</f>
        <v>9.1874079322525795</v>
      </c>
      <c r="Z19">
        <f>(0.7*(HIT_D*DEF_D))+(P19/(MAX(P:P))*(0.3*(HIT_D*DEF_D)))</f>
        <v>1.6483622098725075</v>
      </c>
      <c r="AA19">
        <f>(0.7*(BkS_D*DEF_D))+(Q19/(MAX(Q:Q))*(0.3*(BkS_D*DEF_D)))</f>
        <v>2.4300000000000002</v>
      </c>
      <c r="AB19">
        <f>(0.7*(TkA_D*DEF_D))+(R19/(MAX(R:R))*(0.3*(TkA_D*DEF_D)))</f>
        <v>1.3465789473684211</v>
      </c>
      <c r="AC19">
        <f>(0.7*(SH_D*DEF_D))+(S19/(MAX(S:S))*(0.3*(SH_D*DEF_D)))</f>
        <v>2.8437259817863945</v>
      </c>
    </row>
    <row r="20" spans="1:29" x14ac:dyDescent="0.25">
      <c r="A20" s="9">
        <v>18</v>
      </c>
      <c r="B20" s="46" t="s">
        <v>179</v>
      </c>
      <c r="C20" s="47" t="s">
        <v>41</v>
      </c>
      <c r="D20" s="47" t="s">
        <v>273</v>
      </c>
      <c r="E20" s="47" t="s">
        <v>4</v>
      </c>
      <c r="F20" s="48">
        <v>55</v>
      </c>
      <c r="G20" s="48">
        <v>36</v>
      </c>
      <c r="H20" s="48">
        <v>24</v>
      </c>
      <c r="I20" s="48">
        <v>161</v>
      </c>
      <c r="J20" s="48">
        <v>86</v>
      </c>
      <c r="K20" s="48">
        <v>15</v>
      </c>
      <c r="L20" s="48">
        <v>7249</v>
      </c>
      <c r="M20" s="60">
        <v>1384</v>
      </c>
      <c r="N20">
        <f>G20*82/F20</f>
        <v>53.672727272727272</v>
      </c>
      <c r="O20">
        <f>H20*82/F20</f>
        <v>35.781818181818181</v>
      </c>
      <c r="P20">
        <f>I20*82/F20</f>
        <v>240.03636363636363</v>
      </c>
      <c r="Q20">
        <f>J20*82/F20</f>
        <v>128.21818181818182</v>
      </c>
      <c r="R20">
        <f>K20*82/F20</f>
        <v>22.363636363636363</v>
      </c>
      <c r="S20">
        <f>L20*82/F20</f>
        <v>10807.6</v>
      </c>
      <c r="U20" s="10">
        <f>SUM(V20:X20)</f>
        <v>13.858052991112539</v>
      </c>
      <c r="V20">
        <f>N20/MAX(N:N)*OFF_D</f>
        <v>5.3298701298701294</v>
      </c>
      <c r="W20">
        <f>O20/MAX(O:O)*PUN_D</f>
        <v>0.54545454545454553</v>
      </c>
      <c r="X20">
        <f>SUM(Z20:AC20)</f>
        <v>7.9827283157878632</v>
      </c>
      <c r="Y20">
        <f>X20/DEF_D*10</f>
        <v>8.869698128653182</v>
      </c>
      <c r="Z20">
        <f>(0.7*(HIT_D*DEF_D))+(P20/(MAX(P:P))*(0.3*(HIT_D*DEF_D)))</f>
        <v>1.8</v>
      </c>
      <c r="AA20">
        <f>(0.7*(BkS_D*DEF_D))+(Q20/(MAX(Q:Q))*(0.3*(BkS_D*DEF_D)))</f>
        <v>2.0983931609674729</v>
      </c>
      <c r="AB20">
        <f>(0.7*(TkA_D*DEF_D))+(R20/(MAX(R:R))*(0.3*(TkA_D*DEF_D)))</f>
        <v>1.3881818181818182</v>
      </c>
      <c r="AC20">
        <f>(0.7*(SH_D*DEF_D))+(S20/(MAX(S:S))*(0.3*(SH_D*DEF_D)))</f>
        <v>2.6961533366385724</v>
      </c>
    </row>
    <row r="21" spans="1:29" x14ac:dyDescent="0.25">
      <c r="A21" s="9">
        <v>19</v>
      </c>
      <c r="B21" s="46" t="s">
        <v>84</v>
      </c>
      <c r="C21" s="47" t="s">
        <v>37</v>
      </c>
      <c r="D21" s="47" t="s">
        <v>273</v>
      </c>
      <c r="E21" s="47" t="s">
        <v>4</v>
      </c>
      <c r="F21" s="48">
        <v>56</v>
      </c>
      <c r="G21" s="48">
        <v>37</v>
      </c>
      <c r="H21" s="48">
        <v>33</v>
      </c>
      <c r="I21" s="48">
        <v>46</v>
      </c>
      <c r="J21" s="48">
        <v>78</v>
      </c>
      <c r="K21" s="48">
        <v>21</v>
      </c>
      <c r="L21" s="48">
        <v>7922</v>
      </c>
      <c r="M21" s="60">
        <v>1497</v>
      </c>
      <c r="N21">
        <f>G21*82/F21</f>
        <v>54.178571428571431</v>
      </c>
      <c r="O21">
        <f>H21*82/F21</f>
        <v>48.321428571428569</v>
      </c>
      <c r="P21">
        <f>I21*82/F21</f>
        <v>67.357142857142861</v>
      </c>
      <c r="Q21">
        <f>J21*82/F21</f>
        <v>114.21428571428571</v>
      </c>
      <c r="R21">
        <f>K21*82/F21</f>
        <v>30.75</v>
      </c>
      <c r="S21">
        <f>L21*82/F21</f>
        <v>11600.071428571429</v>
      </c>
      <c r="U21" s="10">
        <f>SUM(V21:X21)</f>
        <v>13.760886308815621</v>
      </c>
      <c r="V21">
        <f>N21/MAX(N:N)*OFF_D</f>
        <v>5.3801020408163263</v>
      </c>
      <c r="W21">
        <f>O21/MAX(O:O)*PUN_D</f>
        <v>0.7366071428571429</v>
      </c>
      <c r="X21">
        <f>SUM(Z21:AC21)</f>
        <v>7.6441771251421518</v>
      </c>
      <c r="Y21">
        <f>X21/DEF_D*10</f>
        <v>8.4935301390468361</v>
      </c>
      <c r="Z21">
        <f>(0.7*(HIT_D*DEF_D))+(P21/(MAX(P:P))*(0.3*(HIT_D*DEF_D)))</f>
        <v>1.4115306122448981</v>
      </c>
      <c r="AA21">
        <f>(0.7*(BkS_D*DEF_D))+(Q21/(MAX(Q:Q))*(0.3*(BkS_D*DEF_D)))</f>
        <v>2.0549901703800786</v>
      </c>
      <c r="AB21">
        <f>(0.7*(TkA_D*DEF_D))+(R21/(MAX(R:R))*(0.3*(TkA_D*DEF_D)))</f>
        <v>1.43625</v>
      </c>
      <c r="AC21">
        <f>(0.7*(SH_D*DEF_D))+(S21/(MAX(S:S))*(0.3*(SH_D*DEF_D)))</f>
        <v>2.7414063425171755</v>
      </c>
    </row>
    <row r="22" spans="1:29" x14ac:dyDescent="0.25">
      <c r="A22" s="9">
        <v>20</v>
      </c>
      <c r="B22" s="46" t="s">
        <v>114</v>
      </c>
      <c r="C22" s="47" t="s">
        <v>35</v>
      </c>
      <c r="D22" s="47" t="s">
        <v>273</v>
      </c>
      <c r="E22" s="47" t="s">
        <v>4</v>
      </c>
      <c r="F22" s="48">
        <v>51</v>
      </c>
      <c r="G22" s="48">
        <v>40</v>
      </c>
      <c r="H22" s="48">
        <v>22</v>
      </c>
      <c r="I22" s="48">
        <v>33</v>
      </c>
      <c r="J22" s="48">
        <v>49</v>
      </c>
      <c r="K22" s="48">
        <v>14</v>
      </c>
      <c r="L22" s="48">
        <v>294</v>
      </c>
      <c r="M22" s="60">
        <v>1119</v>
      </c>
      <c r="N22">
        <f>G22*82/F22</f>
        <v>64.313725490196077</v>
      </c>
      <c r="O22">
        <f>H22*82/F22</f>
        <v>35.372549019607845</v>
      </c>
      <c r="P22">
        <f>I22*82/F22</f>
        <v>53.058823529411768</v>
      </c>
      <c r="Q22">
        <f>J22*82/F22</f>
        <v>78.784313725490193</v>
      </c>
      <c r="R22">
        <f>K22*82/F22</f>
        <v>22.509803921568629</v>
      </c>
      <c r="S22">
        <f>L22*82/F22</f>
        <v>472.70588235294116</v>
      </c>
      <c r="U22" s="10">
        <f>SUM(V22:X22)</f>
        <v>13.74532765980755</v>
      </c>
      <c r="V22">
        <f>N22/MAX(N:N)*OFF_D</f>
        <v>6.386554621848739</v>
      </c>
      <c r="W22">
        <f>O22/MAX(O:O)*PUN_D</f>
        <v>0.53921568627450989</v>
      </c>
      <c r="X22">
        <f>SUM(Z22:AC22)</f>
        <v>6.8195573516843027</v>
      </c>
      <c r="Y22">
        <f>X22/DEF_D*10</f>
        <v>7.5772859463158913</v>
      </c>
      <c r="Z22">
        <f>(0.7*(HIT_D*DEF_D))+(P22/(MAX(P:P))*(0.3*(HIT_D*DEF_D)))</f>
        <v>1.3793642674461088</v>
      </c>
      <c r="AA22">
        <f>(0.7*(BkS_D*DEF_D))+(Q22/(MAX(Q:Q))*(0.3*(BkS_D*DEF_D)))</f>
        <v>1.9451802482460874</v>
      </c>
      <c r="AB22">
        <f>(0.7*(TkA_D*DEF_D))+(R22/(MAX(R:R))*(0.3*(TkA_D*DEF_D)))</f>
        <v>1.3890196078431374</v>
      </c>
      <c r="AC22">
        <f>(0.7*(SH_D*DEF_D))+(S22/(MAX(S:S))*(0.3*(SH_D*DEF_D)))</f>
        <v>2.1059932281489693</v>
      </c>
    </row>
    <row r="23" spans="1:29" x14ac:dyDescent="0.25">
      <c r="A23" s="9">
        <v>21</v>
      </c>
      <c r="B23" s="49" t="s">
        <v>194</v>
      </c>
      <c r="C23" s="50" t="s">
        <v>35</v>
      </c>
      <c r="D23" s="50" t="s">
        <v>273</v>
      </c>
      <c r="E23" s="50" t="s">
        <v>4</v>
      </c>
      <c r="F23" s="51">
        <v>37</v>
      </c>
      <c r="G23" s="51">
        <v>27</v>
      </c>
      <c r="H23" s="51">
        <v>10</v>
      </c>
      <c r="I23" s="51">
        <v>25</v>
      </c>
      <c r="J23" s="51">
        <v>46</v>
      </c>
      <c r="K23" s="51">
        <v>15</v>
      </c>
      <c r="L23" s="51">
        <v>2580</v>
      </c>
      <c r="M23" s="61">
        <v>927</v>
      </c>
      <c r="N23">
        <f>G23*82/F23</f>
        <v>59.837837837837839</v>
      </c>
      <c r="O23">
        <f>H23*82/F23</f>
        <v>22.162162162162161</v>
      </c>
      <c r="P23">
        <f>I23*82/F23</f>
        <v>55.405405405405403</v>
      </c>
      <c r="Q23">
        <f>J23*82/F23</f>
        <v>101.94594594594595</v>
      </c>
      <c r="R23">
        <f>K23*82/F23</f>
        <v>33.243243243243242</v>
      </c>
      <c r="S23">
        <f>L23*82/F23</f>
        <v>5717.8378378378375</v>
      </c>
      <c r="U23" s="10">
        <f>SUM(V23:X23)</f>
        <v>13.537582248517252</v>
      </c>
      <c r="V23">
        <f>N23/MAX(N:N)*OFF_D</f>
        <v>5.942084942084942</v>
      </c>
      <c r="W23">
        <f>O23/MAX(O:O)*PUN_D</f>
        <v>0.33783783783783783</v>
      </c>
      <c r="X23">
        <f>SUM(Z23:AC23)</f>
        <v>7.257659468594472</v>
      </c>
      <c r="Y23">
        <f>X23/DEF_D*10</f>
        <v>8.0640660762160792</v>
      </c>
      <c r="Z23">
        <f>(0.7*(HIT_D*DEF_D))+(P23/(MAX(P:P))*(0.3*(HIT_D*DEF_D)))</f>
        <v>1.3846432768171899</v>
      </c>
      <c r="AA23">
        <f>(0.7*(BkS_D*DEF_D))+(Q23/(MAX(Q:Q))*(0.3*(BkS_D*DEF_D)))</f>
        <v>2.0169662782048103</v>
      </c>
      <c r="AB23">
        <f>(0.7*(TkA_D*DEF_D))+(R23/(MAX(R:R))*(0.3*(TkA_D*DEF_D)))</f>
        <v>1.4505405405405405</v>
      </c>
      <c r="AC23">
        <f>(0.7*(SH_D*DEF_D))+(S23/(MAX(S:S))*(0.3*(SH_D*DEF_D)))</f>
        <v>2.4055093730319315</v>
      </c>
    </row>
    <row r="24" spans="1:29" x14ac:dyDescent="0.25">
      <c r="A24" s="9">
        <v>22</v>
      </c>
      <c r="B24" s="46" t="s">
        <v>177</v>
      </c>
      <c r="C24" s="47" t="s">
        <v>31</v>
      </c>
      <c r="D24" s="47" t="s">
        <v>273</v>
      </c>
      <c r="E24" s="47" t="s">
        <v>4</v>
      </c>
      <c r="F24" s="48">
        <v>56</v>
      </c>
      <c r="G24" s="48">
        <v>31</v>
      </c>
      <c r="H24" s="48">
        <v>44</v>
      </c>
      <c r="I24" s="48">
        <v>75</v>
      </c>
      <c r="J24" s="48">
        <v>117</v>
      </c>
      <c r="K24" s="48">
        <v>25</v>
      </c>
      <c r="L24" s="48">
        <v>8263</v>
      </c>
      <c r="M24" s="60">
        <v>1263</v>
      </c>
      <c r="N24">
        <f>G24*82/F24</f>
        <v>45.392857142857146</v>
      </c>
      <c r="O24">
        <f>H24*82/F24</f>
        <v>64.428571428571431</v>
      </c>
      <c r="P24">
        <f>I24*82/F24</f>
        <v>109.82142857142857</v>
      </c>
      <c r="Q24">
        <f>J24*82/F24</f>
        <v>171.32142857142858</v>
      </c>
      <c r="R24">
        <f>K24*82/F24</f>
        <v>36.607142857142854</v>
      </c>
      <c r="S24">
        <f>L24*82/F24</f>
        <v>12099.392857142857</v>
      </c>
      <c r="U24" s="10">
        <f>SUM(V24:X24)</f>
        <v>13.468582798669832</v>
      </c>
      <c r="V24">
        <f>N24/MAX(N:N)*OFF_D</f>
        <v>4.5076530612244898</v>
      </c>
      <c r="W24">
        <f>O24/MAX(O:O)*PUN_D</f>
        <v>0.98214285714285721</v>
      </c>
      <c r="X24">
        <f>SUM(Z24:AC24)</f>
        <v>7.9787868803024846</v>
      </c>
      <c r="Y24">
        <f>X24/DEF_D*10</f>
        <v>8.86531875589165</v>
      </c>
      <c r="Z24">
        <f>(0.7*(HIT_D*DEF_D))+(P24/(MAX(P:P))*(0.3*(HIT_D*DEF_D)))</f>
        <v>1.5070607808340728</v>
      </c>
      <c r="AA24">
        <f>(0.7*(BkS_D*DEF_D))+(Q24/(MAX(Q:Q))*(0.3*(BkS_D*DEF_D)))</f>
        <v>2.2319852555701178</v>
      </c>
      <c r="AB24">
        <f>(0.7*(TkA_D*DEF_D))+(R24/(MAX(R:R))*(0.3*(TkA_D*DEF_D)))</f>
        <v>1.4698214285714286</v>
      </c>
      <c r="AC24">
        <f>(0.7*(SH_D*DEF_D))+(S24/(MAX(S:S))*(0.3*(SH_D*DEF_D)))</f>
        <v>2.7699194153268647</v>
      </c>
    </row>
    <row r="25" spans="1:29" x14ac:dyDescent="0.25">
      <c r="A25" s="9">
        <v>23</v>
      </c>
      <c r="B25" s="46" t="s">
        <v>310</v>
      </c>
      <c r="C25" s="47" t="s">
        <v>35</v>
      </c>
      <c r="D25" s="47" t="s">
        <v>273</v>
      </c>
      <c r="E25" s="47" t="s">
        <v>4</v>
      </c>
      <c r="F25" s="48">
        <v>53</v>
      </c>
      <c r="G25" s="48">
        <v>31</v>
      </c>
      <c r="H25" s="48">
        <v>14</v>
      </c>
      <c r="I25" s="48">
        <v>52</v>
      </c>
      <c r="J25" s="48">
        <v>99</v>
      </c>
      <c r="K25" s="48">
        <v>30</v>
      </c>
      <c r="L25" s="48">
        <v>8627</v>
      </c>
      <c r="M25" s="60">
        <v>1194</v>
      </c>
      <c r="N25">
        <f>G25*82/F25</f>
        <v>47.962264150943398</v>
      </c>
      <c r="O25">
        <f>H25*82/F25</f>
        <v>21.660377358490567</v>
      </c>
      <c r="P25">
        <f>I25*82/F25</f>
        <v>80.452830188679243</v>
      </c>
      <c r="Q25">
        <f>J25*82/F25</f>
        <v>153.16981132075472</v>
      </c>
      <c r="R25">
        <f>K25*82/F25</f>
        <v>46.415094339622641</v>
      </c>
      <c r="S25">
        <f>L25*82/F25</f>
        <v>13347.433962264151</v>
      </c>
      <c r="U25" s="10">
        <f>SUM(V25:X25)</f>
        <v>13.076935225087801</v>
      </c>
      <c r="V25">
        <f>N25/MAX(N:N)*OFF_D</f>
        <v>4.762803234501348</v>
      </c>
      <c r="W25">
        <f>O25/MAX(O:O)*PUN_D</f>
        <v>0.33018867924528306</v>
      </c>
      <c r="X25">
        <f>SUM(Z25:AC25)</f>
        <v>7.9839433113411697</v>
      </c>
      <c r="Y25">
        <f>X25/DEF_D*10</f>
        <v>8.871048123712411</v>
      </c>
      <c r="Z25">
        <f>(0.7*(HIT_D*DEF_D))+(P25/(MAX(P:P))*(0.3*(HIT_D*DEF_D)))</f>
        <v>1.4409914449783194</v>
      </c>
      <c r="AA25">
        <f>(0.7*(BkS_D*DEF_D))+(Q25/(MAX(Q:Q))*(0.3*(BkS_D*DEF_D)))</f>
        <v>2.1757270209451272</v>
      </c>
      <c r="AB25">
        <f>(0.7*(TkA_D*DEF_D))+(R25/(MAX(R:R))*(0.3*(TkA_D*DEF_D)))</f>
        <v>1.5260377358490567</v>
      </c>
      <c r="AC25">
        <f>(0.7*(SH_D*DEF_D))+(S25/(MAX(S:S))*(0.3*(SH_D*DEF_D)))</f>
        <v>2.8411871095686667</v>
      </c>
    </row>
    <row r="26" spans="1:29" x14ac:dyDescent="0.25">
      <c r="A26" s="9">
        <v>24</v>
      </c>
      <c r="B26" s="46" t="s">
        <v>253</v>
      </c>
      <c r="C26" s="47" t="s">
        <v>31</v>
      </c>
      <c r="D26" s="47" t="s">
        <v>273</v>
      </c>
      <c r="E26" s="47" t="s">
        <v>4</v>
      </c>
      <c r="F26" s="48">
        <v>55</v>
      </c>
      <c r="G26" s="48">
        <v>28</v>
      </c>
      <c r="H26" s="48">
        <v>46</v>
      </c>
      <c r="I26" s="48">
        <v>110</v>
      </c>
      <c r="J26" s="48">
        <v>96</v>
      </c>
      <c r="K26" s="48">
        <v>16</v>
      </c>
      <c r="L26" s="48">
        <v>7123</v>
      </c>
      <c r="M26" s="60">
        <v>1322</v>
      </c>
      <c r="N26">
        <f>G26*82/F26</f>
        <v>41.745454545454542</v>
      </c>
      <c r="O26">
        <f>H26*82/F26</f>
        <v>68.581818181818178</v>
      </c>
      <c r="P26">
        <f>I26*82/F26</f>
        <v>164</v>
      </c>
      <c r="Q26">
        <f>J26*82/F26</f>
        <v>143.12727272727273</v>
      </c>
      <c r="R26">
        <f>K26*82/F26</f>
        <v>23.854545454545455</v>
      </c>
      <c r="S26">
        <f>L26*82/F26</f>
        <v>10619.745454545455</v>
      </c>
      <c r="U26" s="10">
        <f>SUM(V26:X26)</f>
        <v>13.04660828873185</v>
      </c>
      <c r="V26">
        <f>N26/MAX(N:N)*OFF_D</f>
        <v>4.1454545454545455</v>
      </c>
      <c r="W26">
        <f>O26/MAX(O:O)*PUN_D</f>
        <v>1.0454545454545454</v>
      </c>
      <c r="X26">
        <f>SUM(Z26:AC26)</f>
        <v>7.8556991978227595</v>
      </c>
      <c r="Y26">
        <f>X26/DEF_D*10</f>
        <v>8.7285546642475111</v>
      </c>
      <c r="Z26">
        <f>(0.7*(HIT_D*DEF_D))+(P26/(MAX(P:P))*(0.3*(HIT_D*DEF_D)))</f>
        <v>1.6289440993788822</v>
      </c>
      <c r="AA26">
        <f>(0.7*(BkS_D*DEF_D))+(Q26/(MAX(Q:Q))*(0.3*(BkS_D*DEF_D)))</f>
        <v>2.1446016680567137</v>
      </c>
      <c r="AB26">
        <f>(0.7*(TkA_D*DEF_D))+(R26/(MAX(R:R))*(0.3*(TkA_D*DEF_D)))</f>
        <v>1.3967272727272728</v>
      </c>
      <c r="AC26">
        <f>(0.7*(SH_D*DEF_D))+(S26/(MAX(S:S))*(0.3*(SH_D*DEF_D)))</f>
        <v>2.685426157659891</v>
      </c>
    </row>
    <row r="27" spans="1:29" x14ac:dyDescent="0.25">
      <c r="A27" s="9">
        <v>25</v>
      </c>
      <c r="B27" s="49" t="s">
        <v>90</v>
      </c>
      <c r="C27" s="50" t="s">
        <v>41</v>
      </c>
      <c r="D27" s="50" t="s">
        <v>273</v>
      </c>
      <c r="E27" s="50" t="s">
        <v>4</v>
      </c>
      <c r="F27" s="51">
        <v>56</v>
      </c>
      <c r="G27" s="51">
        <v>31</v>
      </c>
      <c r="H27" s="51">
        <v>26</v>
      </c>
      <c r="I27" s="51">
        <v>112</v>
      </c>
      <c r="J27" s="51">
        <v>79</v>
      </c>
      <c r="K27" s="51">
        <v>15</v>
      </c>
      <c r="L27" s="51">
        <v>8840</v>
      </c>
      <c r="M27" s="61">
        <v>1498</v>
      </c>
      <c r="N27">
        <f>G27*82/F27</f>
        <v>45.392857142857146</v>
      </c>
      <c r="O27">
        <f>H27*82/F27</f>
        <v>38.071428571428569</v>
      </c>
      <c r="P27">
        <f>I27*82/F27</f>
        <v>164</v>
      </c>
      <c r="Q27">
        <f>J27*82/F27</f>
        <v>115.67857142857143</v>
      </c>
      <c r="R27">
        <f>K27*82/F27</f>
        <v>21.964285714285715</v>
      </c>
      <c r="S27">
        <f>L27*82/F27</f>
        <v>12944.285714285714</v>
      </c>
      <c r="U27" s="10">
        <f>SUM(V27:X27)</f>
        <v>12.980541542271382</v>
      </c>
      <c r="V27">
        <f>N27/MAX(N:N)*OFF_D</f>
        <v>4.5076530612244898</v>
      </c>
      <c r="W27">
        <f>O27/MAX(O:O)*PUN_D</f>
        <v>0.5803571428571429</v>
      </c>
      <c r="X27">
        <f>SUM(Z27:AC27)</f>
        <v>7.8925313381897499</v>
      </c>
      <c r="Y27">
        <f>X27/DEF_D*10</f>
        <v>8.7694792646552777</v>
      </c>
      <c r="Z27">
        <f>(0.7*(HIT_D*DEF_D))+(P27/(MAX(P:P))*(0.3*(HIT_D*DEF_D)))</f>
        <v>1.6289440993788822</v>
      </c>
      <c r="AA27">
        <f>(0.7*(BkS_D*DEF_D))+(Q27/(MAX(Q:Q))*(0.3*(BkS_D*DEF_D)))</f>
        <v>2.0595285058977719</v>
      </c>
      <c r="AB27">
        <f>(0.7*(TkA_D*DEF_D))+(R27/(MAX(R:R))*(0.3*(TkA_D*DEF_D)))</f>
        <v>1.3858928571428573</v>
      </c>
      <c r="AC27">
        <f>(0.7*(SH_D*DEF_D))+(S27/(MAX(S:S))*(0.3*(SH_D*DEF_D)))</f>
        <v>2.818165875770239</v>
      </c>
    </row>
    <row r="28" spans="1:29" x14ac:dyDescent="0.25">
      <c r="A28" s="9">
        <v>26</v>
      </c>
      <c r="B28" s="46" t="s">
        <v>125</v>
      </c>
      <c r="C28" s="47" t="s">
        <v>35</v>
      </c>
      <c r="D28" s="47" t="s">
        <v>273</v>
      </c>
      <c r="E28" s="47" t="s">
        <v>4</v>
      </c>
      <c r="F28" s="48">
        <v>56</v>
      </c>
      <c r="G28" s="48">
        <v>29</v>
      </c>
      <c r="H28" s="48">
        <v>24</v>
      </c>
      <c r="I28" s="48">
        <v>62</v>
      </c>
      <c r="J28" s="48">
        <v>97</v>
      </c>
      <c r="K28" s="48">
        <v>25</v>
      </c>
      <c r="L28" s="48">
        <v>10204</v>
      </c>
      <c r="M28" s="60">
        <v>1230</v>
      </c>
      <c r="N28">
        <f>G28*82/F28</f>
        <v>42.464285714285715</v>
      </c>
      <c r="O28">
        <f>H28*82/F28</f>
        <v>35.142857142857146</v>
      </c>
      <c r="P28">
        <f>I28*82/F28</f>
        <v>90.785714285714292</v>
      </c>
      <c r="Q28">
        <f>J28*82/F28</f>
        <v>142.03571428571428</v>
      </c>
      <c r="R28">
        <f>K28*82/F28</f>
        <v>36.607142857142854</v>
      </c>
      <c r="S28">
        <f>L28*82/F28</f>
        <v>14941.571428571429</v>
      </c>
      <c r="U28" s="10">
        <f>SUM(V28:X28)</f>
        <v>12.760046073361005</v>
      </c>
      <c r="V28">
        <f>N28/MAX(N:N)*OFF_D</f>
        <v>4.2168367346938771</v>
      </c>
      <c r="W28">
        <f>O28/MAX(O:O)*PUN_D</f>
        <v>0.53571428571428581</v>
      </c>
      <c r="X28">
        <f>SUM(Z28:AC28)</f>
        <v>8.0074950529528426</v>
      </c>
      <c r="Y28">
        <f>X28/DEF_D*10</f>
        <v>8.8972167255031582</v>
      </c>
      <c r="Z28">
        <f>(0.7*(HIT_D*DEF_D))+(P28/(MAX(P:P))*(0.3*(HIT_D*DEF_D)))</f>
        <v>1.4642369121561669</v>
      </c>
      <c r="AA28">
        <f>(0.7*(BkS_D*DEF_D))+(Q28/(MAX(Q:Q))*(0.3*(BkS_D*DEF_D)))</f>
        <v>2.1412185452162515</v>
      </c>
      <c r="AB28">
        <f>(0.7*(TkA_D*DEF_D))+(R28/(MAX(R:R))*(0.3*(TkA_D*DEF_D)))</f>
        <v>1.4698214285714286</v>
      </c>
      <c r="AC28">
        <f>(0.7*(SH_D*DEF_D))+(S28/(MAX(S:S))*(0.3*(SH_D*DEF_D)))</f>
        <v>2.9322181670089953</v>
      </c>
    </row>
    <row r="29" spans="1:29" x14ac:dyDescent="0.25">
      <c r="A29" s="9">
        <v>27</v>
      </c>
      <c r="B29" s="46" t="s">
        <v>289</v>
      </c>
      <c r="C29" s="47" t="s">
        <v>33</v>
      </c>
      <c r="D29" s="47" t="s">
        <v>273</v>
      </c>
      <c r="E29" s="47" t="s">
        <v>4</v>
      </c>
      <c r="F29" s="48">
        <v>56</v>
      </c>
      <c r="G29" s="48">
        <v>32</v>
      </c>
      <c r="H29" s="48">
        <v>12</v>
      </c>
      <c r="I29" s="48">
        <v>60</v>
      </c>
      <c r="J29" s="48">
        <v>97</v>
      </c>
      <c r="K29" s="48">
        <v>21</v>
      </c>
      <c r="L29" s="48">
        <v>8271</v>
      </c>
      <c r="M29" s="60">
        <v>1318</v>
      </c>
      <c r="N29">
        <f>G29*82/F29</f>
        <v>46.857142857142854</v>
      </c>
      <c r="O29">
        <f>H29*82/F29</f>
        <v>17.571428571428573</v>
      </c>
      <c r="P29">
        <f>I29*82/F29</f>
        <v>87.857142857142861</v>
      </c>
      <c r="Q29">
        <f>J29*82/F29</f>
        <v>142.03571428571428</v>
      </c>
      <c r="R29">
        <f>K29*82/F29</f>
        <v>30.75</v>
      </c>
      <c r="S29">
        <f>L29*82/F29</f>
        <v>12111.107142857143</v>
      </c>
      <c r="U29" s="10">
        <f>SUM(V29:X29)</f>
        <v>12.726623880951674</v>
      </c>
      <c r="V29">
        <f>N29/MAX(N:N)*OFF_D</f>
        <v>4.6530612244897949</v>
      </c>
      <c r="W29">
        <f>O29/MAX(O:O)*PUN_D</f>
        <v>0.2678571428571429</v>
      </c>
      <c r="X29">
        <f>SUM(Z29:AC29)</f>
        <v>7.8057055136047362</v>
      </c>
      <c r="Y29">
        <f>X29/DEF_D*10</f>
        <v>8.6730061262274845</v>
      </c>
      <c r="Z29">
        <f>(0.7*(HIT_D*DEF_D))+(P29/(MAX(P:P))*(0.3*(HIT_D*DEF_D)))</f>
        <v>1.4576486246672582</v>
      </c>
      <c r="AA29">
        <f>(0.7*(BkS_D*DEF_D))+(Q29/(MAX(Q:Q))*(0.3*(BkS_D*DEF_D)))</f>
        <v>2.1412185452162515</v>
      </c>
      <c r="AB29">
        <f>(0.7*(TkA_D*DEF_D))+(R29/(MAX(R:R))*(0.3*(TkA_D*DEF_D)))</f>
        <v>1.43625</v>
      </c>
      <c r="AC29">
        <f>(0.7*(SH_D*DEF_D))+(S29/(MAX(S:S))*(0.3*(SH_D*DEF_D)))</f>
        <v>2.7705883437212266</v>
      </c>
    </row>
    <row r="30" spans="1:29" x14ac:dyDescent="0.25">
      <c r="A30" s="9">
        <v>28</v>
      </c>
      <c r="B30" s="46" t="s">
        <v>293</v>
      </c>
      <c r="C30" s="47" t="s">
        <v>41</v>
      </c>
      <c r="D30" s="47" t="s">
        <v>273</v>
      </c>
      <c r="E30" s="47" t="s">
        <v>4</v>
      </c>
      <c r="F30" s="48">
        <v>29</v>
      </c>
      <c r="G30" s="48">
        <v>15</v>
      </c>
      <c r="H30" s="48">
        <v>18</v>
      </c>
      <c r="I30" s="48">
        <v>52</v>
      </c>
      <c r="J30" s="48">
        <v>50</v>
      </c>
      <c r="K30" s="48">
        <v>17</v>
      </c>
      <c r="L30" s="48">
        <v>1697</v>
      </c>
      <c r="M30" s="60">
        <v>631</v>
      </c>
      <c r="N30">
        <f>G30*82/F30</f>
        <v>42.413793103448278</v>
      </c>
      <c r="O30">
        <f>H30*82/F30</f>
        <v>50.896551724137929</v>
      </c>
      <c r="P30">
        <f>I30*82/F30</f>
        <v>147.0344827586207</v>
      </c>
      <c r="Q30">
        <f>J30*82/F30</f>
        <v>141.37931034482759</v>
      </c>
      <c r="R30">
        <f>K30*82/F30</f>
        <v>48.068965517241381</v>
      </c>
      <c r="S30">
        <f>L30*82/F30</f>
        <v>4798.4137931034484</v>
      </c>
      <c r="U30" s="10">
        <f>SUM(V30:X30)</f>
        <v>12.606170468030276</v>
      </c>
      <c r="V30">
        <f>N30/MAX(N:N)*OFF_D</f>
        <v>4.2118226600985222</v>
      </c>
      <c r="W30">
        <f>O30/MAX(O:O)*PUN_D</f>
        <v>0.77586206896551724</v>
      </c>
      <c r="X30">
        <f>SUM(Z30:AC30)</f>
        <v>7.6184857389662373</v>
      </c>
      <c r="Y30">
        <f>X30/DEF_D*10</f>
        <v>8.4649841544069311</v>
      </c>
      <c r="Z30">
        <f>(0.7*(HIT_D*DEF_D))+(P30/(MAX(P:P))*(0.3*(HIT_D*DEF_D)))</f>
        <v>1.5907774684086529</v>
      </c>
      <c r="AA30">
        <f>(0.7*(BkS_D*DEF_D))+(Q30/(MAX(Q:Q))*(0.3*(BkS_D*DEF_D)))</f>
        <v>2.1391841189496996</v>
      </c>
      <c r="AB30">
        <f>(0.7*(TkA_D*DEF_D))+(R30/(MAX(R:R))*(0.3*(TkA_D*DEF_D)))</f>
        <v>1.5355172413793103</v>
      </c>
      <c r="AC30">
        <f>(0.7*(SH_D*DEF_D))+(S30/(MAX(S:S))*(0.3*(SH_D*DEF_D)))</f>
        <v>2.3530069102285744</v>
      </c>
    </row>
    <row r="31" spans="1:29" x14ac:dyDescent="0.25">
      <c r="A31" s="9">
        <v>29</v>
      </c>
      <c r="B31" s="49" t="s">
        <v>95</v>
      </c>
      <c r="C31" s="50" t="s">
        <v>33</v>
      </c>
      <c r="D31" s="50" t="s">
        <v>273</v>
      </c>
      <c r="E31" s="50" t="s">
        <v>4</v>
      </c>
      <c r="F31" s="51">
        <v>39</v>
      </c>
      <c r="G31" s="51">
        <v>19</v>
      </c>
      <c r="H31" s="51">
        <v>38</v>
      </c>
      <c r="I31" s="51">
        <v>37</v>
      </c>
      <c r="J31" s="51">
        <v>44</v>
      </c>
      <c r="K31" s="51">
        <v>16</v>
      </c>
      <c r="L31" s="51">
        <v>3108</v>
      </c>
      <c r="M31" s="61">
        <v>853</v>
      </c>
      <c r="N31">
        <f>G31*82/F31</f>
        <v>39.948717948717949</v>
      </c>
      <c r="O31">
        <f>H31*82/F31</f>
        <v>79.897435897435898</v>
      </c>
      <c r="P31">
        <f>I31*82/F31</f>
        <v>77.794871794871796</v>
      </c>
      <c r="Q31">
        <f>J31*82/F31</f>
        <v>92.512820512820511</v>
      </c>
      <c r="R31">
        <f>K31*82/F31</f>
        <v>33.641025641025642</v>
      </c>
      <c r="S31">
        <f>L31*82/F31</f>
        <v>6534.7692307692305</v>
      </c>
      <c r="U31" s="10">
        <f>SUM(V31:X31)</f>
        <v>12.512702985029119</v>
      </c>
      <c r="V31">
        <f>N31/MAX(N:N)*OFF_D</f>
        <v>3.9670329670329672</v>
      </c>
      <c r="W31">
        <f>O31/MAX(O:O)*PUN_D</f>
        <v>1.2179487179487181</v>
      </c>
      <c r="X31">
        <f>SUM(Z31:AC31)</f>
        <v>7.3277213000474326</v>
      </c>
      <c r="Y31">
        <f>X31/DEF_D*10</f>
        <v>8.1419125556082577</v>
      </c>
      <c r="Z31">
        <f>(0.7*(HIT_D*DEF_D))+(P31/(MAX(P:P))*(0.3*(HIT_D*DEF_D)))</f>
        <v>1.4350119445771621</v>
      </c>
      <c r="AA31">
        <f>(0.7*(BkS_D*DEF_D))+(Q31/(MAX(Q:Q))*(0.3*(BkS_D*DEF_D)))</f>
        <v>1.9877297106563163</v>
      </c>
      <c r="AB31">
        <f>(0.7*(TkA_D*DEF_D))+(R31/(MAX(R:R))*(0.3*(TkA_D*DEF_D)))</f>
        <v>1.4528205128205129</v>
      </c>
      <c r="AC31">
        <f>(0.7*(SH_D*DEF_D))+(S31/(MAX(S:S))*(0.3*(SH_D*DEF_D)))</f>
        <v>2.4521591319934406</v>
      </c>
    </row>
    <row r="32" spans="1:29" x14ac:dyDescent="0.25">
      <c r="A32" s="9">
        <v>30</v>
      </c>
      <c r="B32" s="49" t="s">
        <v>99</v>
      </c>
      <c r="C32" s="50" t="s">
        <v>31</v>
      </c>
      <c r="D32" s="50" t="s">
        <v>273</v>
      </c>
      <c r="E32" s="50" t="s">
        <v>4</v>
      </c>
      <c r="F32" s="51">
        <v>55</v>
      </c>
      <c r="G32" s="51">
        <v>29</v>
      </c>
      <c r="H32" s="51">
        <v>20</v>
      </c>
      <c r="I32" s="51">
        <v>12</v>
      </c>
      <c r="J32" s="51">
        <v>58</v>
      </c>
      <c r="K32" s="51">
        <v>50</v>
      </c>
      <c r="L32" s="51">
        <v>6728</v>
      </c>
      <c r="M32" s="61">
        <v>1208</v>
      </c>
      <c r="N32">
        <f>G32*82/F32</f>
        <v>43.236363636363635</v>
      </c>
      <c r="O32">
        <f>H32*82/F32</f>
        <v>29.818181818181817</v>
      </c>
      <c r="P32">
        <f>I32*82/F32</f>
        <v>17.890909090909091</v>
      </c>
      <c r="Q32">
        <f>J32*82/F32</f>
        <v>86.472727272727269</v>
      </c>
      <c r="R32">
        <f>K32*82/F32</f>
        <v>74.545454545454547</v>
      </c>
      <c r="S32">
        <f>L32*82/F32</f>
        <v>10030.836363636363</v>
      </c>
      <c r="U32" s="10">
        <f>SUM(V32:X32)</f>
        <v>12.356379766572379</v>
      </c>
      <c r="V32">
        <f>N32/MAX(N:N)*OFF_D</f>
        <v>4.2935064935064933</v>
      </c>
      <c r="W32">
        <f>O32/MAX(O:O)*PUN_D</f>
        <v>0.45454545454545459</v>
      </c>
      <c r="X32">
        <f>SUM(Z32:AC32)</f>
        <v>7.6083278185204311</v>
      </c>
      <c r="Y32">
        <f>X32/DEF_D*10</f>
        <v>8.4536975761338127</v>
      </c>
      <c r="Z32">
        <f>(0.7*(HIT_D*DEF_D))+(P32/(MAX(P:P))*(0.3*(HIT_D*DEF_D)))</f>
        <v>1.3002484472049689</v>
      </c>
      <c r="AA32">
        <f>(0.7*(BkS_D*DEF_D))+(Q32/(MAX(Q:Q))*(0.3*(BkS_D*DEF_D)))</f>
        <v>1.969009341117598</v>
      </c>
      <c r="AB32">
        <f>(0.7*(TkA_D*DEF_D))+(R32/(MAX(R:R))*(0.3*(TkA_D*DEF_D)))</f>
        <v>1.6872727272727275</v>
      </c>
      <c r="AC32">
        <f>(0.7*(SH_D*DEF_D))+(S32/(MAX(S:S))*(0.3*(SH_D*DEF_D)))</f>
        <v>2.6517973029251367</v>
      </c>
    </row>
    <row r="33" spans="1:29" x14ac:dyDescent="0.25">
      <c r="A33" s="9">
        <v>31</v>
      </c>
      <c r="B33" s="49" t="s">
        <v>91</v>
      </c>
      <c r="C33" s="50" t="s">
        <v>31</v>
      </c>
      <c r="D33" s="50" t="s">
        <v>273</v>
      </c>
      <c r="E33" s="50" t="s">
        <v>4</v>
      </c>
      <c r="F33" s="51">
        <v>43</v>
      </c>
      <c r="G33" s="51">
        <v>21</v>
      </c>
      <c r="H33" s="51">
        <v>16</v>
      </c>
      <c r="I33" s="51">
        <v>41</v>
      </c>
      <c r="J33" s="51">
        <v>91</v>
      </c>
      <c r="K33" s="51">
        <v>24</v>
      </c>
      <c r="L33" s="51">
        <v>5857</v>
      </c>
      <c r="M33" s="61">
        <v>1023</v>
      </c>
      <c r="N33">
        <f>G33*82/F33</f>
        <v>40.046511627906973</v>
      </c>
      <c r="O33">
        <f>H33*82/F33</f>
        <v>30.511627906976745</v>
      </c>
      <c r="P33">
        <f>I33*82/F33</f>
        <v>78.186046511627907</v>
      </c>
      <c r="Q33">
        <f>J33*82/F33</f>
        <v>173.53488372093022</v>
      </c>
      <c r="R33">
        <f>K33*82/F33</f>
        <v>45.767441860465119</v>
      </c>
      <c r="S33">
        <f>L33*82/F33</f>
        <v>11169.162790697674</v>
      </c>
      <c r="U33" s="10">
        <f>SUM(V33:X33)</f>
        <v>12.355723420369497</v>
      </c>
      <c r="V33">
        <f>N33/MAX(N:N)*OFF_D</f>
        <v>3.9767441860465111</v>
      </c>
      <c r="W33">
        <f>O33/MAX(O:O)*PUN_D</f>
        <v>0.46511627906976749</v>
      </c>
      <c r="X33">
        <f>SUM(Z33:AC33)</f>
        <v>7.9138629552532169</v>
      </c>
      <c r="Y33">
        <f>X33/DEF_D*10</f>
        <v>8.7931810613924632</v>
      </c>
      <c r="Z33">
        <f>(0.7*(HIT_D*DEF_D))+(P33/(MAX(P:P))*(0.3*(HIT_D*DEF_D)))</f>
        <v>1.4358919543550483</v>
      </c>
      <c r="AA33">
        <f>(0.7*(BkS_D*DEF_D))+(Q33/(MAX(Q:Q))*(0.3*(BkS_D*DEF_D)))</f>
        <v>2.2388455301898871</v>
      </c>
      <c r="AB33">
        <f>(0.7*(TkA_D*DEF_D))+(R33/(MAX(R:R))*(0.3*(TkA_D*DEF_D)))</f>
        <v>1.5223255813953489</v>
      </c>
      <c r="AC33">
        <f>(0.7*(SH_D*DEF_D))+(S33/(MAX(S:S))*(0.3*(SH_D*DEF_D)))</f>
        <v>2.716799889312933</v>
      </c>
    </row>
    <row r="34" spans="1:29" x14ac:dyDescent="0.25">
      <c r="A34" s="9">
        <v>32</v>
      </c>
      <c r="B34" s="46" t="s">
        <v>349</v>
      </c>
      <c r="C34" s="47" t="s">
        <v>41</v>
      </c>
      <c r="D34" s="47" t="s">
        <v>273</v>
      </c>
      <c r="E34" s="47" t="s">
        <v>4</v>
      </c>
      <c r="F34" s="48">
        <v>58</v>
      </c>
      <c r="G34" s="48">
        <v>28</v>
      </c>
      <c r="H34" s="48">
        <v>16</v>
      </c>
      <c r="I34" s="48">
        <v>50</v>
      </c>
      <c r="J34" s="48">
        <v>113</v>
      </c>
      <c r="K34" s="48">
        <v>43</v>
      </c>
      <c r="L34" s="48">
        <v>9143</v>
      </c>
      <c r="M34" s="60">
        <v>1413</v>
      </c>
      <c r="N34">
        <f>G34*82/F34</f>
        <v>39.586206896551722</v>
      </c>
      <c r="O34">
        <f>H34*82/F34</f>
        <v>22.620689655172413</v>
      </c>
      <c r="P34">
        <f>I34*82/F34</f>
        <v>70.689655172413794</v>
      </c>
      <c r="Q34">
        <f>J34*82/F34</f>
        <v>159.75862068965517</v>
      </c>
      <c r="R34">
        <f>K34*82/F34</f>
        <v>60.793103448275865</v>
      </c>
      <c r="S34">
        <f>L34*82/F34</f>
        <v>12926.310344827587</v>
      </c>
      <c r="U34" s="10">
        <f>SUM(V34:X34)</f>
        <v>12.316625444965705</v>
      </c>
      <c r="V34">
        <f>N34/MAX(N:N)*OFF_D</f>
        <v>3.9310344827586206</v>
      </c>
      <c r="W34">
        <f>O34/MAX(O:O)*PUN_D</f>
        <v>0.34482758620689657</v>
      </c>
      <c r="X34">
        <f>SUM(Z34:AC34)</f>
        <v>8.0407633760001893</v>
      </c>
      <c r="Y34">
        <f>X34/DEF_D*10</f>
        <v>8.9341815288890984</v>
      </c>
      <c r="Z34">
        <f>(0.7*(HIT_D*DEF_D))+(P34/(MAX(P:P))*(0.3*(HIT_D*DEF_D)))</f>
        <v>1.4190276290426216</v>
      </c>
      <c r="AA34">
        <f>(0.7*(BkS_D*DEF_D))+(Q34/(MAX(Q:Q))*(0.3*(BkS_D*DEF_D)))</f>
        <v>2.1961480544131606</v>
      </c>
      <c r="AB34">
        <f>(0.7*(TkA_D*DEF_D))+(R34/(MAX(R:R))*(0.3*(TkA_D*DEF_D)))</f>
        <v>1.6084482758620691</v>
      </c>
      <c r="AC34">
        <f>(0.7*(SH_D*DEF_D))+(S34/(MAX(S:S))*(0.3*(SH_D*DEF_D)))</f>
        <v>2.8171394166823385</v>
      </c>
    </row>
    <row r="35" spans="1:29" x14ac:dyDescent="0.25">
      <c r="A35" s="9">
        <v>33</v>
      </c>
      <c r="B35" s="46" t="s">
        <v>103</v>
      </c>
      <c r="C35" s="47" t="s">
        <v>33</v>
      </c>
      <c r="D35" s="47" t="s">
        <v>273</v>
      </c>
      <c r="E35" s="47" t="s">
        <v>4</v>
      </c>
      <c r="F35" s="48">
        <v>54</v>
      </c>
      <c r="G35" s="48">
        <v>27</v>
      </c>
      <c r="H35" s="48">
        <v>34</v>
      </c>
      <c r="I35" s="48">
        <v>107</v>
      </c>
      <c r="J35" s="48">
        <v>39</v>
      </c>
      <c r="K35" s="48">
        <v>23</v>
      </c>
      <c r="L35" s="48">
        <v>4666</v>
      </c>
      <c r="M35" s="60">
        <v>1286</v>
      </c>
      <c r="N35">
        <f>G35*82/F35</f>
        <v>41</v>
      </c>
      <c r="O35">
        <f>H35*82/F35</f>
        <v>51.629629629629626</v>
      </c>
      <c r="P35">
        <f>I35*82/F35</f>
        <v>162.4814814814815</v>
      </c>
      <c r="Q35">
        <f>J35*82/F35</f>
        <v>59.222222222222221</v>
      </c>
      <c r="R35">
        <f>K35*82/F35</f>
        <v>34.925925925925924</v>
      </c>
      <c r="S35">
        <f>L35*82/F35</f>
        <v>7085.4074074074078</v>
      </c>
      <c r="U35" s="10">
        <f>SUM(V35:X35)</f>
        <v>12.312331780763216</v>
      </c>
      <c r="V35">
        <f>N35/MAX(N:N)*OFF_D</f>
        <v>4.0714285714285712</v>
      </c>
      <c r="W35">
        <f>O35/MAX(O:O)*PUN_D</f>
        <v>0.78703703703703709</v>
      </c>
      <c r="X35">
        <f>SUM(Z35:AC35)</f>
        <v>7.4538661722976078</v>
      </c>
      <c r="Y35">
        <f>X35/DEF_D*10</f>
        <v>8.2820735247751198</v>
      </c>
      <c r="Z35">
        <f>(0.7*(HIT_D*DEF_D))+(P35/(MAX(P:P))*(0.3*(HIT_D*DEF_D)))</f>
        <v>1.6255279503105591</v>
      </c>
      <c r="AA35">
        <f>(0.7*(BkS_D*DEF_D))+(Q35/(MAX(Q:Q))*(0.3*(BkS_D*DEF_D)))</f>
        <v>1.8845504587155963</v>
      </c>
      <c r="AB35">
        <f>(0.7*(TkA_D*DEF_D))+(R35/(MAX(R:R))*(0.3*(TkA_D*DEF_D)))</f>
        <v>1.4601851851851853</v>
      </c>
      <c r="AC35">
        <f>(0.7*(SH_D*DEF_D))+(S35/(MAX(S:S))*(0.3*(SH_D*DEF_D)))</f>
        <v>2.4836025780862672</v>
      </c>
    </row>
    <row r="36" spans="1:29" x14ac:dyDescent="0.25">
      <c r="A36" s="9">
        <v>34</v>
      </c>
      <c r="B36" s="49" t="s">
        <v>218</v>
      </c>
      <c r="C36" s="50" t="s">
        <v>35</v>
      </c>
      <c r="D36" s="50" t="s">
        <v>273</v>
      </c>
      <c r="E36" s="50" t="s">
        <v>4</v>
      </c>
      <c r="F36" s="51">
        <v>44</v>
      </c>
      <c r="G36" s="51">
        <v>23</v>
      </c>
      <c r="H36" s="51">
        <v>26</v>
      </c>
      <c r="I36" s="51">
        <v>82</v>
      </c>
      <c r="J36" s="51">
        <v>49</v>
      </c>
      <c r="K36" s="51">
        <v>16</v>
      </c>
      <c r="L36" s="51">
        <v>1956</v>
      </c>
      <c r="M36" s="61">
        <v>895</v>
      </c>
      <c r="N36">
        <f>G36*82/F36</f>
        <v>42.863636363636367</v>
      </c>
      <c r="O36">
        <f>H36*82/F36</f>
        <v>48.454545454545453</v>
      </c>
      <c r="P36">
        <f>I36*82/F36</f>
        <v>152.81818181818181</v>
      </c>
      <c r="Q36">
        <f>J36*82/F36</f>
        <v>91.318181818181813</v>
      </c>
      <c r="R36">
        <f>K36*82/F36</f>
        <v>29.818181818181817</v>
      </c>
      <c r="S36">
        <f>L36*82/F36</f>
        <v>3645.2727272727275</v>
      </c>
      <c r="U36" s="10">
        <f>SUM(V36:X36)</f>
        <v>12.301013240827416</v>
      </c>
      <c r="V36">
        <f>N36/MAX(N:N)*OFF_D</f>
        <v>4.2564935064935066</v>
      </c>
      <c r="W36">
        <f>O36/MAX(O:O)*PUN_D</f>
        <v>0.73863636363636365</v>
      </c>
      <c r="X36">
        <f>SUM(Z36:AC36)</f>
        <v>7.3058833706975452</v>
      </c>
      <c r="Y36">
        <f>X36/DEF_D*10</f>
        <v>8.1176481896639388</v>
      </c>
      <c r="Z36">
        <f>(0.7*(HIT_D*DEF_D))+(P36/(MAX(P:P))*(0.3*(HIT_D*DEF_D)))</f>
        <v>1.6037888198757764</v>
      </c>
      <c r="AA36">
        <f>(0.7*(BkS_D*DEF_D))+(Q36/(MAX(Q:Q))*(0.3*(BkS_D*DEF_D)))</f>
        <v>1.9840271059216015</v>
      </c>
      <c r="AB36">
        <f>(0.7*(TkA_D*DEF_D))+(R36/(MAX(R:R))*(0.3*(TkA_D*DEF_D)))</f>
        <v>1.4309090909090909</v>
      </c>
      <c r="AC36">
        <f>(0.7*(SH_D*DEF_D))+(S36/(MAX(S:S))*(0.3*(SH_D*DEF_D)))</f>
        <v>2.2871583539910763</v>
      </c>
    </row>
    <row r="37" spans="1:29" x14ac:dyDescent="0.25">
      <c r="A37" s="9">
        <v>35</v>
      </c>
      <c r="B37" s="49" t="s">
        <v>83</v>
      </c>
      <c r="C37" s="50" t="s">
        <v>37</v>
      </c>
      <c r="D37" s="50" t="s">
        <v>273</v>
      </c>
      <c r="E37" s="50" t="s">
        <v>4</v>
      </c>
      <c r="F37" s="51">
        <v>56</v>
      </c>
      <c r="G37" s="51">
        <v>22</v>
      </c>
      <c r="H37" s="51">
        <v>64</v>
      </c>
      <c r="I37" s="51">
        <v>31</v>
      </c>
      <c r="J37" s="51">
        <v>101</v>
      </c>
      <c r="K37" s="51">
        <v>21</v>
      </c>
      <c r="L37" s="51">
        <v>7514</v>
      </c>
      <c r="M37" s="61">
        <v>1270</v>
      </c>
      <c r="N37">
        <f>G37*82/F37</f>
        <v>32.214285714285715</v>
      </c>
      <c r="O37">
        <f>H37*82/F37</f>
        <v>93.714285714285708</v>
      </c>
      <c r="P37">
        <f>I37*82/F37</f>
        <v>45.392857142857146</v>
      </c>
      <c r="Q37">
        <f>J37*82/F37</f>
        <v>147.89285714285714</v>
      </c>
      <c r="R37">
        <f>K37*82/F37</f>
        <v>30.75</v>
      </c>
      <c r="S37">
        <f>L37*82/F37</f>
        <v>11002.642857142857</v>
      </c>
      <c r="U37" s="10">
        <f>SUM(V37:X37)</f>
        <v>12.292582358177974</v>
      </c>
      <c r="V37">
        <f>N37/MAX(N:N)*OFF_D</f>
        <v>3.1989795918367347</v>
      </c>
      <c r="W37">
        <f>O37/MAX(O:O)*PUN_D</f>
        <v>1.4285714285714286</v>
      </c>
      <c r="X37">
        <f>SUM(Z37:AC37)</f>
        <v>7.6650313377698112</v>
      </c>
      <c r="Y37">
        <f>X37/DEF_D*10</f>
        <v>8.5167014864109021</v>
      </c>
      <c r="Z37">
        <f>(0.7*(HIT_D*DEF_D))+(P37/(MAX(P:P))*(0.3*(HIT_D*DEF_D)))</f>
        <v>1.3621184560780835</v>
      </c>
      <c r="AA37">
        <f>(0.7*(BkS_D*DEF_D))+(Q37/(MAX(Q:Q))*(0.3*(BkS_D*DEF_D)))</f>
        <v>2.1593718872870249</v>
      </c>
      <c r="AB37">
        <f>(0.7*(TkA_D*DEF_D))+(R37/(MAX(R:R))*(0.3*(TkA_D*DEF_D)))</f>
        <v>1.43625</v>
      </c>
      <c r="AC37">
        <f>(0.7*(SH_D*DEF_D))+(S37/(MAX(S:S))*(0.3*(SH_D*DEF_D)))</f>
        <v>2.707290994404703</v>
      </c>
    </row>
    <row r="38" spans="1:29" x14ac:dyDescent="0.25">
      <c r="A38" s="9">
        <v>36</v>
      </c>
      <c r="B38" s="46" t="s">
        <v>96</v>
      </c>
      <c r="C38" s="47" t="s">
        <v>41</v>
      </c>
      <c r="D38" s="47" t="s">
        <v>273</v>
      </c>
      <c r="E38" s="47" t="s">
        <v>4</v>
      </c>
      <c r="F38" s="48">
        <v>54</v>
      </c>
      <c r="G38" s="48">
        <v>22</v>
      </c>
      <c r="H38" s="48">
        <v>30</v>
      </c>
      <c r="I38" s="48">
        <v>125</v>
      </c>
      <c r="J38" s="48">
        <v>85</v>
      </c>
      <c r="K38" s="48">
        <v>29</v>
      </c>
      <c r="L38" s="48">
        <v>9287</v>
      </c>
      <c r="M38" s="60">
        <v>1187</v>
      </c>
      <c r="N38">
        <f>G38*82/F38</f>
        <v>33.407407407407405</v>
      </c>
      <c r="O38">
        <f>H38*82/F38</f>
        <v>45.555555555555557</v>
      </c>
      <c r="P38">
        <f>I38*82/F38</f>
        <v>189.81481481481481</v>
      </c>
      <c r="Q38">
        <f>J38*82/F38</f>
        <v>129.07407407407408</v>
      </c>
      <c r="R38">
        <f>K38*82/F38</f>
        <v>44.037037037037038</v>
      </c>
      <c r="S38">
        <f>L38*82/F38</f>
        <v>14102.481481481482</v>
      </c>
      <c r="U38" s="10">
        <f>SUM(V38:X38)</f>
        <v>12.196679748284264</v>
      </c>
      <c r="V38">
        <f>N38/MAX(N:N)*OFF_D</f>
        <v>3.3174603174603172</v>
      </c>
      <c r="W38">
        <f>O38/MAX(O:O)*PUN_D</f>
        <v>0.69444444444444453</v>
      </c>
      <c r="X38">
        <f>SUM(Z38:AC38)</f>
        <v>8.1847749863795016</v>
      </c>
      <c r="Y38">
        <f>X38/DEF_D*10</f>
        <v>9.0941944293105568</v>
      </c>
      <c r="Z38">
        <f>(0.7*(HIT_D*DEF_D))+(P38/(MAX(P:P))*(0.3*(HIT_D*DEF_D)))</f>
        <v>1.6870186335403727</v>
      </c>
      <c r="AA38">
        <f>(0.7*(BkS_D*DEF_D))+(Q38/(MAX(Q:Q))*(0.3*(BkS_D*DEF_D)))</f>
        <v>2.101045871559633</v>
      </c>
      <c r="AB38">
        <f>(0.7*(TkA_D*DEF_D))+(R38/(MAX(R:R))*(0.3*(TkA_D*DEF_D)))</f>
        <v>1.5124074074074074</v>
      </c>
      <c r="AC38">
        <f>(0.7*(SH_D*DEF_D))+(S38/(MAX(S:S))*(0.3*(SH_D*DEF_D)))</f>
        <v>2.8843030738720872</v>
      </c>
    </row>
    <row r="39" spans="1:29" x14ac:dyDescent="0.25">
      <c r="A39" s="9">
        <v>37</v>
      </c>
      <c r="B39" s="46" t="s">
        <v>258</v>
      </c>
      <c r="C39" s="47" t="s">
        <v>33</v>
      </c>
      <c r="D39" s="47" t="s">
        <v>273</v>
      </c>
      <c r="E39" s="47" t="s">
        <v>4</v>
      </c>
      <c r="F39" s="48">
        <v>55</v>
      </c>
      <c r="G39" s="48">
        <v>23</v>
      </c>
      <c r="H39" s="48">
        <v>27</v>
      </c>
      <c r="I39" s="48">
        <v>101</v>
      </c>
      <c r="J39" s="48">
        <v>94</v>
      </c>
      <c r="K39" s="48">
        <v>21</v>
      </c>
      <c r="L39" s="48">
        <v>10354</v>
      </c>
      <c r="M39" s="60">
        <v>1338</v>
      </c>
      <c r="N39">
        <f>G39*82/F39</f>
        <v>34.290909090909089</v>
      </c>
      <c r="O39">
        <f>H39*82/F39</f>
        <v>40.254545454545458</v>
      </c>
      <c r="P39">
        <f>I39*82/F39</f>
        <v>150.58181818181819</v>
      </c>
      <c r="Q39">
        <f>J39*82/F39</f>
        <v>140.14545454545456</v>
      </c>
      <c r="R39">
        <f>K39*82/F39</f>
        <v>31.309090909090909</v>
      </c>
      <c r="S39">
        <f>L39*82/F39</f>
        <v>15436.872727272726</v>
      </c>
      <c r="U39" s="10">
        <f>SUM(V39:X39)</f>
        <v>12.152905120655809</v>
      </c>
      <c r="V39">
        <f>N39/MAX(N:N)*OFF_D</f>
        <v>3.4051948051948049</v>
      </c>
      <c r="W39">
        <f>O39/MAX(O:O)*PUN_D</f>
        <v>0.61363636363636376</v>
      </c>
      <c r="X39">
        <f>SUM(Z39:AC39)</f>
        <v>8.1340739518246412</v>
      </c>
      <c r="Y39">
        <f>X39/DEF_D*10</f>
        <v>9.0378599464718228</v>
      </c>
      <c r="Z39">
        <f>(0.7*(HIT_D*DEF_D))+(P39/(MAX(P:P))*(0.3*(HIT_D*DEF_D)))</f>
        <v>1.5987577639751553</v>
      </c>
      <c r="AA39">
        <f>(0.7*(BkS_D*DEF_D))+(Q39/(MAX(Q:Q))*(0.3*(BkS_D*DEF_D)))</f>
        <v>2.1353599666388656</v>
      </c>
      <c r="AB39">
        <f>(0.7*(TkA_D*DEF_D))+(R39/(MAX(R:R))*(0.3*(TkA_D*DEF_D)))</f>
        <v>1.4394545454545455</v>
      </c>
      <c r="AC39">
        <f>(0.7*(SH_D*DEF_D))+(S39/(MAX(S:S))*(0.3*(SH_D*DEF_D)))</f>
        <v>2.9605016757560736</v>
      </c>
    </row>
    <row r="40" spans="1:29" x14ac:dyDescent="0.25">
      <c r="A40" s="9">
        <v>38</v>
      </c>
      <c r="B40" s="46" t="s">
        <v>255</v>
      </c>
      <c r="C40" s="47" t="s">
        <v>33</v>
      </c>
      <c r="D40" s="47" t="s">
        <v>273</v>
      </c>
      <c r="E40" s="47" t="s">
        <v>4</v>
      </c>
      <c r="F40" s="48">
        <v>56</v>
      </c>
      <c r="G40" s="48">
        <v>25</v>
      </c>
      <c r="H40" s="48">
        <v>16</v>
      </c>
      <c r="I40" s="48">
        <v>48</v>
      </c>
      <c r="J40" s="48">
        <v>90</v>
      </c>
      <c r="K40" s="48">
        <v>63</v>
      </c>
      <c r="L40" s="48">
        <v>8134</v>
      </c>
      <c r="M40" s="60">
        <v>1290</v>
      </c>
      <c r="N40">
        <f>G40*82/F40</f>
        <v>36.607142857142854</v>
      </c>
      <c r="O40">
        <f>H40*82/F40</f>
        <v>23.428571428571427</v>
      </c>
      <c r="P40">
        <f>I40*82/F40</f>
        <v>70.285714285714292</v>
      </c>
      <c r="Q40">
        <f>J40*82/F40</f>
        <v>131.78571428571428</v>
      </c>
      <c r="R40">
        <f>K40*82/F40</f>
        <v>92.25</v>
      </c>
      <c r="S40">
        <f>L40*82/F40</f>
        <v>11910.5</v>
      </c>
      <c r="U40" s="10">
        <f>SUM(V40:X40)</f>
        <v>12.06779898006949</v>
      </c>
      <c r="V40">
        <f>N40/MAX(N:N)*OFF_D</f>
        <v>3.635204081632653</v>
      </c>
      <c r="W40">
        <f>O40/MAX(O:O)*PUN_D</f>
        <v>0.35714285714285715</v>
      </c>
      <c r="X40">
        <f>SUM(Z40:AC40)</f>
        <v>8.0754520412939801</v>
      </c>
      <c r="Y40">
        <f>X40/DEF_D*10</f>
        <v>8.9727244903266445</v>
      </c>
      <c r="Z40">
        <f>(0.7*(HIT_D*DEF_D))+(P40/(MAX(P:P))*(0.3*(HIT_D*DEF_D)))</f>
        <v>1.4181188997338066</v>
      </c>
      <c r="AA40">
        <f>(0.7*(BkS_D*DEF_D))+(Q40/(MAX(Q:Q))*(0.3*(BkS_D*DEF_D)))</f>
        <v>2.1094501965923986</v>
      </c>
      <c r="AB40">
        <f>(0.7*(TkA_D*DEF_D))+(R40/(MAX(R:R))*(0.3*(TkA_D*DEF_D)))</f>
        <v>1.7887500000000001</v>
      </c>
      <c r="AC40">
        <f>(0.7*(SH_D*DEF_D))+(S40/(MAX(S:S))*(0.3*(SH_D*DEF_D)))</f>
        <v>2.7591329449677744</v>
      </c>
    </row>
    <row r="41" spans="1:29" x14ac:dyDescent="0.25">
      <c r="A41" s="9">
        <v>39</v>
      </c>
      <c r="B41" s="46" t="s">
        <v>290</v>
      </c>
      <c r="C41" s="47" t="s">
        <v>37</v>
      </c>
      <c r="D41" s="47" t="s">
        <v>273</v>
      </c>
      <c r="E41" s="47" t="s">
        <v>4</v>
      </c>
      <c r="F41" s="48">
        <v>56</v>
      </c>
      <c r="G41" s="48">
        <v>24</v>
      </c>
      <c r="H41" s="48">
        <v>38</v>
      </c>
      <c r="I41" s="48">
        <v>64</v>
      </c>
      <c r="J41" s="48">
        <v>87</v>
      </c>
      <c r="K41" s="48">
        <v>24</v>
      </c>
      <c r="L41" s="48">
        <v>7174</v>
      </c>
      <c r="M41" s="60">
        <v>1303</v>
      </c>
      <c r="N41">
        <f>G41*82/F41</f>
        <v>35.142857142857146</v>
      </c>
      <c r="O41">
        <f>H41*82/F41</f>
        <v>55.642857142857146</v>
      </c>
      <c r="P41">
        <f>I41*82/F41</f>
        <v>93.714285714285708</v>
      </c>
      <c r="Q41">
        <f>J41*82/F41</f>
        <v>127.39285714285714</v>
      </c>
      <c r="R41">
        <f>K41*82/F41</f>
        <v>35.142857142857146</v>
      </c>
      <c r="S41">
        <f>L41*82/F41</f>
        <v>10504.785714285714</v>
      </c>
      <c r="U41" s="10">
        <f>SUM(V41:X41)</f>
        <v>12.044960702838907</v>
      </c>
      <c r="V41">
        <f>N41/MAX(N:N)*OFF_D</f>
        <v>3.4897959183673475</v>
      </c>
      <c r="W41">
        <f>O41/MAX(O:O)*PUN_D</f>
        <v>0.84821428571428581</v>
      </c>
      <c r="X41">
        <f>SUM(Z41:AC41)</f>
        <v>7.7069504987572746</v>
      </c>
      <c r="Y41">
        <f>X41/DEF_D*10</f>
        <v>8.5632783319525281</v>
      </c>
      <c r="Z41">
        <f>(0.7*(HIT_D*DEF_D))+(P41/(MAX(P:P))*(0.3*(HIT_D*DEF_D)))</f>
        <v>1.4708251996450754</v>
      </c>
      <c r="AA41">
        <f>(0.7*(BkS_D*DEF_D))+(Q41/(MAX(Q:Q))*(0.3*(BkS_D*DEF_D)))</f>
        <v>2.0958351900393186</v>
      </c>
      <c r="AB41">
        <f>(0.7*(TkA_D*DEF_D))+(R41/(MAX(R:R))*(0.3*(TkA_D*DEF_D)))</f>
        <v>1.4614285714285715</v>
      </c>
      <c r="AC41">
        <f>(0.7*(SH_D*DEF_D))+(S41/(MAX(S:S))*(0.3*(SH_D*DEF_D)))</f>
        <v>2.678861537644309</v>
      </c>
    </row>
    <row r="42" spans="1:29" x14ac:dyDescent="0.25">
      <c r="A42" s="9">
        <v>40</v>
      </c>
      <c r="B42" s="49" t="s">
        <v>315</v>
      </c>
      <c r="C42" s="50" t="s">
        <v>37</v>
      </c>
      <c r="D42" s="50" t="s">
        <v>273</v>
      </c>
      <c r="E42" s="50" t="s">
        <v>4</v>
      </c>
      <c r="F42" s="51">
        <v>55</v>
      </c>
      <c r="G42" s="51">
        <v>26</v>
      </c>
      <c r="H42" s="51">
        <v>14</v>
      </c>
      <c r="I42" s="51">
        <v>94</v>
      </c>
      <c r="J42" s="51">
        <v>97</v>
      </c>
      <c r="K42" s="51">
        <v>30</v>
      </c>
      <c r="L42" s="51">
        <v>6373</v>
      </c>
      <c r="M42" s="61">
        <v>1229</v>
      </c>
      <c r="N42">
        <f>G42*82/F42</f>
        <v>38.763636363636365</v>
      </c>
      <c r="O42">
        <f>H42*82/F42</f>
        <v>20.872727272727271</v>
      </c>
      <c r="P42">
        <f>I42*82/F42</f>
        <v>140.14545454545456</v>
      </c>
      <c r="Q42">
        <f>J42*82/F42</f>
        <v>144.61818181818182</v>
      </c>
      <c r="R42">
        <f>K42*82/F42</f>
        <v>44.727272727272727</v>
      </c>
      <c r="S42">
        <f>L42*82/F42</f>
        <v>9501.5636363636368</v>
      </c>
      <c r="U42" s="10">
        <f>SUM(V42:X42)</f>
        <v>12.02997202760174</v>
      </c>
      <c r="V42">
        <f>N42/MAX(N:N)*OFF_D</f>
        <v>3.8493506493506491</v>
      </c>
      <c r="W42">
        <f>O42/MAX(O:O)*PUN_D</f>
        <v>0.31818181818181818</v>
      </c>
      <c r="X42">
        <f>SUM(Z42:AC42)</f>
        <v>7.862439560069272</v>
      </c>
      <c r="Y42">
        <f>X42/DEF_D*10</f>
        <v>8.7360439556325247</v>
      </c>
      <c r="Z42">
        <f>(0.7*(HIT_D*DEF_D))+(P42/(MAX(P:P))*(0.3*(HIT_D*DEF_D)))</f>
        <v>1.5752795031055902</v>
      </c>
      <c r="AA42">
        <f>(0.7*(BkS_D*DEF_D))+(Q42/(MAX(Q:Q))*(0.3*(BkS_D*DEF_D)))</f>
        <v>2.149222518765638</v>
      </c>
      <c r="AB42">
        <f>(0.7*(TkA_D*DEF_D))+(R42/(MAX(R:R))*(0.3*(TkA_D*DEF_D)))</f>
        <v>1.5163636363636364</v>
      </c>
      <c r="AC42">
        <f>(0.7*(SH_D*DEF_D))+(S42/(MAX(S:S))*(0.3*(SH_D*DEF_D)))</f>
        <v>2.6215739018344077</v>
      </c>
    </row>
    <row r="43" spans="1:29" x14ac:dyDescent="0.25">
      <c r="A43" s="9">
        <v>41</v>
      </c>
      <c r="B43" s="46" t="s">
        <v>175</v>
      </c>
      <c r="C43" s="47" t="s">
        <v>35</v>
      </c>
      <c r="D43" s="47" t="s">
        <v>273</v>
      </c>
      <c r="E43" s="47" t="s">
        <v>4</v>
      </c>
      <c r="F43" s="48">
        <v>56</v>
      </c>
      <c r="G43" s="48">
        <v>24</v>
      </c>
      <c r="H43" s="48">
        <v>33</v>
      </c>
      <c r="I43" s="48">
        <v>121</v>
      </c>
      <c r="J43" s="48">
        <v>101</v>
      </c>
      <c r="K43" s="48">
        <v>12</v>
      </c>
      <c r="L43" s="48">
        <v>6497</v>
      </c>
      <c r="M43" s="60">
        <v>1191</v>
      </c>
      <c r="N43">
        <f>G43*82/F43</f>
        <v>35.142857142857146</v>
      </c>
      <c r="O43">
        <f>H43*82/F43</f>
        <v>48.321428571428569</v>
      </c>
      <c r="P43">
        <f>I43*82/F43</f>
        <v>177.17857142857142</v>
      </c>
      <c r="Q43">
        <f>J43*82/F43</f>
        <v>147.89285714285714</v>
      </c>
      <c r="R43">
        <f>K43*82/F43</f>
        <v>17.571428571428573</v>
      </c>
      <c r="S43">
        <f>L43*82/F43</f>
        <v>9513.4642857142862</v>
      </c>
      <c r="U43" s="10">
        <f>SUM(V43:X43)</f>
        <v>12.02733409957618</v>
      </c>
      <c r="V43">
        <f>N43/MAX(N:N)*OFF_D</f>
        <v>3.4897959183673475</v>
      </c>
      <c r="W43">
        <f>O43/MAX(O:O)*PUN_D</f>
        <v>0.7366071428571429</v>
      </c>
      <c r="X43">
        <f>SUM(Z43:AC43)</f>
        <v>7.8009310383516892</v>
      </c>
      <c r="Y43">
        <f>X43/DEF_D*10</f>
        <v>8.6677011537240993</v>
      </c>
      <c r="Z43">
        <f>(0.7*(HIT_D*DEF_D))+(P43/(MAX(P:P))*(0.3*(HIT_D*DEF_D)))</f>
        <v>1.6585913930789706</v>
      </c>
      <c r="AA43">
        <f>(0.7*(BkS_D*DEF_D))+(Q43/(MAX(Q:Q))*(0.3*(BkS_D*DEF_D)))</f>
        <v>2.1593718872870249</v>
      </c>
      <c r="AB43">
        <f>(0.7*(TkA_D*DEF_D))+(R43/(MAX(R:R))*(0.3*(TkA_D*DEF_D)))</f>
        <v>1.3607142857142858</v>
      </c>
      <c r="AC43">
        <f>(0.7*(SH_D*DEF_D))+(S43/(MAX(S:S))*(0.3*(SH_D*DEF_D)))</f>
        <v>2.6222534722714075</v>
      </c>
    </row>
    <row r="44" spans="1:29" x14ac:dyDescent="0.25">
      <c r="A44" s="9">
        <v>42</v>
      </c>
      <c r="B44" s="46" t="s">
        <v>189</v>
      </c>
      <c r="C44" s="47" t="s">
        <v>35</v>
      </c>
      <c r="D44" s="47" t="s">
        <v>273</v>
      </c>
      <c r="E44" s="47" t="s">
        <v>4</v>
      </c>
      <c r="F44" s="48">
        <v>54</v>
      </c>
      <c r="G44" s="48">
        <v>25</v>
      </c>
      <c r="H44" s="48">
        <v>27</v>
      </c>
      <c r="I44" s="48">
        <v>86</v>
      </c>
      <c r="J44" s="48">
        <v>36</v>
      </c>
      <c r="K44" s="48">
        <v>28</v>
      </c>
      <c r="L44" s="48">
        <v>6951</v>
      </c>
      <c r="M44" s="60">
        <v>1260</v>
      </c>
      <c r="N44">
        <f>G44*82/F44</f>
        <v>37.962962962962962</v>
      </c>
      <c r="O44">
        <f>H44*82/F44</f>
        <v>41</v>
      </c>
      <c r="P44">
        <f>I44*82/F44</f>
        <v>130.59259259259258</v>
      </c>
      <c r="Q44">
        <f>J44*82/F44</f>
        <v>54.666666666666664</v>
      </c>
      <c r="R44">
        <f>K44*82/F44</f>
        <v>42.518518518518519</v>
      </c>
      <c r="S44">
        <f>L44*82/F44</f>
        <v>10555.222222222223</v>
      </c>
      <c r="U44" s="10">
        <f>SUM(V44:X44)</f>
        <v>12.004506632090223</v>
      </c>
      <c r="V44">
        <f>N44/MAX(N:N)*OFF_D</f>
        <v>3.7698412698412693</v>
      </c>
      <c r="W44">
        <f>O44/MAX(O:O)*PUN_D</f>
        <v>0.625</v>
      </c>
      <c r="X44">
        <f>SUM(Z44:AC44)</f>
        <v>7.609665362248955</v>
      </c>
      <c r="Y44">
        <f>X44/DEF_D*10</f>
        <v>8.455183735832172</v>
      </c>
      <c r="Z44">
        <f>(0.7*(HIT_D*DEF_D))+(P44/(MAX(P:P))*(0.3*(HIT_D*DEF_D)))</f>
        <v>1.5537888198757763</v>
      </c>
      <c r="AA44">
        <f>(0.7*(BkS_D*DEF_D))+(Q44/(MAX(Q:Q))*(0.3*(BkS_D*DEF_D)))</f>
        <v>1.8704311926605506</v>
      </c>
      <c r="AB44">
        <f>(0.7*(TkA_D*DEF_D))+(R44/(MAX(R:R))*(0.3*(TkA_D*DEF_D)))</f>
        <v>1.5037037037037038</v>
      </c>
      <c r="AC44">
        <f>(0.7*(SH_D*DEF_D))+(S44/(MAX(S:S))*(0.3*(SH_D*DEF_D)))</f>
        <v>2.6817416460089243</v>
      </c>
    </row>
    <row r="45" spans="1:29" x14ac:dyDescent="0.25">
      <c r="A45" s="9">
        <v>43</v>
      </c>
      <c r="B45" s="46" t="s">
        <v>239</v>
      </c>
      <c r="C45" s="47" t="s">
        <v>37</v>
      </c>
      <c r="D45" s="47" t="s">
        <v>273</v>
      </c>
      <c r="E45" s="47" t="s">
        <v>4</v>
      </c>
      <c r="F45" s="48">
        <v>54</v>
      </c>
      <c r="G45" s="48">
        <v>29</v>
      </c>
      <c r="H45" s="48">
        <v>14</v>
      </c>
      <c r="I45" s="48">
        <v>43</v>
      </c>
      <c r="J45" s="48">
        <v>59</v>
      </c>
      <c r="K45" s="48">
        <v>23</v>
      </c>
      <c r="L45" s="48">
        <v>4030</v>
      </c>
      <c r="M45" s="60">
        <v>1207</v>
      </c>
      <c r="N45">
        <f>G45*82/F45</f>
        <v>44.037037037037038</v>
      </c>
      <c r="O45">
        <f>H45*82/F45</f>
        <v>21.25925925925926</v>
      </c>
      <c r="P45">
        <f>I45*82/F45</f>
        <v>65.296296296296291</v>
      </c>
      <c r="Q45">
        <f>J45*82/F45</f>
        <v>89.592592592592595</v>
      </c>
      <c r="R45">
        <f>K45*82/F45</f>
        <v>34.925925925925924</v>
      </c>
      <c r="S45">
        <f>L45*82/F45</f>
        <v>6119.6296296296296</v>
      </c>
      <c r="U45" s="10">
        <f>SUM(V45:X45)</f>
        <v>11.971301589535551</v>
      </c>
      <c r="V45">
        <f>N45/MAX(N:N)*OFF_D</f>
        <v>4.3730158730158735</v>
      </c>
      <c r="W45">
        <f>O45/MAX(O:O)*PUN_D</f>
        <v>0.32407407407407413</v>
      </c>
      <c r="X45">
        <f>SUM(Z45:AC45)</f>
        <v>7.2742116424456036</v>
      </c>
      <c r="Y45">
        <f>X45/DEF_D*10</f>
        <v>8.0824573804951143</v>
      </c>
      <c r="Z45">
        <f>(0.7*(HIT_D*DEF_D))+(P45/(MAX(P:P))*(0.3*(HIT_D*DEF_D)))</f>
        <v>1.4068944099378882</v>
      </c>
      <c r="AA45">
        <f>(0.7*(BkS_D*DEF_D))+(Q45/(MAX(Q:Q))*(0.3*(BkS_D*DEF_D)))</f>
        <v>1.9786788990825688</v>
      </c>
      <c r="AB45">
        <f>(0.7*(TkA_D*DEF_D))+(R45/(MAX(R:R))*(0.3*(TkA_D*DEF_D)))</f>
        <v>1.4601851851851853</v>
      </c>
      <c r="AC45">
        <f>(0.7*(SH_D*DEF_D))+(S45/(MAX(S:S))*(0.3*(SH_D*DEF_D)))</f>
        <v>2.4284531482399605</v>
      </c>
    </row>
    <row r="46" spans="1:29" x14ac:dyDescent="0.25">
      <c r="A46" s="9">
        <v>44</v>
      </c>
      <c r="B46" s="49" t="s">
        <v>364</v>
      </c>
      <c r="C46" s="50" t="s">
        <v>41</v>
      </c>
      <c r="D46" s="50" t="s">
        <v>273</v>
      </c>
      <c r="E46" s="50" t="s">
        <v>4</v>
      </c>
      <c r="F46" s="51">
        <v>55</v>
      </c>
      <c r="G46" s="51">
        <v>31</v>
      </c>
      <c r="H46" s="51">
        <v>20</v>
      </c>
      <c r="I46" s="51">
        <v>48</v>
      </c>
      <c r="J46" s="51">
        <v>47</v>
      </c>
      <c r="K46" s="51">
        <v>22</v>
      </c>
      <c r="L46" s="51">
        <v>540</v>
      </c>
      <c r="M46" s="61">
        <v>1141</v>
      </c>
      <c r="N46">
        <f>G46*82/F46</f>
        <v>46.218181818181819</v>
      </c>
      <c r="O46">
        <f>H46*82/F46</f>
        <v>29.818181818181817</v>
      </c>
      <c r="P46">
        <f>I46*82/F46</f>
        <v>71.563636363636363</v>
      </c>
      <c r="Q46">
        <f>J46*82/F46</f>
        <v>70.072727272727278</v>
      </c>
      <c r="R46">
        <f>K46*82/F46</f>
        <v>32.799999999999997</v>
      </c>
      <c r="S46">
        <f>L46*82/F46</f>
        <v>805.09090909090912</v>
      </c>
      <c r="U46" s="10">
        <f>SUM(V46:X46)</f>
        <v>11.9563032404895</v>
      </c>
      <c r="V46">
        <f>N46/MAX(N:N)*OFF_D</f>
        <v>4.5896103896103897</v>
      </c>
      <c r="W46">
        <f>O46/MAX(O:O)*PUN_D</f>
        <v>0.45454545454545459</v>
      </c>
      <c r="X46">
        <f>SUM(Z46:AC46)</f>
        <v>6.9121473963336566</v>
      </c>
      <c r="Y46">
        <f>X46/DEF_D*10</f>
        <v>7.6801637737040629</v>
      </c>
      <c r="Z46">
        <f>(0.7*(HIT_D*DEF_D))+(P46/(MAX(P:P))*(0.3*(HIT_D*DEF_D)))</f>
        <v>1.4209937888198758</v>
      </c>
      <c r="AA46">
        <f>(0.7*(BkS_D*DEF_D))+(Q46/(MAX(Q:Q))*(0.3*(BkS_D*DEF_D)))</f>
        <v>1.9181799833194328</v>
      </c>
      <c r="AB46">
        <f>(0.7*(TkA_D*DEF_D))+(R46/(MAX(R:R))*(0.3*(TkA_D*DEF_D)))</f>
        <v>1.448</v>
      </c>
      <c r="AC46">
        <f>(0.7*(SH_D*DEF_D))+(S46/(MAX(S:S))*(0.3*(SH_D*DEF_D)))</f>
        <v>2.1249736241943484</v>
      </c>
    </row>
    <row r="47" spans="1:29" x14ac:dyDescent="0.25">
      <c r="A47" s="9">
        <v>45</v>
      </c>
      <c r="B47" s="46" t="s">
        <v>141</v>
      </c>
      <c r="C47" s="47" t="s">
        <v>33</v>
      </c>
      <c r="D47" s="47" t="s">
        <v>273</v>
      </c>
      <c r="E47" s="47" t="s">
        <v>4</v>
      </c>
      <c r="F47" s="48">
        <v>50</v>
      </c>
      <c r="G47" s="48">
        <v>20</v>
      </c>
      <c r="H47" s="48">
        <v>20</v>
      </c>
      <c r="I47" s="48">
        <v>71</v>
      </c>
      <c r="J47" s="48">
        <v>91</v>
      </c>
      <c r="K47" s="48">
        <v>16</v>
      </c>
      <c r="L47" s="48">
        <v>9221</v>
      </c>
      <c r="M47" s="60">
        <v>1243</v>
      </c>
      <c r="N47">
        <f>G47*82/F47</f>
        <v>32.799999999999997</v>
      </c>
      <c r="O47">
        <f>H47*82/F47</f>
        <v>32.799999999999997</v>
      </c>
      <c r="P47">
        <f>I47*82/F47</f>
        <v>116.44</v>
      </c>
      <c r="Q47">
        <f>J47*82/F47</f>
        <v>149.24</v>
      </c>
      <c r="R47">
        <f>K47*82/F47</f>
        <v>26.24</v>
      </c>
      <c r="S47">
        <f>L47*82/F47</f>
        <v>15122.44</v>
      </c>
      <c r="U47" s="10">
        <f>SUM(V47:X47)</f>
        <v>11.795586745083114</v>
      </c>
      <c r="V47">
        <f>N47/MAX(N:N)*OFF_D</f>
        <v>3.2571428571428567</v>
      </c>
      <c r="W47">
        <f>O47/MAX(O:O)*PUN_D</f>
        <v>0.5</v>
      </c>
      <c r="X47">
        <f>SUM(Z47:AC47)</f>
        <v>8.0384438879402573</v>
      </c>
      <c r="Y47">
        <f>X47/DEF_D*10</f>
        <v>8.9316043199336193</v>
      </c>
      <c r="Z47">
        <f>(0.7*(HIT_D*DEF_D))+(P47/(MAX(P:P))*(0.3*(HIT_D*DEF_D)))</f>
        <v>1.5219503105590062</v>
      </c>
      <c r="AA47">
        <f>(0.7*(BkS_D*DEF_D))+(Q47/(MAX(Q:Q))*(0.3*(BkS_D*DEF_D)))</f>
        <v>2.163547155963303</v>
      </c>
      <c r="AB47">
        <f>(0.7*(TkA_D*DEF_D))+(R47/(MAX(R:R))*(0.3*(TkA_D*DEF_D)))</f>
        <v>1.4104000000000001</v>
      </c>
      <c r="AC47">
        <f>(0.7*(SH_D*DEF_D))+(S47/(MAX(S:S))*(0.3*(SH_D*DEF_D)))</f>
        <v>2.9425464214179478</v>
      </c>
    </row>
    <row r="48" spans="1:29" x14ac:dyDescent="0.25">
      <c r="A48" s="9">
        <v>46</v>
      </c>
      <c r="B48" s="49" t="s">
        <v>220</v>
      </c>
      <c r="C48" s="50" t="s">
        <v>41</v>
      </c>
      <c r="D48" s="50" t="s">
        <v>273</v>
      </c>
      <c r="E48" s="50" t="s">
        <v>4</v>
      </c>
      <c r="F48" s="51">
        <v>55</v>
      </c>
      <c r="G48" s="51">
        <v>27</v>
      </c>
      <c r="H48" s="51">
        <v>10</v>
      </c>
      <c r="I48" s="51">
        <v>66</v>
      </c>
      <c r="J48" s="51">
        <v>55</v>
      </c>
      <c r="K48" s="51">
        <v>29</v>
      </c>
      <c r="L48" s="51">
        <v>5900</v>
      </c>
      <c r="M48" s="61">
        <v>1157</v>
      </c>
      <c r="N48">
        <f>G48*82/F48</f>
        <v>40.254545454545458</v>
      </c>
      <c r="O48">
        <f>H48*82/F48</f>
        <v>14.909090909090908</v>
      </c>
      <c r="P48">
        <f>I48*82/F48</f>
        <v>98.4</v>
      </c>
      <c r="Q48">
        <f>J48*82/F48</f>
        <v>82</v>
      </c>
      <c r="R48">
        <f>K48*82/F48</f>
        <v>43.236363636363635</v>
      </c>
      <c r="S48">
        <f>L48*82/F48</f>
        <v>8796.363636363636</v>
      </c>
      <c r="U48" s="10">
        <f>SUM(V48:X48)</f>
        <v>11.750311167605465</v>
      </c>
      <c r="V48">
        <f>N48/MAX(N:N)*OFF_D</f>
        <v>3.9974025974025977</v>
      </c>
      <c r="W48">
        <f>O48/MAX(O:O)*PUN_D</f>
        <v>0.22727272727272729</v>
      </c>
      <c r="X48">
        <f>SUM(Z48:AC48)</f>
        <v>7.5256358429301402</v>
      </c>
      <c r="Y48">
        <f>X48/DEF_D*10</f>
        <v>8.3618176032557106</v>
      </c>
      <c r="Z48">
        <f>(0.7*(HIT_D*DEF_D))+(P48/(MAX(P:P))*(0.3*(HIT_D*DEF_D)))</f>
        <v>1.4813664596273293</v>
      </c>
      <c r="AA48">
        <f>(0.7*(BkS_D*DEF_D))+(Q48/(MAX(Q:Q))*(0.3*(BkS_D*DEF_D)))</f>
        <v>1.9551467889908256</v>
      </c>
      <c r="AB48">
        <f>(0.7*(TkA_D*DEF_D))+(R48/(MAX(R:R))*(0.3*(TkA_D*DEF_D)))</f>
        <v>1.5078181818181817</v>
      </c>
      <c r="AC48">
        <f>(0.7*(SH_D*DEF_D))+(S48/(MAX(S:S))*(0.3*(SH_D*DEF_D)))</f>
        <v>2.5813044124938029</v>
      </c>
    </row>
    <row r="49" spans="1:29" x14ac:dyDescent="0.25">
      <c r="A49" s="9">
        <v>47</v>
      </c>
      <c r="B49" s="46" t="s">
        <v>323</v>
      </c>
      <c r="C49" s="47" t="s">
        <v>37</v>
      </c>
      <c r="D49" s="47" t="s">
        <v>273</v>
      </c>
      <c r="E49" s="47" t="s">
        <v>4</v>
      </c>
      <c r="F49" s="48">
        <v>52</v>
      </c>
      <c r="G49" s="48">
        <v>20</v>
      </c>
      <c r="H49" s="48">
        <v>32</v>
      </c>
      <c r="I49" s="48">
        <v>37</v>
      </c>
      <c r="J49" s="48">
        <v>80</v>
      </c>
      <c r="K49" s="48">
        <v>39</v>
      </c>
      <c r="L49" s="48">
        <v>6975</v>
      </c>
      <c r="M49" s="60">
        <v>1154</v>
      </c>
      <c r="N49">
        <f>G49*82/F49</f>
        <v>31.53846153846154</v>
      </c>
      <c r="O49">
        <f>H49*82/F49</f>
        <v>50.46153846153846</v>
      </c>
      <c r="P49">
        <f>I49*82/F49</f>
        <v>58.346153846153847</v>
      </c>
      <c r="Q49">
        <f>J49*82/F49</f>
        <v>126.15384615384616</v>
      </c>
      <c r="R49">
        <f>K49*82/F49</f>
        <v>61.5</v>
      </c>
      <c r="S49">
        <f>L49*82/F49</f>
        <v>10999.038461538461</v>
      </c>
      <c r="U49" s="10">
        <f>SUM(V49:X49)</f>
        <v>11.703938089801019</v>
      </c>
      <c r="V49">
        <f>N49/MAX(N:N)*OFF_D</f>
        <v>3.1318681318681318</v>
      </c>
      <c r="W49">
        <f>O49/MAX(O:O)*PUN_D</f>
        <v>0.76923076923076927</v>
      </c>
      <c r="X49">
        <f>SUM(Z49:AC49)</f>
        <v>7.8028391887021185</v>
      </c>
      <c r="Y49">
        <f>X49/DEF_D*10</f>
        <v>8.6698213207801302</v>
      </c>
      <c r="Z49">
        <f>(0.7*(HIT_D*DEF_D))+(P49/(MAX(P:P))*(0.3*(HIT_D*DEF_D)))</f>
        <v>1.3912589584328714</v>
      </c>
      <c r="AA49">
        <f>(0.7*(BkS_D*DEF_D))+(Q49/(MAX(Q:Q))*(0.3*(BkS_D*DEF_D)))</f>
        <v>2.0919950599858859</v>
      </c>
      <c r="AB49">
        <f>(0.7*(TkA_D*DEF_D))+(R49/(MAX(R:R))*(0.3*(TkA_D*DEF_D)))</f>
        <v>1.6125</v>
      </c>
      <c r="AC49">
        <f>(0.7*(SH_D*DEF_D))+(S49/(MAX(S:S))*(0.3*(SH_D*DEF_D)))</f>
        <v>2.7070851702833609</v>
      </c>
    </row>
    <row r="50" spans="1:29" x14ac:dyDescent="0.25">
      <c r="A50" s="9">
        <v>48</v>
      </c>
      <c r="B50" s="46" t="s">
        <v>111</v>
      </c>
      <c r="C50" s="47" t="s">
        <v>37</v>
      </c>
      <c r="D50" s="47" t="s">
        <v>273</v>
      </c>
      <c r="E50" s="47" t="s">
        <v>4</v>
      </c>
      <c r="F50" s="48">
        <v>53</v>
      </c>
      <c r="G50" s="48">
        <v>27</v>
      </c>
      <c r="H50" s="48">
        <v>22</v>
      </c>
      <c r="I50" s="48">
        <v>51</v>
      </c>
      <c r="J50" s="48">
        <v>53</v>
      </c>
      <c r="K50" s="48">
        <v>23</v>
      </c>
      <c r="L50" s="48">
        <v>462</v>
      </c>
      <c r="M50" s="60">
        <v>1135</v>
      </c>
      <c r="N50">
        <f>G50*82/F50</f>
        <v>41.773584905660378</v>
      </c>
      <c r="O50">
        <f>H50*82/F50</f>
        <v>34.037735849056602</v>
      </c>
      <c r="P50">
        <f>I50*82/F50</f>
        <v>78.905660377358487</v>
      </c>
      <c r="Q50">
        <f>J50*82/F50</f>
        <v>82</v>
      </c>
      <c r="R50">
        <f>K50*82/F50</f>
        <v>35.584905660377359</v>
      </c>
      <c r="S50">
        <f>L50*82/F50</f>
        <v>714.79245283018872</v>
      </c>
      <c r="U50" s="10">
        <f>SUM(V50:X50)</f>
        <v>11.643553049720481</v>
      </c>
      <c r="V50">
        <f>N50/MAX(N:N)*OFF_D</f>
        <v>4.1482479784366575</v>
      </c>
      <c r="W50">
        <f>O50/MAX(O:O)*PUN_D</f>
        <v>0.51886792452830188</v>
      </c>
      <c r="X50">
        <f>SUM(Z50:AC50)</f>
        <v>6.9764371467555213</v>
      </c>
      <c r="Y50">
        <f>X50/DEF_D*10</f>
        <v>7.7515968297283564</v>
      </c>
      <c r="Z50">
        <f>(0.7*(HIT_D*DEF_D))+(P50/(MAX(P:P))*(0.3*(HIT_D*DEF_D)))</f>
        <v>1.4375108402671979</v>
      </c>
      <c r="AA50">
        <f>(0.7*(BkS_D*DEF_D))+(Q50/(MAX(Q:Q))*(0.3*(BkS_D*DEF_D)))</f>
        <v>1.9551467889908256</v>
      </c>
      <c r="AB50">
        <f>(0.7*(TkA_D*DEF_D))+(R50/(MAX(R:R))*(0.3*(TkA_D*DEF_D)))</f>
        <v>1.4639622641509433</v>
      </c>
      <c r="AC50">
        <f>(0.7*(SH_D*DEF_D))+(S50/(MAX(S:S))*(0.3*(SH_D*DEF_D)))</f>
        <v>2.1198172533465547</v>
      </c>
    </row>
    <row r="51" spans="1:29" x14ac:dyDescent="0.25">
      <c r="A51" s="9">
        <v>49</v>
      </c>
      <c r="B51" s="46" t="s">
        <v>329</v>
      </c>
      <c r="C51" s="47" t="s">
        <v>35</v>
      </c>
      <c r="D51" s="47" t="s">
        <v>273</v>
      </c>
      <c r="E51" s="47" t="s">
        <v>4</v>
      </c>
      <c r="F51" s="48">
        <v>36</v>
      </c>
      <c r="G51" s="48">
        <v>14</v>
      </c>
      <c r="H51" s="48">
        <v>41</v>
      </c>
      <c r="I51" s="48">
        <v>36</v>
      </c>
      <c r="J51" s="48">
        <v>45</v>
      </c>
      <c r="K51" s="48">
        <v>10</v>
      </c>
      <c r="L51" s="48">
        <v>562</v>
      </c>
      <c r="M51" s="60">
        <v>672</v>
      </c>
      <c r="N51">
        <f>G51*82/F51</f>
        <v>31.888888888888889</v>
      </c>
      <c r="O51">
        <f>H51*82/F51</f>
        <v>93.388888888888886</v>
      </c>
      <c r="P51">
        <f>I51*82/F51</f>
        <v>82</v>
      </c>
      <c r="Q51">
        <f>J51*82/F51</f>
        <v>102.5</v>
      </c>
      <c r="R51">
        <f>K51*82/F51</f>
        <v>22.777777777777779</v>
      </c>
      <c r="S51">
        <f>L51*82/F51</f>
        <v>1280.1111111111111</v>
      </c>
      <c r="U51" s="10">
        <f>SUM(V51:X51)</f>
        <v>11.596087877689666</v>
      </c>
      <c r="V51">
        <f>N51/MAX(N:N)*OFF_D</f>
        <v>3.166666666666667</v>
      </c>
      <c r="W51">
        <f>O51/MAX(O:O)*PUN_D</f>
        <v>1.4236111111111112</v>
      </c>
      <c r="X51">
        <f>SUM(Z51:AC51)</f>
        <v>7.005810099911888</v>
      </c>
      <c r="Y51">
        <f>X51/DEF_D*10</f>
        <v>7.7842334443465422</v>
      </c>
      <c r="Z51">
        <f>(0.7*(HIT_D*DEF_D))+(P51/(MAX(P:P))*(0.3*(HIT_D*DEF_D)))</f>
        <v>1.444472049689441</v>
      </c>
      <c r="AA51">
        <f>(0.7*(BkS_D*DEF_D))+(Q51/(MAX(Q:Q))*(0.3*(BkS_D*DEF_D)))</f>
        <v>2.0186834862385323</v>
      </c>
      <c r="AB51">
        <f>(0.7*(TkA_D*DEF_D))+(R51/(MAX(R:R))*(0.3*(TkA_D*DEF_D)))</f>
        <v>1.3905555555555555</v>
      </c>
      <c r="AC51">
        <f>(0.7*(SH_D*DEF_D))+(S51/(MAX(S:S))*(0.3*(SH_D*DEF_D)))</f>
        <v>2.1520990084283591</v>
      </c>
    </row>
    <row r="52" spans="1:29" x14ac:dyDescent="0.25">
      <c r="A52" s="9">
        <v>50</v>
      </c>
      <c r="B52" s="49" t="s">
        <v>193</v>
      </c>
      <c r="C52" s="50" t="s">
        <v>31</v>
      </c>
      <c r="D52" s="50" t="s">
        <v>273</v>
      </c>
      <c r="E52" s="50" t="s">
        <v>4</v>
      </c>
      <c r="F52" s="51">
        <v>34</v>
      </c>
      <c r="G52" s="51">
        <v>15</v>
      </c>
      <c r="H52" s="51">
        <v>10</v>
      </c>
      <c r="I52" s="51">
        <v>20</v>
      </c>
      <c r="J52" s="51">
        <v>63</v>
      </c>
      <c r="K52" s="51">
        <v>11</v>
      </c>
      <c r="L52" s="51">
        <v>4062</v>
      </c>
      <c r="M52" s="61">
        <v>855</v>
      </c>
      <c r="N52">
        <f>G52*82/F52</f>
        <v>36.176470588235297</v>
      </c>
      <c r="O52">
        <f>H52*82/F52</f>
        <v>24.117647058823529</v>
      </c>
      <c r="P52">
        <f>I52*82/F52</f>
        <v>48.235294117647058</v>
      </c>
      <c r="Q52">
        <f>J52*82/F52</f>
        <v>151.94117647058823</v>
      </c>
      <c r="R52">
        <f>K52*82/F52</f>
        <v>26.529411764705884</v>
      </c>
      <c r="S52">
        <f>L52*82/F52</f>
        <v>9796.5882352941171</v>
      </c>
      <c r="U52" s="10">
        <f>SUM(V52:X52)</f>
        <v>11.550995759069501</v>
      </c>
      <c r="V52">
        <f>N52/MAX(N:N)*OFF_D</f>
        <v>3.5924369747899161</v>
      </c>
      <c r="W52">
        <f>O52/MAX(O:O)*PUN_D</f>
        <v>0.36764705882352944</v>
      </c>
      <c r="X52">
        <f>SUM(Z52:AC52)</f>
        <v>7.5909117254560545</v>
      </c>
      <c r="Y52">
        <f>X52/DEF_D*10</f>
        <v>8.4343463616178376</v>
      </c>
      <c r="Z52">
        <f>(0.7*(HIT_D*DEF_D))+(P52/(MAX(P:P))*(0.3*(HIT_D*DEF_D)))</f>
        <v>1.3685129704055536</v>
      </c>
      <c r="AA52">
        <f>(0.7*(BkS_D*DEF_D))+(Q52/(MAX(Q:Q))*(0.3*(BkS_D*DEF_D)))</f>
        <v>2.1719190501888828</v>
      </c>
      <c r="AB52">
        <f>(0.7*(TkA_D*DEF_D))+(R52/(MAX(R:R))*(0.3*(TkA_D*DEF_D)))</f>
        <v>1.4120588235294118</v>
      </c>
      <c r="AC52">
        <f>(0.7*(SH_D*DEF_D))+(S52/(MAX(S:S))*(0.3*(SH_D*DEF_D)))</f>
        <v>2.6384208813322059</v>
      </c>
    </row>
    <row r="53" spans="1:29" x14ac:dyDescent="0.25">
      <c r="A53" s="9">
        <v>51</v>
      </c>
      <c r="B53" s="46" t="s">
        <v>112</v>
      </c>
      <c r="C53" s="47" t="s">
        <v>37</v>
      </c>
      <c r="D53" s="47" t="s">
        <v>273</v>
      </c>
      <c r="E53" s="47" t="s">
        <v>4</v>
      </c>
      <c r="F53" s="48">
        <v>56</v>
      </c>
      <c r="G53" s="48">
        <v>20</v>
      </c>
      <c r="H53" s="48">
        <v>37</v>
      </c>
      <c r="I53" s="48">
        <v>106</v>
      </c>
      <c r="J53" s="48">
        <v>79</v>
      </c>
      <c r="K53" s="48">
        <v>27</v>
      </c>
      <c r="L53" s="48">
        <v>6188</v>
      </c>
      <c r="M53" s="60">
        <v>1250</v>
      </c>
      <c r="N53">
        <f>G53*82/F53</f>
        <v>29.285714285714285</v>
      </c>
      <c r="O53">
        <f>H53*82/F53</f>
        <v>54.178571428571431</v>
      </c>
      <c r="P53">
        <f>I53*82/F53</f>
        <v>155.21428571428572</v>
      </c>
      <c r="Q53">
        <f>J53*82/F53</f>
        <v>115.67857142857143</v>
      </c>
      <c r="R53">
        <f>K53*82/F53</f>
        <v>39.535714285714285</v>
      </c>
      <c r="S53">
        <f>L53*82/F53</f>
        <v>9061</v>
      </c>
      <c r="U53" s="10">
        <f>SUM(V53:X53)</f>
        <v>11.485787121155218</v>
      </c>
      <c r="V53">
        <f>N53/MAX(N:N)*OFF_D</f>
        <v>2.908163265306122</v>
      </c>
      <c r="W53">
        <f>O53/MAX(O:O)*PUN_D</f>
        <v>0.82589285714285721</v>
      </c>
      <c r="X53">
        <f>SUM(Z53:AC53)</f>
        <v>7.7517309987062379</v>
      </c>
      <c r="Y53">
        <f>X53/DEF_D*10</f>
        <v>8.6130344430069314</v>
      </c>
      <c r="Z53">
        <f>(0.7*(HIT_D*DEF_D))+(P53/(MAX(P:P))*(0.3*(HIT_D*DEF_D)))</f>
        <v>1.6091792369121563</v>
      </c>
      <c r="AA53">
        <f>(0.7*(BkS_D*DEF_D))+(Q53/(MAX(Q:Q))*(0.3*(BkS_D*DEF_D)))</f>
        <v>2.0595285058977719</v>
      </c>
      <c r="AB53">
        <f>(0.7*(TkA_D*DEF_D))+(R53/(MAX(R:R))*(0.3*(TkA_D*DEF_D)))</f>
        <v>1.4866071428571428</v>
      </c>
      <c r="AC53">
        <f>(0.7*(SH_D*DEF_D))+(S53/(MAX(S:S))*(0.3*(SH_D*DEF_D)))</f>
        <v>2.596416113039167</v>
      </c>
    </row>
    <row r="54" spans="1:29" x14ac:dyDescent="0.25">
      <c r="A54" s="9">
        <v>52</v>
      </c>
      <c r="B54" s="49" t="s">
        <v>87</v>
      </c>
      <c r="C54" s="50" t="s">
        <v>37</v>
      </c>
      <c r="D54" s="50" t="s">
        <v>273</v>
      </c>
      <c r="E54" s="50" t="s">
        <v>4</v>
      </c>
      <c r="F54" s="51">
        <v>53</v>
      </c>
      <c r="G54" s="51">
        <v>18</v>
      </c>
      <c r="H54" s="51">
        <v>28</v>
      </c>
      <c r="I54" s="51">
        <v>74</v>
      </c>
      <c r="J54" s="51">
        <v>81</v>
      </c>
      <c r="K54" s="51">
        <v>20</v>
      </c>
      <c r="L54" s="51">
        <v>10085</v>
      </c>
      <c r="M54" s="61">
        <v>1161</v>
      </c>
      <c r="N54">
        <f>G54*82/F54</f>
        <v>27.849056603773583</v>
      </c>
      <c r="O54">
        <f>H54*82/F54</f>
        <v>43.320754716981135</v>
      </c>
      <c r="P54">
        <f>I54*82/F54</f>
        <v>114.49056603773585</v>
      </c>
      <c r="Q54">
        <f>J54*82/F54</f>
        <v>125.32075471698113</v>
      </c>
      <c r="R54">
        <f>K54*82/F54</f>
        <v>30.943396226415093</v>
      </c>
      <c r="S54">
        <f>L54*82/F54</f>
        <v>15603.207547169812</v>
      </c>
      <c r="U54" s="10">
        <f>SUM(V54:X54)</f>
        <v>11.440212267107626</v>
      </c>
      <c r="V54">
        <f>N54/MAX(N:N)*OFF_D</f>
        <v>2.7654986522911047</v>
      </c>
      <c r="W54">
        <f>O54/MAX(O:O)*PUN_D</f>
        <v>0.66037735849056611</v>
      </c>
      <c r="X54">
        <f>SUM(Z54:AC54)</f>
        <v>8.0143362563259544</v>
      </c>
      <c r="Y54">
        <f>X54/DEF_D*10</f>
        <v>8.9048180625843933</v>
      </c>
      <c r="Z54">
        <f>(0.7*(HIT_D*DEF_D))+(P54/(MAX(P:P))*(0.3*(HIT_D*DEF_D)))</f>
        <v>1.5175647486229931</v>
      </c>
      <c r="AA54">
        <f>(0.7*(BkS_D*DEF_D))+(Q54/(MAX(Q:Q))*(0.3*(BkS_D*DEF_D)))</f>
        <v>2.0894130171369225</v>
      </c>
      <c r="AB54">
        <f>(0.7*(TkA_D*DEF_D))+(R54/(MAX(R:R))*(0.3*(TkA_D*DEF_D)))</f>
        <v>1.4373584905660377</v>
      </c>
      <c r="AC54">
        <f>(0.7*(SH_D*DEF_D))+(S54/(MAX(S:S))*(0.3*(SH_D*DEF_D)))</f>
        <v>2.97</v>
      </c>
    </row>
    <row r="55" spans="1:29" x14ac:dyDescent="0.25">
      <c r="A55" s="9">
        <v>53</v>
      </c>
      <c r="B55" s="49" t="s">
        <v>373</v>
      </c>
      <c r="C55" s="50" t="s">
        <v>41</v>
      </c>
      <c r="D55" s="50" t="s">
        <v>273</v>
      </c>
      <c r="E55" s="50" t="s">
        <v>4</v>
      </c>
      <c r="F55" s="51">
        <v>50</v>
      </c>
      <c r="G55" s="51">
        <v>23</v>
      </c>
      <c r="H55" s="51">
        <v>31</v>
      </c>
      <c r="I55" s="51">
        <v>26</v>
      </c>
      <c r="J55" s="51">
        <v>44</v>
      </c>
      <c r="K55" s="51">
        <v>13</v>
      </c>
      <c r="L55" s="51">
        <v>334</v>
      </c>
      <c r="M55" s="61">
        <v>853</v>
      </c>
      <c r="N55">
        <f>G55*82/F55</f>
        <v>37.72</v>
      </c>
      <c r="O55">
        <f>H55*82/F55</f>
        <v>50.84</v>
      </c>
      <c r="P55">
        <f>I55*82/F55</f>
        <v>42.64</v>
      </c>
      <c r="Q55">
        <f>J55*82/F55</f>
        <v>72.16</v>
      </c>
      <c r="R55">
        <f>K55*82/F55</f>
        <v>21.32</v>
      </c>
      <c r="S55">
        <f>L55*82/F55</f>
        <v>547.76</v>
      </c>
      <c r="U55" s="10">
        <f>SUM(V55:X55)</f>
        <v>11.2937680175851</v>
      </c>
      <c r="V55">
        <f>N55/MAX(N:N)*OFF_D</f>
        <v>3.7457142857142856</v>
      </c>
      <c r="W55">
        <f>O55/MAX(O:O)*PUN_D</f>
        <v>0.77500000000000013</v>
      </c>
      <c r="X55">
        <f>SUM(Z55:AC55)</f>
        <v>6.7730537318708137</v>
      </c>
      <c r="Y55">
        <f>X55/DEF_D*10</f>
        <v>7.5256152576342377</v>
      </c>
      <c r="Z55">
        <f>(0.7*(HIT_D*DEF_D))+(P55/(MAX(P:P))*(0.3*(HIT_D*DEF_D)))</f>
        <v>1.3559254658385094</v>
      </c>
      <c r="AA55">
        <f>(0.7*(BkS_D*DEF_D))+(Q55/(MAX(Q:Q))*(0.3*(BkS_D*DEF_D)))</f>
        <v>1.9246491743119267</v>
      </c>
      <c r="AB55">
        <f>(0.7*(TkA_D*DEF_D))+(R55/(MAX(R:R))*(0.3*(TkA_D*DEF_D)))</f>
        <v>1.3822000000000001</v>
      </c>
      <c r="AC55">
        <f>(0.7*(SH_D*DEF_D))+(S55/(MAX(S:S))*(0.3*(SH_D*DEF_D)))</f>
        <v>2.1102790917203769</v>
      </c>
    </row>
    <row r="56" spans="1:29" x14ac:dyDescent="0.25">
      <c r="A56" s="9">
        <v>54</v>
      </c>
      <c r="B56" s="46" t="s">
        <v>230</v>
      </c>
      <c r="C56" s="47" t="s">
        <v>35</v>
      </c>
      <c r="D56" s="47" t="s">
        <v>273</v>
      </c>
      <c r="E56" s="47" t="s">
        <v>4</v>
      </c>
      <c r="F56" s="48">
        <v>56</v>
      </c>
      <c r="G56" s="48">
        <v>18</v>
      </c>
      <c r="H56" s="48">
        <v>32</v>
      </c>
      <c r="I56" s="48">
        <v>74</v>
      </c>
      <c r="J56" s="48">
        <v>102</v>
      </c>
      <c r="K56" s="48">
        <v>7</v>
      </c>
      <c r="L56" s="48">
        <v>10164</v>
      </c>
      <c r="M56" s="60">
        <v>1406</v>
      </c>
      <c r="N56">
        <f>G56*82/F56</f>
        <v>26.357142857142858</v>
      </c>
      <c r="O56">
        <f>H56*82/F56</f>
        <v>46.857142857142854</v>
      </c>
      <c r="P56">
        <f>I56*82/F56</f>
        <v>108.35714285714286</v>
      </c>
      <c r="Q56">
        <f>J56*82/F56</f>
        <v>149.35714285714286</v>
      </c>
      <c r="R56">
        <f>K56*82/F56</f>
        <v>10.25</v>
      </c>
      <c r="S56">
        <f>L56*82/F56</f>
        <v>14883</v>
      </c>
      <c r="U56" s="10">
        <f>SUM(V56:X56)</f>
        <v>11.246933037992747</v>
      </c>
      <c r="V56">
        <f>N56/MAX(N:N)*OFF_D</f>
        <v>2.6173469387755102</v>
      </c>
      <c r="W56">
        <f>O56/MAX(O:O)*PUN_D</f>
        <v>0.7142857142857143</v>
      </c>
      <c r="X56">
        <f>SUM(Z56:AC56)</f>
        <v>7.9153003849315215</v>
      </c>
      <c r="Y56">
        <f>X56/DEF_D*10</f>
        <v>8.794778205479469</v>
      </c>
      <c r="Z56">
        <f>(0.7*(HIT_D*DEF_D))+(P56/(MAX(P:P))*(0.3*(HIT_D*DEF_D)))</f>
        <v>1.5037666370896186</v>
      </c>
      <c r="AA56">
        <f>(0.7*(BkS_D*DEF_D))+(Q56/(MAX(Q:Q))*(0.3*(BkS_D*DEF_D)))</f>
        <v>2.1639102228047182</v>
      </c>
      <c r="AB56">
        <f>(0.7*(TkA_D*DEF_D))+(R56/(MAX(R:R))*(0.3*(TkA_D*DEF_D)))</f>
        <v>1.3187500000000001</v>
      </c>
      <c r="AC56">
        <f>(0.7*(SH_D*DEF_D))+(S56/(MAX(S:S))*(0.3*(SH_D*DEF_D)))</f>
        <v>2.9288735250371842</v>
      </c>
    </row>
    <row r="57" spans="1:29" x14ac:dyDescent="0.25">
      <c r="A57" s="9">
        <v>55</v>
      </c>
      <c r="B57" s="49" t="s">
        <v>217</v>
      </c>
      <c r="C57" s="50" t="s">
        <v>35</v>
      </c>
      <c r="D57" s="50" t="s">
        <v>273</v>
      </c>
      <c r="E57" s="50" t="s">
        <v>4</v>
      </c>
      <c r="F57" s="51">
        <v>55</v>
      </c>
      <c r="G57" s="51">
        <v>19</v>
      </c>
      <c r="H57" s="51">
        <v>33</v>
      </c>
      <c r="I57" s="51">
        <v>47</v>
      </c>
      <c r="J57" s="51">
        <v>85</v>
      </c>
      <c r="K57" s="51">
        <v>18</v>
      </c>
      <c r="L57" s="51">
        <v>7306</v>
      </c>
      <c r="M57" s="61">
        <v>1200</v>
      </c>
      <c r="N57">
        <f>G57*82/F57</f>
        <v>28.327272727272728</v>
      </c>
      <c r="O57">
        <f>H57*82/F57</f>
        <v>49.2</v>
      </c>
      <c r="P57">
        <f>I57*82/F57</f>
        <v>70.072727272727278</v>
      </c>
      <c r="Q57">
        <f>J57*82/F57</f>
        <v>126.72727272727273</v>
      </c>
      <c r="R57">
        <f>K57*82/F57</f>
        <v>26.836363636363636</v>
      </c>
      <c r="S57">
        <f>L57*82/F57</f>
        <v>10892.581818181818</v>
      </c>
      <c r="U57" s="10">
        <f>SUM(V57:X57)</f>
        <v>11.189223364697849</v>
      </c>
      <c r="V57">
        <f>N57/MAX(N:N)*OFF_D</f>
        <v>2.8129870129870129</v>
      </c>
      <c r="W57">
        <f>O57/MAX(O:O)*PUN_D</f>
        <v>0.75000000000000011</v>
      </c>
      <c r="X57">
        <f>SUM(Z57:AC57)</f>
        <v>7.6262363517108351</v>
      </c>
      <c r="Y57">
        <f>X57/DEF_D*10</f>
        <v>8.4735959463453732</v>
      </c>
      <c r="Z57">
        <f>(0.7*(HIT_D*DEF_D))+(P57/(MAX(P:P))*(0.3*(HIT_D*DEF_D)))</f>
        <v>1.417639751552795</v>
      </c>
      <c r="AA57">
        <f>(0.7*(BkS_D*DEF_D))+(Q57/(MAX(Q:Q))*(0.3*(BkS_D*DEF_D)))</f>
        <v>2.093772310258549</v>
      </c>
      <c r="AB57">
        <f>(0.7*(TkA_D*DEF_D))+(R57/(MAX(R:R))*(0.3*(TkA_D*DEF_D)))</f>
        <v>1.4138181818181819</v>
      </c>
      <c r="AC57">
        <f>(0.7*(SH_D*DEF_D))+(S57/(MAX(S:S))*(0.3*(SH_D*DEF_D)))</f>
        <v>2.7010061080813088</v>
      </c>
    </row>
    <row r="58" spans="1:29" x14ac:dyDescent="0.25">
      <c r="A58" s="9">
        <v>56</v>
      </c>
      <c r="B58" s="46" t="s">
        <v>369</v>
      </c>
      <c r="C58" s="47" t="s">
        <v>41</v>
      </c>
      <c r="D58" s="47" t="s">
        <v>273</v>
      </c>
      <c r="E58" s="47" t="s">
        <v>4</v>
      </c>
      <c r="F58" s="48">
        <v>55</v>
      </c>
      <c r="G58" s="48">
        <v>25</v>
      </c>
      <c r="H58" s="48">
        <v>10</v>
      </c>
      <c r="I58" s="48">
        <v>25</v>
      </c>
      <c r="J58" s="48">
        <v>54</v>
      </c>
      <c r="K58" s="48">
        <v>24</v>
      </c>
      <c r="L58" s="48">
        <v>4903</v>
      </c>
      <c r="M58" s="60">
        <v>1276</v>
      </c>
      <c r="N58">
        <f>G58*82/F58</f>
        <v>37.272727272727273</v>
      </c>
      <c r="O58">
        <f>H58*82/F58</f>
        <v>14.909090909090908</v>
      </c>
      <c r="P58">
        <f>I58*82/F58</f>
        <v>37.272727272727273</v>
      </c>
      <c r="Q58">
        <f>J58*82/F58</f>
        <v>80.509090909090915</v>
      </c>
      <c r="R58">
        <f>K58*82/F58</f>
        <v>35.781818181818181</v>
      </c>
      <c r="S58">
        <f>L58*82/F58</f>
        <v>7309.9272727272728</v>
      </c>
      <c r="U58" s="10">
        <f>SUM(V58:X58)</f>
        <v>11.184462688037719</v>
      </c>
      <c r="V58">
        <f>N58/MAX(N:N)*OFF_D</f>
        <v>3.7012987012987013</v>
      </c>
      <c r="W58">
        <f>O58/MAX(O:O)*PUN_D</f>
        <v>0.22727272727272729</v>
      </c>
      <c r="X58">
        <f>SUM(Z58:AC58)</f>
        <v>7.2558912594662903</v>
      </c>
      <c r="Y58">
        <f>X58/DEF_D*10</f>
        <v>8.0621013994069894</v>
      </c>
      <c r="Z58">
        <f>(0.7*(HIT_D*DEF_D))+(P58/(MAX(P:P))*(0.3*(HIT_D*DEF_D)))</f>
        <v>1.3438509316770186</v>
      </c>
      <c r="AA58">
        <f>(0.7*(BkS_D*DEF_D))+(Q58/(MAX(Q:Q))*(0.3*(BkS_D*DEF_D)))</f>
        <v>1.9505259382819018</v>
      </c>
      <c r="AB58">
        <f>(0.7*(TkA_D*DEF_D))+(R58/(MAX(R:R))*(0.3*(TkA_D*DEF_D)))</f>
        <v>1.4650909090909092</v>
      </c>
      <c r="AC58">
        <f>(0.7*(SH_D*DEF_D))+(S58/(MAX(S:S))*(0.3*(SH_D*DEF_D)))</f>
        <v>2.4964234804164604</v>
      </c>
    </row>
    <row r="59" spans="1:29" x14ac:dyDescent="0.25">
      <c r="A59" s="9">
        <v>57</v>
      </c>
      <c r="B59" s="46" t="s">
        <v>123</v>
      </c>
      <c r="C59" s="47" t="s">
        <v>33</v>
      </c>
      <c r="D59" s="47" t="s">
        <v>273</v>
      </c>
      <c r="E59" s="47" t="s">
        <v>4</v>
      </c>
      <c r="F59" s="48">
        <v>56</v>
      </c>
      <c r="G59" s="48">
        <v>22</v>
      </c>
      <c r="H59" s="48">
        <v>36</v>
      </c>
      <c r="I59" s="48">
        <v>100</v>
      </c>
      <c r="J59" s="48">
        <v>57</v>
      </c>
      <c r="K59" s="48">
        <v>24</v>
      </c>
      <c r="L59" s="48">
        <v>1084</v>
      </c>
      <c r="M59" s="60">
        <v>1100</v>
      </c>
      <c r="N59">
        <f>G59*82/F59</f>
        <v>32.214285714285715</v>
      </c>
      <c r="O59">
        <f>H59*82/F59</f>
        <v>52.714285714285715</v>
      </c>
      <c r="P59">
        <f>I59*82/F59</f>
        <v>146.42857142857142</v>
      </c>
      <c r="Q59">
        <f>J59*82/F59</f>
        <v>83.464285714285708</v>
      </c>
      <c r="R59">
        <f>K59*82/F59</f>
        <v>35.142857142857146</v>
      </c>
      <c r="S59">
        <f>L59*82/F59</f>
        <v>1587.2857142857142</v>
      </c>
      <c r="U59" s="10">
        <f>SUM(V59:X59)</f>
        <v>11.182718888226763</v>
      </c>
      <c r="V59">
        <f>N59/MAX(N:N)*OFF_D</f>
        <v>3.1989795918367347</v>
      </c>
      <c r="W59">
        <f>O59/MAX(O:O)*PUN_D</f>
        <v>0.8035714285714286</v>
      </c>
      <c r="X59">
        <f>SUM(Z59:AC59)</f>
        <v>7.1801678678186001</v>
      </c>
      <c r="Y59">
        <f>X59/DEF_D*10</f>
        <v>7.9779642975762224</v>
      </c>
      <c r="Z59">
        <f>(0.7*(HIT_D*DEF_D))+(P59/(MAX(P:P))*(0.3*(HIT_D*DEF_D)))</f>
        <v>1.5894143744454303</v>
      </c>
      <c r="AA59">
        <f>(0.7*(BkS_D*DEF_D))+(Q59/(MAX(Q:Q))*(0.3*(BkS_D*DEF_D)))</f>
        <v>1.9596851245085189</v>
      </c>
      <c r="AB59">
        <f>(0.7*(TkA_D*DEF_D))+(R59/(MAX(R:R))*(0.3*(TkA_D*DEF_D)))</f>
        <v>1.4614285714285715</v>
      </c>
      <c r="AC59">
        <f>(0.7*(SH_D*DEF_D))+(S59/(MAX(S:S))*(0.3*(SH_D*DEF_D)))</f>
        <v>2.169639797436079</v>
      </c>
    </row>
    <row r="60" spans="1:29" x14ac:dyDescent="0.25">
      <c r="A60" s="9">
        <v>58</v>
      </c>
      <c r="B60" s="49" t="s">
        <v>148</v>
      </c>
      <c r="C60" s="50" t="s">
        <v>33</v>
      </c>
      <c r="D60" s="50" t="s">
        <v>273</v>
      </c>
      <c r="E60" s="50" t="s">
        <v>4</v>
      </c>
      <c r="F60" s="51">
        <v>46</v>
      </c>
      <c r="G60" s="51">
        <v>17</v>
      </c>
      <c r="H60" s="51">
        <v>20</v>
      </c>
      <c r="I60" s="51">
        <v>63</v>
      </c>
      <c r="J60" s="51">
        <v>70</v>
      </c>
      <c r="K60" s="51">
        <v>13</v>
      </c>
      <c r="L60" s="51">
        <v>5155</v>
      </c>
      <c r="M60" s="61">
        <v>1000</v>
      </c>
      <c r="N60">
        <f>G60*82/F60</f>
        <v>30.304347826086957</v>
      </c>
      <c r="O60">
        <f>H60*82/F60</f>
        <v>35.652173913043477</v>
      </c>
      <c r="P60">
        <f>I60*82/F60</f>
        <v>112.30434782608695</v>
      </c>
      <c r="Q60">
        <f>J60*82/F60</f>
        <v>124.78260869565217</v>
      </c>
      <c r="R60">
        <f>K60*82/F60</f>
        <v>23.173913043478262</v>
      </c>
      <c r="S60">
        <f>L60*82/F60</f>
        <v>9189.347826086956</v>
      </c>
      <c r="U60" s="10">
        <f>SUM(V60:X60)</f>
        <v>11.149757976063571</v>
      </c>
      <c r="V60">
        <f>N60/MAX(N:N)*OFF_D</f>
        <v>3.0093167701863353</v>
      </c>
      <c r="W60">
        <f>O60/MAX(O:O)*PUN_D</f>
        <v>0.54347826086956519</v>
      </c>
      <c r="X60">
        <f>SUM(Z60:AC60)</f>
        <v>7.5969629450076699</v>
      </c>
      <c r="Y60">
        <f>X60/DEF_D*10</f>
        <v>8.4410699388974102</v>
      </c>
      <c r="Z60">
        <f>(0.7*(HIT_D*DEF_D))+(P60/(MAX(P:P))*(0.3*(HIT_D*DEF_D)))</f>
        <v>1.5126465028355387</v>
      </c>
      <c r="AA60">
        <f>(0.7*(BkS_D*DEF_D))+(Q60/(MAX(Q:Q))*(0.3*(BkS_D*DEF_D)))</f>
        <v>2.0877451136816911</v>
      </c>
      <c r="AB60">
        <f>(0.7*(TkA_D*DEF_D))+(R60/(MAX(R:R))*(0.3*(TkA_D*DEF_D)))</f>
        <v>1.3928260869565219</v>
      </c>
      <c r="AC60">
        <f>(0.7*(SH_D*DEF_D))+(S60/(MAX(S:S))*(0.3*(SH_D*DEF_D)))</f>
        <v>2.6037452415339182</v>
      </c>
    </row>
    <row r="61" spans="1:29" x14ac:dyDescent="0.25">
      <c r="A61" s="9">
        <v>59</v>
      </c>
      <c r="B61" s="49" t="s">
        <v>94</v>
      </c>
      <c r="C61" s="50" t="s">
        <v>41</v>
      </c>
      <c r="D61" s="50" t="s">
        <v>273</v>
      </c>
      <c r="E61" s="50" t="s">
        <v>4</v>
      </c>
      <c r="F61" s="51">
        <v>49</v>
      </c>
      <c r="G61" s="51">
        <v>20</v>
      </c>
      <c r="H61" s="51">
        <v>6</v>
      </c>
      <c r="I61" s="51">
        <v>43</v>
      </c>
      <c r="J61" s="51">
        <v>95</v>
      </c>
      <c r="K61" s="51">
        <v>14</v>
      </c>
      <c r="L61" s="51">
        <v>5170</v>
      </c>
      <c r="M61" s="61">
        <v>1004</v>
      </c>
      <c r="N61">
        <f>G61*82/F61</f>
        <v>33.469387755102041</v>
      </c>
      <c r="O61">
        <f>H61*82/F61</f>
        <v>10.040816326530612</v>
      </c>
      <c r="P61">
        <f>I61*82/F61</f>
        <v>71.959183673469383</v>
      </c>
      <c r="Q61">
        <f>J61*82/F61</f>
        <v>158.9795918367347</v>
      </c>
      <c r="R61">
        <f>K61*82/F61</f>
        <v>23.428571428571427</v>
      </c>
      <c r="S61">
        <f>L61*82/F61</f>
        <v>8651.8367346938776</v>
      </c>
      <c r="U61" s="10">
        <f>SUM(V61:X61)</f>
        <v>11.059630704895623</v>
      </c>
      <c r="V61">
        <f>N61/MAX(N:N)*OFF_D</f>
        <v>3.323615160349854</v>
      </c>
      <c r="W61">
        <f>O61/MAX(O:O)*PUN_D</f>
        <v>0.15306122448979592</v>
      </c>
      <c r="X61">
        <f>SUM(Z61:AC61)</f>
        <v>7.5829543200559728</v>
      </c>
      <c r="Y61">
        <f>X61/DEF_D*10</f>
        <v>8.4255048000621926</v>
      </c>
      <c r="Z61">
        <f>(0.7*(HIT_D*DEF_D))+(P61/(MAX(P:P))*(0.3*(HIT_D*DEF_D)))</f>
        <v>1.4218836354417543</v>
      </c>
      <c r="AA61">
        <f>(0.7*(BkS_D*DEF_D))+(Q61/(MAX(Q:Q))*(0.3*(BkS_D*DEF_D)))</f>
        <v>2.1937335704924172</v>
      </c>
      <c r="AB61">
        <f>(0.7*(TkA_D*DEF_D))+(R61/(MAX(R:R))*(0.3*(TkA_D*DEF_D)))</f>
        <v>1.3942857142857144</v>
      </c>
      <c r="AC61">
        <f>(0.7*(SH_D*DEF_D))+(S61/(MAX(S:S))*(0.3*(SH_D*DEF_D)))</f>
        <v>2.5730513998360873</v>
      </c>
    </row>
    <row r="62" spans="1:29" x14ac:dyDescent="0.25">
      <c r="A62" s="9">
        <v>60</v>
      </c>
      <c r="B62" s="46" t="s">
        <v>88</v>
      </c>
      <c r="C62" s="47" t="s">
        <v>31</v>
      </c>
      <c r="D62" s="47" t="s">
        <v>273</v>
      </c>
      <c r="E62" s="47" t="s">
        <v>4</v>
      </c>
      <c r="F62" s="48">
        <v>33</v>
      </c>
      <c r="G62" s="48">
        <v>11</v>
      </c>
      <c r="H62" s="48">
        <v>18</v>
      </c>
      <c r="I62" s="48">
        <v>14</v>
      </c>
      <c r="J62" s="48">
        <v>60</v>
      </c>
      <c r="K62" s="48">
        <v>10</v>
      </c>
      <c r="L62" s="48">
        <v>4077</v>
      </c>
      <c r="M62" s="60">
        <v>795</v>
      </c>
      <c r="N62">
        <f>G62*82/F62</f>
        <v>27.333333333333332</v>
      </c>
      <c r="O62">
        <f>H62*82/F62</f>
        <v>44.727272727272727</v>
      </c>
      <c r="P62">
        <f>I62*82/F62</f>
        <v>34.787878787878789</v>
      </c>
      <c r="Q62">
        <f>J62*82/F62</f>
        <v>149.09090909090909</v>
      </c>
      <c r="R62">
        <f>K62*82/F62</f>
        <v>24.848484848484848</v>
      </c>
      <c r="S62">
        <f>L62*82/F62</f>
        <v>10130.727272727272</v>
      </c>
      <c r="U62" s="10">
        <f>SUM(V62:X62)</f>
        <v>10.957375516764646</v>
      </c>
      <c r="V62">
        <f>N62/MAX(N:N)*OFF_D</f>
        <v>2.714285714285714</v>
      </c>
      <c r="W62">
        <f>O62/MAX(O:O)*PUN_D</f>
        <v>0.68181818181818188</v>
      </c>
      <c r="X62">
        <f>SUM(Z62:AC62)</f>
        <v>7.56127162066075</v>
      </c>
      <c r="Y62">
        <f>X62/DEF_D*10</f>
        <v>8.4014129118452772</v>
      </c>
      <c r="Z62">
        <f>(0.7*(HIT_D*DEF_D))+(P62/(MAX(P:P))*(0.3*(HIT_D*DEF_D)))</f>
        <v>1.3382608695652174</v>
      </c>
      <c r="AA62">
        <f>(0.7*(BkS_D*DEF_D))+(Q62/(MAX(Q:Q))*(0.3*(BkS_D*DEF_D)))</f>
        <v>2.1630850708924103</v>
      </c>
      <c r="AB62">
        <f>(0.7*(TkA_D*DEF_D))+(R62/(MAX(R:R))*(0.3*(TkA_D*DEF_D)))</f>
        <v>1.4024242424242424</v>
      </c>
      <c r="AC62">
        <f>(0.7*(SH_D*DEF_D))+(S62/(MAX(S:S))*(0.3*(SH_D*DEF_D)))</f>
        <v>2.6575014377788797</v>
      </c>
    </row>
    <row r="63" spans="1:29" x14ac:dyDescent="0.25">
      <c r="A63" s="9">
        <v>61</v>
      </c>
      <c r="B63" s="49" t="s">
        <v>327</v>
      </c>
      <c r="C63" s="50" t="s">
        <v>31</v>
      </c>
      <c r="D63" s="50" t="s">
        <v>273</v>
      </c>
      <c r="E63" s="50" t="s">
        <v>4</v>
      </c>
      <c r="F63" s="51">
        <v>47</v>
      </c>
      <c r="G63" s="51">
        <v>15</v>
      </c>
      <c r="H63" s="51">
        <v>14</v>
      </c>
      <c r="I63" s="51">
        <v>37</v>
      </c>
      <c r="J63" s="51">
        <v>90</v>
      </c>
      <c r="K63" s="51">
        <v>30</v>
      </c>
      <c r="L63" s="51">
        <v>7496</v>
      </c>
      <c r="M63" s="61">
        <v>928</v>
      </c>
      <c r="N63">
        <f>G63*82/F63</f>
        <v>26.170212765957448</v>
      </c>
      <c r="O63">
        <f>H63*82/F63</f>
        <v>24.425531914893618</v>
      </c>
      <c r="P63">
        <f>I63*82/F63</f>
        <v>64.553191489361708</v>
      </c>
      <c r="Q63">
        <f>J63*82/F63</f>
        <v>157.02127659574469</v>
      </c>
      <c r="R63">
        <f>K63*82/F63</f>
        <v>52.340425531914896</v>
      </c>
      <c r="S63">
        <f>L63*82/F63</f>
        <v>13078.127659574468</v>
      </c>
      <c r="U63" s="10">
        <f>SUM(V63:X63)</f>
        <v>10.949820099989671</v>
      </c>
      <c r="V63">
        <f>N63/MAX(N:N)*OFF_D</f>
        <v>2.5987841945288754</v>
      </c>
      <c r="W63">
        <f>O63/MAX(O:O)*PUN_D</f>
        <v>0.37234042553191493</v>
      </c>
      <c r="X63">
        <f>SUM(Z63:AC63)</f>
        <v>7.9786954799288807</v>
      </c>
      <c r="Y63">
        <f>X63/DEF_D*10</f>
        <v>8.8652171999209788</v>
      </c>
      <c r="Z63">
        <f>(0.7*(HIT_D*DEF_D))+(P63/(MAX(P:P))*(0.3*(HIT_D*DEF_D)))</f>
        <v>1.4052226774150918</v>
      </c>
      <c r="AA63">
        <f>(0.7*(BkS_D*DEF_D))+(Q63/(MAX(Q:Q))*(0.3*(BkS_D*DEF_D)))</f>
        <v>2.1876640640249856</v>
      </c>
      <c r="AB63">
        <f>(0.7*(TkA_D*DEF_D))+(R63/(MAX(R:R))*(0.3*(TkA_D*DEF_D)))</f>
        <v>1.56</v>
      </c>
      <c r="AC63">
        <f>(0.7*(SH_D*DEF_D))+(S63/(MAX(S:S))*(0.3*(SH_D*DEF_D)))</f>
        <v>2.8258087384888029</v>
      </c>
    </row>
    <row r="64" spans="1:29" x14ac:dyDescent="0.25">
      <c r="A64" s="9">
        <v>62</v>
      </c>
      <c r="B64" s="49" t="s">
        <v>259</v>
      </c>
      <c r="C64" s="50" t="s">
        <v>35</v>
      </c>
      <c r="D64" s="50" t="s">
        <v>273</v>
      </c>
      <c r="E64" s="50" t="s">
        <v>4</v>
      </c>
      <c r="F64" s="51">
        <v>56</v>
      </c>
      <c r="G64" s="51">
        <v>24</v>
      </c>
      <c r="H64" s="51">
        <v>14</v>
      </c>
      <c r="I64" s="51">
        <v>20</v>
      </c>
      <c r="J64" s="51">
        <v>58</v>
      </c>
      <c r="K64" s="51">
        <v>54</v>
      </c>
      <c r="L64" s="51">
        <v>623</v>
      </c>
      <c r="M64" s="61">
        <v>1125</v>
      </c>
      <c r="N64">
        <f>G64*82/F64</f>
        <v>35.142857142857146</v>
      </c>
      <c r="O64">
        <f>H64*82/F64</f>
        <v>20.5</v>
      </c>
      <c r="P64">
        <f>I64*82/F64</f>
        <v>29.285714285714285</v>
      </c>
      <c r="Q64">
        <f>J64*82/F64</f>
        <v>84.928571428571431</v>
      </c>
      <c r="R64">
        <f>K64*82/F64</f>
        <v>79.071428571428569</v>
      </c>
      <c r="S64">
        <f>L64*82/F64</f>
        <v>912.25</v>
      </c>
      <c r="U64" s="10">
        <f>SUM(V64:X64)</f>
        <v>10.936709337707889</v>
      </c>
      <c r="V64">
        <f>N64/MAX(N:N)*OFF_D</f>
        <v>3.4897959183673475</v>
      </c>
      <c r="W64">
        <f>O64/MAX(O:O)*PUN_D</f>
        <v>0.3125</v>
      </c>
      <c r="X64">
        <f>SUM(Z64:AC64)</f>
        <v>7.1344134193405413</v>
      </c>
      <c r="Y64">
        <f>X64/DEF_D*10</f>
        <v>7.9271260214894905</v>
      </c>
      <c r="Z64">
        <f>(0.7*(HIT_D*DEF_D))+(P64/(MAX(P:P))*(0.3*(HIT_D*DEF_D)))</f>
        <v>1.3258828748890861</v>
      </c>
      <c r="AA64">
        <f>(0.7*(BkS_D*DEF_D))+(Q64/(MAX(Q:Q))*(0.3*(BkS_D*DEF_D)))</f>
        <v>1.9642234600262123</v>
      </c>
      <c r="AB64">
        <f>(0.7*(TkA_D*DEF_D))+(R64/(MAX(R:R))*(0.3*(TkA_D*DEF_D)))</f>
        <v>1.7132142857142858</v>
      </c>
      <c r="AC64">
        <f>(0.7*(SH_D*DEF_D))+(S64/(MAX(S:S))*(0.3*(SH_D*DEF_D)))</f>
        <v>2.1310927987109571</v>
      </c>
    </row>
    <row r="65" spans="1:29" x14ac:dyDescent="0.25">
      <c r="A65" s="9">
        <v>63</v>
      </c>
      <c r="B65" s="49" t="s">
        <v>98</v>
      </c>
      <c r="C65" s="50" t="s">
        <v>41</v>
      </c>
      <c r="D65" s="50" t="s">
        <v>273</v>
      </c>
      <c r="E65" s="50" t="s">
        <v>4</v>
      </c>
      <c r="F65" s="51">
        <v>44</v>
      </c>
      <c r="G65" s="51">
        <v>12</v>
      </c>
      <c r="H65" s="51">
        <v>17</v>
      </c>
      <c r="I65" s="51">
        <v>27</v>
      </c>
      <c r="J65" s="51">
        <v>101</v>
      </c>
      <c r="K65" s="51">
        <v>23</v>
      </c>
      <c r="L65" s="51">
        <v>8111</v>
      </c>
      <c r="M65" s="61">
        <v>918</v>
      </c>
      <c r="N65">
        <f>G65*82/F65</f>
        <v>22.363636363636363</v>
      </c>
      <c r="O65">
        <f>H65*82/F65</f>
        <v>31.681818181818183</v>
      </c>
      <c r="P65">
        <f>I65*82/F65</f>
        <v>50.31818181818182</v>
      </c>
      <c r="Q65">
        <f>J65*82/F65</f>
        <v>188.22727272727272</v>
      </c>
      <c r="R65">
        <f>K65*82/F65</f>
        <v>42.863636363636367</v>
      </c>
      <c r="S65">
        <f>L65*82/F65</f>
        <v>15115.954545454546</v>
      </c>
      <c r="U65" s="10">
        <f>SUM(V65:X65)</f>
        <v>10.809172822515388</v>
      </c>
      <c r="V65">
        <f>N65/MAX(N:N)*OFF_D</f>
        <v>2.220779220779221</v>
      </c>
      <c r="W65">
        <f>O65/MAX(O:O)*PUN_D</f>
        <v>0.48295454545454553</v>
      </c>
      <c r="X65">
        <f>SUM(Z65:AC65)</f>
        <v>8.1054390562816216</v>
      </c>
      <c r="Y65">
        <f>X65/DEF_D*10</f>
        <v>9.0060433958684687</v>
      </c>
      <c r="Z65">
        <f>(0.7*(HIT_D*DEF_D))+(P65/(MAX(P:P))*(0.3*(HIT_D*DEF_D)))</f>
        <v>1.3731987577639753</v>
      </c>
      <c r="AA65">
        <f>(0.7*(BkS_D*DEF_D))+(Q65/(MAX(Q:Q))*(0.3*(BkS_D*DEF_D)))</f>
        <v>2.2843824020016683</v>
      </c>
      <c r="AB65">
        <f>(0.7*(TkA_D*DEF_D))+(R65/(MAX(R:R))*(0.3*(TkA_D*DEF_D)))</f>
        <v>1.5056818181818183</v>
      </c>
      <c r="AC65">
        <f>(0.7*(SH_D*DEF_D))+(S65/(MAX(S:S))*(0.3*(SH_D*DEF_D)))</f>
        <v>2.9421760783341599</v>
      </c>
    </row>
    <row r="66" spans="1:29" x14ac:dyDescent="0.25">
      <c r="A66" s="9">
        <v>64</v>
      </c>
      <c r="B66" s="46" t="s">
        <v>191</v>
      </c>
      <c r="C66" s="47" t="s">
        <v>37</v>
      </c>
      <c r="D66" s="47" t="s">
        <v>273</v>
      </c>
      <c r="E66" s="47" t="s">
        <v>4</v>
      </c>
      <c r="F66" s="48">
        <v>53</v>
      </c>
      <c r="G66" s="48">
        <v>23</v>
      </c>
      <c r="H66" s="48">
        <v>12</v>
      </c>
      <c r="I66" s="48">
        <v>35</v>
      </c>
      <c r="J66" s="48">
        <v>75</v>
      </c>
      <c r="K66" s="48">
        <v>12</v>
      </c>
      <c r="L66" s="48">
        <v>361</v>
      </c>
      <c r="M66" s="60">
        <v>1075</v>
      </c>
      <c r="N66">
        <f>G66*82/F66</f>
        <v>35.584905660377359</v>
      </c>
      <c r="O66">
        <f>H66*82/F66</f>
        <v>18.566037735849058</v>
      </c>
      <c r="P66">
        <f>I66*82/F66</f>
        <v>54.150943396226417</v>
      </c>
      <c r="Q66">
        <f>J66*82/F66</f>
        <v>116.0377358490566</v>
      </c>
      <c r="R66">
        <f>K66*82/F66</f>
        <v>18.566037735849058</v>
      </c>
      <c r="S66">
        <f>L66*82/F66</f>
        <v>558.52830188679241</v>
      </c>
      <c r="U66" s="10">
        <f>SUM(V66:X66)</f>
        <v>10.73648353305113</v>
      </c>
      <c r="V66">
        <f>N66/MAX(N:N)*OFF_D</f>
        <v>3.5336927223719679</v>
      </c>
      <c r="W66">
        <f>O66/MAX(O:O)*PUN_D</f>
        <v>0.28301886792452835</v>
      </c>
      <c r="X66">
        <f>SUM(Z66:AC66)</f>
        <v>6.9197719427546343</v>
      </c>
      <c r="Y66">
        <f>X66/DEF_D*10</f>
        <v>7.6886354919495936</v>
      </c>
      <c r="Z66">
        <f>(0.7*(HIT_D*DEF_D))+(P66/(MAX(P:P))*(0.3*(HIT_D*DEF_D)))</f>
        <v>1.3818211648892536</v>
      </c>
      <c r="AA66">
        <f>(0.7*(BkS_D*DEF_D))+(Q66/(MAX(Q:Q))*(0.3*(BkS_D*DEF_D)))</f>
        <v>2.0606416825341873</v>
      </c>
      <c r="AB66">
        <f>(0.7*(TkA_D*DEF_D))+(R66/(MAX(R:R))*(0.3*(TkA_D*DEF_D)))</f>
        <v>1.3664150943396227</v>
      </c>
      <c r="AC66">
        <f>(0.7*(SH_D*DEF_D))+(S66/(MAX(S:S))*(0.3*(SH_D*DEF_D)))</f>
        <v>2.1108940009915718</v>
      </c>
    </row>
    <row r="67" spans="1:29" x14ac:dyDescent="0.25">
      <c r="A67" s="9">
        <v>65</v>
      </c>
      <c r="B67" s="49" t="s">
        <v>303</v>
      </c>
      <c r="C67" s="50" t="s">
        <v>31</v>
      </c>
      <c r="D67" s="50" t="s">
        <v>273</v>
      </c>
      <c r="E67" s="50" t="s">
        <v>4</v>
      </c>
      <c r="F67" s="51">
        <v>52</v>
      </c>
      <c r="G67" s="51">
        <v>14</v>
      </c>
      <c r="H67" s="51">
        <v>22</v>
      </c>
      <c r="I67" s="51">
        <v>132</v>
      </c>
      <c r="J67" s="51">
        <v>82</v>
      </c>
      <c r="K67" s="51">
        <v>21</v>
      </c>
      <c r="L67" s="51">
        <v>6894</v>
      </c>
      <c r="M67" s="61">
        <v>1104</v>
      </c>
      <c r="N67">
        <f>G67*82/F67</f>
        <v>22.076923076923077</v>
      </c>
      <c r="O67">
        <f>H67*82/F67</f>
        <v>34.692307692307693</v>
      </c>
      <c r="P67">
        <f>I67*82/F67</f>
        <v>208.15384615384616</v>
      </c>
      <c r="Q67">
        <f>J67*82/F67</f>
        <v>129.30769230769232</v>
      </c>
      <c r="R67">
        <f>K67*82/F67</f>
        <v>33.115384615384613</v>
      </c>
      <c r="S67">
        <f>L67*82/F67</f>
        <v>10871.307692307691</v>
      </c>
      <c r="U67" s="10">
        <f>SUM(V67:X67)</f>
        <v>10.700797955988179</v>
      </c>
      <c r="V67">
        <f>N67/MAX(N:N)*OFF_D</f>
        <v>2.1923076923076921</v>
      </c>
      <c r="W67">
        <f>O67/MAX(O:O)*PUN_D</f>
        <v>0.52884615384615385</v>
      </c>
      <c r="X67">
        <f>SUM(Z67:AC67)</f>
        <v>7.979644109834334</v>
      </c>
      <c r="Y67">
        <f>X67/DEF_D*10</f>
        <v>8.8662712331492592</v>
      </c>
      <c r="Z67">
        <f>(0.7*(HIT_D*DEF_D))+(P67/(MAX(P:P))*(0.3*(HIT_D*DEF_D)))</f>
        <v>1.7282752030578119</v>
      </c>
      <c r="AA67">
        <f>(0.7*(BkS_D*DEF_D))+(Q67/(MAX(Q:Q))*(0.3*(BkS_D*DEF_D)))</f>
        <v>2.1017699364855331</v>
      </c>
      <c r="AB67">
        <f>(0.7*(TkA_D*DEF_D))+(R67/(MAX(R:R))*(0.3*(TkA_D*DEF_D)))</f>
        <v>1.4498076923076924</v>
      </c>
      <c r="AC67">
        <f>(0.7*(SH_D*DEF_D))+(S67/(MAX(S:S))*(0.3*(SH_D*DEF_D)))</f>
        <v>2.6997912779832962</v>
      </c>
    </row>
    <row r="68" spans="1:29" x14ac:dyDescent="0.25">
      <c r="A68" s="9">
        <v>66</v>
      </c>
      <c r="B68" s="49" t="s">
        <v>344</v>
      </c>
      <c r="C68" s="50" t="s">
        <v>37</v>
      </c>
      <c r="D68" s="50" t="s">
        <v>273</v>
      </c>
      <c r="E68" s="50" t="s">
        <v>4</v>
      </c>
      <c r="F68" s="51">
        <v>33</v>
      </c>
      <c r="G68" s="51">
        <v>11</v>
      </c>
      <c r="H68" s="51">
        <v>20</v>
      </c>
      <c r="I68" s="51">
        <v>43</v>
      </c>
      <c r="J68" s="51">
        <v>47</v>
      </c>
      <c r="K68" s="51">
        <v>12</v>
      </c>
      <c r="L68" s="51">
        <v>106</v>
      </c>
      <c r="M68" s="61">
        <v>668</v>
      </c>
      <c r="N68">
        <f>G68*82/F68</f>
        <v>27.333333333333332</v>
      </c>
      <c r="O68">
        <f>H68*82/F68</f>
        <v>49.696969696969695</v>
      </c>
      <c r="P68">
        <f>I68*82/F68</f>
        <v>106.84848484848484</v>
      </c>
      <c r="Q68">
        <f>J68*82/F68</f>
        <v>116.78787878787878</v>
      </c>
      <c r="R68">
        <f>K68*82/F68</f>
        <v>29.818181818181817</v>
      </c>
      <c r="S68">
        <f>L68*82/F68</f>
        <v>263.39393939393938</v>
      </c>
      <c r="U68" s="10">
        <f>SUM(V68:X68)</f>
        <v>10.560150626038185</v>
      </c>
      <c r="V68">
        <f>N68/MAX(N:N)*OFF_D</f>
        <v>2.714285714285714</v>
      </c>
      <c r="W68">
        <f>O68/MAX(O:O)*PUN_D</f>
        <v>0.75757575757575757</v>
      </c>
      <c r="X68">
        <f>SUM(Z68:AC68)</f>
        <v>7.0882891541767137</v>
      </c>
      <c r="Y68">
        <f>X68/DEF_D*10</f>
        <v>7.8758768379741264</v>
      </c>
      <c r="Z68">
        <f>(0.7*(HIT_D*DEF_D))+(P68/(MAX(P:P))*(0.3*(HIT_D*DEF_D)))</f>
        <v>1.5003726708074534</v>
      </c>
      <c r="AA68">
        <f>(0.7*(BkS_D*DEF_D))+(Q68/(MAX(Q:Q))*(0.3*(BkS_D*DEF_D)))</f>
        <v>2.0629666388657215</v>
      </c>
      <c r="AB68">
        <f>(0.7*(TkA_D*DEF_D))+(R68/(MAX(R:R))*(0.3*(TkA_D*DEF_D)))</f>
        <v>1.4309090909090909</v>
      </c>
      <c r="AC68">
        <f>(0.7*(SH_D*DEF_D))+(S68/(MAX(S:S))*(0.3*(SH_D*DEF_D)))</f>
        <v>2.0940407535944474</v>
      </c>
    </row>
    <row r="69" spans="1:29" x14ac:dyDescent="0.25">
      <c r="A69" s="9">
        <v>67</v>
      </c>
      <c r="B69" s="46" t="s">
        <v>326</v>
      </c>
      <c r="C69" s="47" t="s">
        <v>41</v>
      </c>
      <c r="D69" s="47" t="s">
        <v>273</v>
      </c>
      <c r="E69" s="47" t="s">
        <v>4</v>
      </c>
      <c r="F69" s="48">
        <v>53</v>
      </c>
      <c r="G69" s="48">
        <v>18</v>
      </c>
      <c r="H69" s="48">
        <v>24</v>
      </c>
      <c r="I69" s="48">
        <v>57</v>
      </c>
      <c r="J69" s="48">
        <v>49</v>
      </c>
      <c r="K69" s="48">
        <v>26</v>
      </c>
      <c r="L69" s="48">
        <v>2694</v>
      </c>
      <c r="M69" s="60">
        <v>945</v>
      </c>
      <c r="N69">
        <f>G69*82/F69</f>
        <v>27.849056603773583</v>
      </c>
      <c r="O69">
        <f>H69*82/F69</f>
        <v>37.132075471698116</v>
      </c>
      <c r="P69">
        <f>I69*82/F69</f>
        <v>88.188679245283012</v>
      </c>
      <c r="Q69">
        <f>J69*82/F69</f>
        <v>75.811320754716988</v>
      </c>
      <c r="R69">
        <f>K69*82/F69</f>
        <v>40.226415094339622</v>
      </c>
      <c r="S69">
        <f>L69*82/F69</f>
        <v>4168.0754716981128</v>
      </c>
      <c r="U69" s="10">
        <f>SUM(V69:X69)</f>
        <v>10.533475089153956</v>
      </c>
      <c r="V69">
        <f>N69/MAX(N:N)*OFF_D</f>
        <v>2.7654986522911047</v>
      </c>
      <c r="W69">
        <f>O69/MAX(O:O)*PUN_D</f>
        <v>0.5660377358490567</v>
      </c>
      <c r="X69">
        <f>SUM(Z69:AC69)</f>
        <v>7.2019387010137947</v>
      </c>
      <c r="Y69">
        <f>X69/DEF_D*10</f>
        <v>8.0021541122375499</v>
      </c>
      <c r="Z69">
        <f>(0.7*(HIT_D*DEF_D))+(P69/(MAX(P:P))*(0.3*(HIT_D*DEF_D)))</f>
        <v>1.4583944685339272</v>
      </c>
      <c r="AA69">
        <f>(0.7*(BkS_D*DEF_D))+(Q69/(MAX(Q:Q))*(0.3*(BkS_D*DEF_D)))</f>
        <v>1.9359658992556692</v>
      </c>
      <c r="AB69">
        <f>(0.7*(TkA_D*DEF_D))+(R69/(MAX(R:R))*(0.3*(TkA_D*DEF_D)))</f>
        <v>1.4905660377358492</v>
      </c>
      <c r="AC69">
        <f>(0.7*(SH_D*DEF_D))+(S69/(MAX(S:S))*(0.3*(SH_D*DEF_D)))</f>
        <v>2.3170122954883494</v>
      </c>
    </row>
    <row r="70" spans="1:29" x14ac:dyDescent="0.25">
      <c r="A70" s="9">
        <v>68</v>
      </c>
      <c r="B70" s="46" t="s">
        <v>391</v>
      </c>
      <c r="C70" s="47" t="s">
        <v>31</v>
      </c>
      <c r="D70" s="47" t="s">
        <v>273</v>
      </c>
      <c r="E70" s="47" t="s">
        <v>4</v>
      </c>
      <c r="F70" s="48">
        <v>21</v>
      </c>
      <c r="G70" s="48">
        <v>5</v>
      </c>
      <c r="H70" s="48">
        <v>6</v>
      </c>
      <c r="I70" s="48">
        <v>60</v>
      </c>
      <c r="J70" s="48">
        <v>39</v>
      </c>
      <c r="K70" s="48">
        <v>6</v>
      </c>
      <c r="L70" s="48">
        <v>2677</v>
      </c>
      <c r="M70" s="60">
        <v>359</v>
      </c>
      <c r="N70">
        <f>G70*82/F70</f>
        <v>19.523809523809526</v>
      </c>
      <c r="O70">
        <f>H70*82/F70</f>
        <v>23.428571428571427</v>
      </c>
      <c r="P70">
        <f>I70*82/F70</f>
        <v>234.28571428571428</v>
      </c>
      <c r="Q70">
        <f>J70*82/F70</f>
        <v>152.28571428571428</v>
      </c>
      <c r="R70">
        <f>K70*82/F70</f>
        <v>23.428571428571427</v>
      </c>
      <c r="S70">
        <f>L70*82/F70</f>
        <v>10453.047619047618</v>
      </c>
      <c r="U70" s="10">
        <f>SUM(V70:X70)</f>
        <v>10.32616107848799</v>
      </c>
      <c r="V70">
        <f>N70/MAX(N:N)*OFF_D</f>
        <v>1.9387755102040818</v>
      </c>
      <c r="W70">
        <f>O70/MAX(O:O)*PUN_D</f>
        <v>0.35714285714285715</v>
      </c>
      <c r="X70">
        <f>SUM(Z70:AC70)</f>
        <v>8.0302427111410513</v>
      </c>
      <c r="Y70">
        <f>X70/DEF_D*10</f>
        <v>8.9224919012678345</v>
      </c>
      <c r="Z70">
        <f>(0.7*(HIT_D*DEF_D))+(P70/(MAX(P:P))*(0.3*(HIT_D*DEF_D)))</f>
        <v>1.7870629991126887</v>
      </c>
      <c r="AA70">
        <f>(0.7*(BkS_D*DEF_D))+(Q70/(MAX(Q:Q))*(0.3*(BkS_D*DEF_D)))</f>
        <v>2.1729868938401049</v>
      </c>
      <c r="AB70">
        <f>(0.7*(TkA_D*DEF_D))+(R70/(MAX(R:R))*(0.3*(TkA_D*DEF_D)))</f>
        <v>1.3942857142857144</v>
      </c>
      <c r="AC70">
        <f>(0.7*(SH_D*DEF_D))+(S70/(MAX(S:S))*(0.3*(SH_D*DEF_D)))</f>
        <v>2.675907103902543</v>
      </c>
    </row>
    <row r="71" spans="1:29" x14ac:dyDescent="0.25">
      <c r="A71" s="9">
        <v>69</v>
      </c>
      <c r="B71" s="49" t="s">
        <v>262</v>
      </c>
      <c r="C71" s="50" t="s">
        <v>31</v>
      </c>
      <c r="D71" s="50" t="s">
        <v>273</v>
      </c>
      <c r="E71" s="50" t="s">
        <v>4</v>
      </c>
      <c r="F71" s="51">
        <v>51</v>
      </c>
      <c r="G71" s="51">
        <v>18</v>
      </c>
      <c r="H71" s="51">
        <v>14</v>
      </c>
      <c r="I71" s="51">
        <v>63</v>
      </c>
      <c r="J71" s="51">
        <v>64</v>
      </c>
      <c r="K71" s="51">
        <v>13</v>
      </c>
      <c r="L71" s="51">
        <v>395</v>
      </c>
      <c r="M71" s="61">
        <v>896</v>
      </c>
      <c r="N71">
        <f>G71*82/F71</f>
        <v>28.941176470588236</v>
      </c>
      <c r="O71">
        <f>H71*82/F71</f>
        <v>22.509803921568629</v>
      </c>
      <c r="P71">
        <f>I71*82/F71</f>
        <v>101.29411764705883</v>
      </c>
      <c r="Q71">
        <f>J71*82/F71</f>
        <v>102.90196078431373</v>
      </c>
      <c r="R71">
        <f>K71*82/F71</f>
        <v>20.901960784313726</v>
      </c>
      <c r="S71">
        <f>L71*82/F71</f>
        <v>635.0980392156863</v>
      </c>
      <c r="U71" s="10">
        <f>SUM(V71:X71)</f>
        <v>10.21996370995466</v>
      </c>
      <c r="V71">
        <f>N71/MAX(N:N)*OFF_D</f>
        <v>2.8739495798319323</v>
      </c>
      <c r="W71">
        <f>O71/MAX(O:O)*PUN_D</f>
        <v>0.34313725490196084</v>
      </c>
      <c r="X71">
        <f>SUM(Z71:AC71)</f>
        <v>7.0028768752207675</v>
      </c>
      <c r="Y71">
        <f>X71/DEF_D*10</f>
        <v>7.7809743058008527</v>
      </c>
      <c r="Z71">
        <f>(0.7*(HIT_D*DEF_D))+(P71/(MAX(P:P))*(0.3*(HIT_D*DEF_D)))</f>
        <v>1.4878772378516625</v>
      </c>
      <c r="AA71">
        <f>(0.7*(BkS_D*DEF_D))+(Q71/(MAX(Q:Q))*(0.3*(BkS_D*DEF_D)))</f>
        <v>2.0199293038316246</v>
      </c>
      <c r="AB71">
        <f>(0.7*(TkA_D*DEF_D))+(R71/(MAX(R:R))*(0.3*(TkA_D*DEF_D)))</f>
        <v>1.3798039215686275</v>
      </c>
      <c r="AC71">
        <f>(0.7*(SH_D*DEF_D))+(S71/(MAX(S:S))*(0.3*(SH_D*DEF_D)))</f>
        <v>2.1152664119688533</v>
      </c>
    </row>
    <row r="72" spans="1:29" x14ac:dyDescent="0.25">
      <c r="A72" s="9">
        <v>70</v>
      </c>
      <c r="B72" s="46" t="s">
        <v>214</v>
      </c>
      <c r="C72" s="47" t="s">
        <v>31</v>
      </c>
      <c r="D72" s="47" t="s">
        <v>273</v>
      </c>
      <c r="E72" s="47" t="s">
        <v>4</v>
      </c>
      <c r="F72" s="48">
        <v>54</v>
      </c>
      <c r="G72" s="48">
        <v>16</v>
      </c>
      <c r="H72" s="48">
        <v>6</v>
      </c>
      <c r="I72" s="48">
        <v>83</v>
      </c>
      <c r="J72" s="48">
        <v>102</v>
      </c>
      <c r="K72" s="48">
        <v>18</v>
      </c>
      <c r="L72" s="48">
        <v>4926</v>
      </c>
      <c r="M72" s="60">
        <v>1230</v>
      </c>
      <c r="N72">
        <f>G72*82/F72</f>
        <v>24.296296296296298</v>
      </c>
      <c r="O72">
        <f>H72*82/F72</f>
        <v>9.1111111111111107</v>
      </c>
      <c r="P72">
        <f>I72*82/F72</f>
        <v>126.03703703703704</v>
      </c>
      <c r="Q72">
        <f>J72*82/F72</f>
        <v>154.88888888888889</v>
      </c>
      <c r="R72">
        <f>K72*82/F72</f>
        <v>27.333333333333332</v>
      </c>
      <c r="S72">
        <f>L72*82/F72</f>
        <v>7480.2222222222226</v>
      </c>
      <c r="U72" s="10">
        <f>SUM(V72:X72)</f>
        <v>10.198997329285181</v>
      </c>
      <c r="V72">
        <f>N72/MAX(N:N)*OFF_D</f>
        <v>2.4126984126984126</v>
      </c>
      <c r="W72">
        <f>O72/MAX(O:O)*PUN_D</f>
        <v>0.1388888888888889</v>
      </c>
      <c r="X72">
        <f>SUM(Z72:AC72)</f>
        <v>7.6474100276978785</v>
      </c>
      <c r="Y72">
        <f>X72/DEF_D*10</f>
        <v>8.4971222529976433</v>
      </c>
      <c r="Z72">
        <f>(0.7*(HIT_D*DEF_D))+(P72/(MAX(P:P))*(0.3*(HIT_D*DEF_D)))</f>
        <v>1.5435403726708075</v>
      </c>
      <c r="AA72">
        <f>(0.7*(BkS_D*DEF_D))+(Q72/(MAX(Q:Q))*(0.3*(BkS_D*DEF_D)))</f>
        <v>2.1810550458715596</v>
      </c>
      <c r="AB72">
        <f>(0.7*(TkA_D*DEF_D))+(R72/(MAX(R:R))*(0.3*(TkA_D*DEF_D)))</f>
        <v>1.4166666666666667</v>
      </c>
      <c r="AC72">
        <f>(0.7*(SH_D*DEF_D))+(S72/(MAX(S:S))*(0.3*(SH_D*DEF_D)))</f>
        <v>2.5061479424888451</v>
      </c>
    </row>
    <row r="73" spans="1:29" x14ac:dyDescent="0.25">
      <c r="A73" s="9">
        <v>71</v>
      </c>
      <c r="B73" s="46" t="s">
        <v>324</v>
      </c>
      <c r="C73" s="47" t="s">
        <v>31</v>
      </c>
      <c r="D73" s="47" t="s">
        <v>273</v>
      </c>
      <c r="E73" s="47" t="s">
        <v>4</v>
      </c>
      <c r="F73" s="48">
        <v>56</v>
      </c>
      <c r="G73" s="48">
        <v>19</v>
      </c>
      <c r="H73" s="48">
        <v>12</v>
      </c>
      <c r="I73" s="48">
        <v>26</v>
      </c>
      <c r="J73" s="48">
        <v>85</v>
      </c>
      <c r="K73" s="48">
        <v>16</v>
      </c>
      <c r="L73" s="48">
        <v>1804</v>
      </c>
      <c r="M73" s="60">
        <v>1035</v>
      </c>
      <c r="N73">
        <f>G73*82/F73</f>
        <v>27.821428571428573</v>
      </c>
      <c r="O73">
        <f>H73*82/F73</f>
        <v>17.571428571428573</v>
      </c>
      <c r="P73">
        <f>I73*82/F73</f>
        <v>38.071428571428569</v>
      </c>
      <c r="Q73">
        <f>J73*82/F73</f>
        <v>124.46428571428571</v>
      </c>
      <c r="R73">
        <f>K73*82/F73</f>
        <v>23.428571428571427</v>
      </c>
      <c r="S73">
        <f>L73*82/F73</f>
        <v>2641.5714285714284</v>
      </c>
      <c r="U73" s="10">
        <f>SUM(V73:X73)</f>
        <v>10.087147568472096</v>
      </c>
      <c r="V73">
        <f>N73/MAX(N:N)*OFF_D</f>
        <v>2.7627551020408161</v>
      </c>
      <c r="W73">
        <f>O73/MAX(O:O)*PUN_D</f>
        <v>0.2678571428571429</v>
      </c>
      <c r="X73">
        <f>SUM(Z73:AC73)</f>
        <v>7.0565353235741366</v>
      </c>
      <c r="Y73">
        <f>X73/DEF_D*10</f>
        <v>7.8405948039712623</v>
      </c>
      <c r="Z73">
        <f>(0.7*(HIT_D*DEF_D))+(P73/(MAX(P:P))*(0.3*(HIT_D*DEF_D)))</f>
        <v>1.345647737355812</v>
      </c>
      <c r="AA73">
        <f>(0.7*(BkS_D*DEF_D))+(Q73/(MAX(Q:Q))*(0.3*(BkS_D*DEF_D)))</f>
        <v>2.0867585190039319</v>
      </c>
      <c r="AB73">
        <f>(0.7*(TkA_D*DEF_D))+(R73/(MAX(R:R))*(0.3*(TkA_D*DEF_D)))</f>
        <v>1.3942857142857144</v>
      </c>
      <c r="AC73">
        <f>(0.7*(SH_D*DEF_D))+(S73/(MAX(S:S))*(0.3*(SH_D*DEF_D)))</f>
        <v>2.2298433529286776</v>
      </c>
    </row>
    <row r="74" spans="1:29" x14ac:dyDescent="0.25">
      <c r="A74" s="9">
        <v>72</v>
      </c>
      <c r="B74" s="49" t="s">
        <v>306</v>
      </c>
      <c r="C74" s="50" t="s">
        <v>37</v>
      </c>
      <c r="D74" s="50" t="s">
        <v>273</v>
      </c>
      <c r="E74" s="50" t="s">
        <v>4</v>
      </c>
      <c r="F74" s="51">
        <v>33</v>
      </c>
      <c r="G74" s="51">
        <v>6</v>
      </c>
      <c r="H74" s="51">
        <v>38</v>
      </c>
      <c r="I74" s="51">
        <v>47</v>
      </c>
      <c r="J74" s="51">
        <v>41</v>
      </c>
      <c r="K74" s="51">
        <v>5</v>
      </c>
      <c r="L74" s="51">
        <v>1333</v>
      </c>
      <c r="M74" s="61">
        <v>454</v>
      </c>
      <c r="N74">
        <f>G74*82/F74</f>
        <v>14.909090909090908</v>
      </c>
      <c r="O74">
        <f>H74*82/F74</f>
        <v>94.424242424242422</v>
      </c>
      <c r="P74">
        <f>I74*82/F74</f>
        <v>116.78787878787878</v>
      </c>
      <c r="Q74">
        <f>J74*82/F74</f>
        <v>101.87878787878788</v>
      </c>
      <c r="R74">
        <f>K74*82/F74</f>
        <v>12.424242424242424</v>
      </c>
      <c r="S74">
        <f>L74*82/F74</f>
        <v>3312.3030303030305</v>
      </c>
      <c r="U74" s="10">
        <f>SUM(V74:X74)</f>
        <v>10.058761163301945</v>
      </c>
      <c r="V74">
        <f>N74/MAX(N:N)*OFF_D</f>
        <v>1.4805194805194803</v>
      </c>
      <c r="W74">
        <f>O74/MAX(O:O)*PUN_D</f>
        <v>1.4393939393939394</v>
      </c>
      <c r="X74">
        <f>SUM(Z74:AC74)</f>
        <v>7.138847743388526</v>
      </c>
      <c r="Y74">
        <f>X74/DEF_D*10</f>
        <v>7.9320530482094735</v>
      </c>
      <c r="Z74">
        <f>(0.7*(HIT_D*DEF_D))+(P74/(MAX(P:P))*(0.3*(HIT_D*DEF_D)))</f>
        <v>1.5227329192546584</v>
      </c>
      <c r="AA74">
        <f>(0.7*(BkS_D*DEF_D))+(Q74/(MAX(Q:Q))*(0.3*(BkS_D*DEF_D)))</f>
        <v>2.0167581317764807</v>
      </c>
      <c r="AB74">
        <f>(0.7*(TkA_D*DEF_D))+(R74/(MAX(R:R))*(0.3*(TkA_D*DEF_D)))</f>
        <v>1.3312121212121213</v>
      </c>
      <c r="AC74">
        <f>(0.7*(SH_D*DEF_D))+(S74/(MAX(S:S))*(0.3*(SH_D*DEF_D)))</f>
        <v>2.2681445711452652</v>
      </c>
    </row>
    <row r="75" spans="1:29" x14ac:dyDescent="0.25">
      <c r="A75" s="9">
        <v>73</v>
      </c>
      <c r="B75" s="46" t="s">
        <v>80</v>
      </c>
      <c r="C75" s="47" t="s">
        <v>35</v>
      </c>
      <c r="D75" s="47" t="s">
        <v>273</v>
      </c>
      <c r="E75" s="47" t="s">
        <v>4</v>
      </c>
      <c r="F75" s="48">
        <v>55</v>
      </c>
      <c r="G75" s="48">
        <v>18</v>
      </c>
      <c r="H75" s="48">
        <v>14</v>
      </c>
      <c r="I75" s="48">
        <v>56</v>
      </c>
      <c r="J75" s="48">
        <v>49</v>
      </c>
      <c r="K75" s="48">
        <v>15</v>
      </c>
      <c r="L75" s="48">
        <v>922</v>
      </c>
      <c r="M75" s="60">
        <v>1214</v>
      </c>
      <c r="N75">
        <f>G75*82/F75</f>
        <v>26.836363636363636</v>
      </c>
      <c r="O75">
        <f>H75*82/F75</f>
        <v>20.872727272727271</v>
      </c>
      <c r="P75">
        <f>I75*82/F75</f>
        <v>83.490909090909085</v>
      </c>
      <c r="Q75">
        <f>J75*82/F75</f>
        <v>73.054545454545448</v>
      </c>
      <c r="R75">
        <f>K75*82/F75</f>
        <v>22.363636363636363</v>
      </c>
      <c r="S75">
        <f>L75*82/F75</f>
        <v>1374.6181818181817</v>
      </c>
      <c r="U75" s="10">
        <f>SUM(V75:X75)</f>
        <v>9.9040421794872984</v>
      </c>
      <c r="V75">
        <f>N75/MAX(N:N)*OFF_D</f>
        <v>2.6649350649350647</v>
      </c>
      <c r="W75">
        <f>O75/MAX(O:O)*PUN_D</f>
        <v>0.31818181818181818</v>
      </c>
      <c r="X75">
        <f>SUM(Z75:AC75)</f>
        <v>6.9209252963704149</v>
      </c>
      <c r="Y75">
        <f>X75/DEF_D*10</f>
        <v>7.6899169959671276</v>
      </c>
      <c r="Z75">
        <f>(0.7*(HIT_D*DEF_D))+(P75/(MAX(P:P))*(0.3*(HIT_D*DEF_D)))</f>
        <v>1.4478260869565218</v>
      </c>
      <c r="AA75">
        <f>(0.7*(BkS_D*DEF_D))+(Q75/(MAX(Q:Q))*(0.3*(BkS_D*DEF_D)))</f>
        <v>1.9274216847372811</v>
      </c>
      <c r="AB75">
        <f>(0.7*(TkA_D*DEF_D))+(R75/(MAX(R:R))*(0.3*(TkA_D*DEF_D)))</f>
        <v>1.3881818181818182</v>
      </c>
      <c r="AC75">
        <f>(0.7*(SH_D*DEF_D))+(S75/(MAX(S:S))*(0.3*(SH_D*DEF_D)))</f>
        <v>2.1574957064947946</v>
      </c>
    </row>
    <row r="76" spans="1:29" x14ac:dyDescent="0.25">
      <c r="A76" s="9">
        <v>74</v>
      </c>
      <c r="B76" s="46" t="s">
        <v>284</v>
      </c>
      <c r="C76" s="47" t="s">
        <v>41</v>
      </c>
      <c r="D76" s="47" t="s">
        <v>273</v>
      </c>
      <c r="E76" s="47" t="s">
        <v>4</v>
      </c>
      <c r="F76" s="48">
        <v>54</v>
      </c>
      <c r="G76" s="48">
        <v>20</v>
      </c>
      <c r="H76" s="48">
        <v>4</v>
      </c>
      <c r="I76" s="48">
        <v>28</v>
      </c>
      <c r="J76" s="48">
        <v>49</v>
      </c>
      <c r="K76" s="48">
        <v>12</v>
      </c>
      <c r="L76" s="48">
        <v>454</v>
      </c>
      <c r="M76" s="60">
        <v>1041</v>
      </c>
      <c r="N76">
        <f>G76*82/F76</f>
        <v>30.37037037037037</v>
      </c>
      <c r="O76">
        <f>H76*82/F76</f>
        <v>6.0740740740740744</v>
      </c>
      <c r="P76">
        <f>I76*82/F76</f>
        <v>42.518518518518519</v>
      </c>
      <c r="Q76">
        <f>J76*82/F76</f>
        <v>74.407407407407405</v>
      </c>
      <c r="R76">
        <f>K76*82/F76</f>
        <v>18.222222222222221</v>
      </c>
      <c r="S76">
        <f>L76*82/F76</f>
        <v>689.40740740740739</v>
      </c>
      <c r="U76" s="10">
        <f>SUM(V76:X76)</f>
        <v>9.8785445804866825</v>
      </c>
      <c r="V76">
        <f>N76/MAX(N:N)*OFF_D</f>
        <v>3.0158730158730158</v>
      </c>
      <c r="W76">
        <f>O76/MAX(O:O)*PUN_D</f>
        <v>9.2592592592592601E-2</v>
      </c>
      <c r="X76">
        <f>SUM(Z76:AC76)</f>
        <v>6.7700789720210732</v>
      </c>
      <c r="Y76">
        <f>X76/DEF_D*10</f>
        <v>7.5223099689123041</v>
      </c>
      <c r="Z76">
        <f>(0.7*(HIT_D*DEF_D))+(P76/(MAX(P:P))*(0.3*(HIT_D*DEF_D)))</f>
        <v>1.3556521739130436</v>
      </c>
      <c r="AA76">
        <f>(0.7*(BkS_D*DEF_D))+(Q76/(MAX(Q:Q))*(0.3*(BkS_D*DEF_D)))</f>
        <v>1.9316146788990827</v>
      </c>
      <c r="AB76">
        <f>(0.7*(TkA_D*DEF_D))+(R76/(MAX(R:R))*(0.3*(TkA_D*DEF_D)))</f>
        <v>1.3644444444444446</v>
      </c>
      <c r="AC76">
        <f>(0.7*(SH_D*DEF_D))+(S76/(MAX(S:S))*(0.3*(SH_D*DEF_D)))</f>
        <v>2.1183676747645017</v>
      </c>
    </row>
    <row r="77" spans="1:29" x14ac:dyDescent="0.25">
      <c r="A77" s="9">
        <v>75</v>
      </c>
      <c r="B77" s="49" t="s">
        <v>82</v>
      </c>
      <c r="C77" s="50" t="s">
        <v>41</v>
      </c>
      <c r="D77" s="50" t="s">
        <v>273</v>
      </c>
      <c r="E77" s="50" t="s">
        <v>4</v>
      </c>
      <c r="F77" s="51">
        <v>47</v>
      </c>
      <c r="G77" s="51">
        <v>14</v>
      </c>
      <c r="H77" s="51">
        <v>4</v>
      </c>
      <c r="I77" s="51">
        <v>46</v>
      </c>
      <c r="J77" s="51">
        <v>73</v>
      </c>
      <c r="K77" s="51">
        <v>24</v>
      </c>
      <c r="L77" s="51">
        <v>852</v>
      </c>
      <c r="M77" s="61">
        <v>875</v>
      </c>
      <c r="N77">
        <f>G77*82/F77</f>
        <v>24.425531914893618</v>
      </c>
      <c r="O77">
        <f>H77*82/F77</f>
        <v>6.9787234042553195</v>
      </c>
      <c r="P77">
        <f>I77*82/F77</f>
        <v>80.255319148936167</v>
      </c>
      <c r="Q77">
        <f>J77*82/F77</f>
        <v>127.36170212765957</v>
      </c>
      <c r="R77">
        <f>K77*82/F77</f>
        <v>41.872340425531917</v>
      </c>
      <c r="S77">
        <f>L77*82/F77</f>
        <v>1486.4680851063829</v>
      </c>
      <c r="U77" s="10">
        <f>SUM(V77:X77)</f>
        <v>9.7320833792770376</v>
      </c>
      <c r="V77">
        <f>N77/MAX(N:N)*OFF_D</f>
        <v>2.4255319148936172</v>
      </c>
      <c r="W77">
        <f>O77/MAX(O:O)*PUN_D</f>
        <v>0.10638297872340427</v>
      </c>
      <c r="X77">
        <f>SUM(Z77:AC77)</f>
        <v>7.2001684856600168</v>
      </c>
      <c r="Y77">
        <f>X77/DEF_D*10</f>
        <v>8.0001872062889081</v>
      </c>
      <c r="Z77">
        <f>(0.7*(HIT_D*DEF_D))+(P77/(MAX(P:P))*(0.3*(HIT_D*DEF_D)))</f>
        <v>1.4405471124620062</v>
      </c>
      <c r="AA77">
        <f>(0.7*(BkS_D*DEF_D))+(Q77/(MAX(Q:Q))*(0.3*(BkS_D*DEF_D)))</f>
        <v>2.0957386297091549</v>
      </c>
      <c r="AB77">
        <f>(0.7*(TkA_D*DEF_D))+(R77/(MAX(R:R))*(0.3*(TkA_D*DEF_D)))</f>
        <v>1.5</v>
      </c>
      <c r="AC77">
        <f>(0.7*(SH_D*DEF_D))+(S77/(MAX(S:S))*(0.3*(SH_D*DEF_D)))</f>
        <v>2.1638827434888555</v>
      </c>
    </row>
    <row r="78" spans="1:29" x14ac:dyDescent="0.25">
      <c r="A78" s="9">
        <v>76</v>
      </c>
      <c r="B78" s="46" t="s">
        <v>334</v>
      </c>
      <c r="C78" s="47" t="s">
        <v>37</v>
      </c>
      <c r="D78" s="47" t="s">
        <v>273</v>
      </c>
      <c r="E78" s="47" t="s">
        <v>4</v>
      </c>
      <c r="F78" s="48">
        <v>19</v>
      </c>
      <c r="G78" s="48">
        <v>3</v>
      </c>
      <c r="H78" s="48">
        <v>13</v>
      </c>
      <c r="I78" s="48">
        <v>32</v>
      </c>
      <c r="J78" s="48">
        <v>30</v>
      </c>
      <c r="K78" s="48">
        <v>5</v>
      </c>
      <c r="L78" s="48">
        <v>1529</v>
      </c>
      <c r="M78" s="60">
        <v>323</v>
      </c>
      <c r="N78">
        <f>G78*82/F78</f>
        <v>12.947368421052632</v>
      </c>
      <c r="O78">
        <f>H78*82/F78</f>
        <v>56.10526315789474</v>
      </c>
      <c r="P78">
        <f>I78*82/F78</f>
        <v>138.10526315789474</v>
      </c>
      <c r="Q78">
        <f>J78*82/F78</f>
        <v>129.47368421052633</v>
      </c>
      <c r="R78">
        <f>K78*82/F78</f>
        <v>21.578947368421051</v>
      </c>
      <c r="S78">
        <f>L78*82/F78</f>
        <v>6598.8421052631575</v>
      </c>
      <c r="U78" s="10">
        <f>SUM(V78:X78)</f>
        <v>9.6534537522745794</v>
      </c>
      <c r="V78">
        <f>N78/MAX(N:N)*OFF_D</f>
        <v>1.2857142857142856</v>
      </c>
      <c r="W78">
        <f>O78/MAX(O:O)*PUN_D</f>
        <v>0.85526315789473695</v>
      </c>
      <c r="X78">
        <f>SUM(Z78:AC78)</f>
        <v>7.5124763086655575</v>
      </c>
      <c r="Y78">
        <f>X78/DEF_D*10</f>
        <v>8.3471958985172847</v>
      </c>
      <c r="Z78">
        <f>(0.7*(HIT_D*DEF_D))+(P78/(MAX(P:P))*(0.3*(HIT_D*DEF_D)))</f>
        <v>1.5706897678980059</v>
      </c>
      <c r="AA78">
        <f>(0.7*(BkS_D*DEF_D))+(Q78/(MAX(Q:Q))*(0.3*(BkS_D*DEF_D)))</f>
        <v>2.1022844036697248</v>
      </c>
      <c r="AB78">
        <f>(0.7*(TkA_D*DEF_D))+(R78/(MAX(R:R))*(0.3*(TkA_D*DEF_D)))</f>
        <v>1.3836842105263158</v>
      </c>
      <c r="AC78">
        <f>(0.7*(SH_D*DEF_D))+(S78/(MAX(S:S))*(0.3*(SH_D*DEF_D)))</f>
        <v>2.4558179265715108</v>
      </c>
    </row>
    <row r="79" spans="1:29" x14ac:dyDescent="0.25">
      <c r="A79" s="9">
        <v>77</v>
      </c>
      <c r="B79" s="49" t="s">
        <v>375</v>
      </c>
      <c r="C79" s="50" t="s">
        <v>33</v>
      </c>
      <c r="D79" s="50" t="s">
        <v>273</v>
      </c>
      <c r="E79" s="50" t="s">
        <v>4</v>
      </c>
      <c r="F79" s="51">
        <v>52</v>
      </c>
      <c r="G79" s="51">
        <v>16</v>
      </c>
      <c r="H79" s="51">
        <v>16</v>
      </c>
      <c r="I79" s="51">
        <v>18</v>
      </c>
      <c r="J79" s="51">
        <v>50</v>
      </c>
      <c r="K79" s="51">
        <v>7</v>
      </c>
      <c r="L79" s="51">
        <v>664</v>
      </c>
      <c r="M79" s="61">
        <v>949</v>
      </c>
      <c r="N79">
        <f>G79*82/F79</f>
        <v>25.23076923076923</v>
      </c>
      <c r="O79">
        <f>H79*82/F79</f>
        <v>25.23076923076923</v>
      </c>
      <c r="P79">
        <f>I79*82/F79</f>
        <v>28.384615384615383</v>
      </c>
      <c r="Q79">
        <f>J79*82/F79</f>
        <v>78.84615384615384</v>
      </c>
      <c r="R79">
        <f>K79*82/F79</f>
        <v>11.038461538461538</v>
      </c>
      <c r="S79">
        <f>L79*82/F79</f>
        <v>1047.0769230769231</v>
      </c>
      <c r="U79" s="10">
        <f>SUM(V79:X79)</f>
        <v>9.6213986501280964</v>
      </c>
      <c r="V79">
        <f>N79/MAX(N:N)*OFF_D</f>
        <v>2.505494505494505</v>
      </c>
      <c r="W79">
        <f>O79/MAX(O:O)*PUN_D</f>
        <v>0.38461538461538464</v>
      </c>
      <c r="X79">
        <f>SUM(Z79:AC79)</f>
        <v>6.7312887600182076</v>
      </c>
      <c r="Y79">
        <f>X79/DEF_D*10</f>
        <v>7.4792097333535645</v>
      </c>
      <c r="Z79">
        <f>(0.7*(HIT_D*DEF_D))+(P79/(MAX(P:P))*(0.3*(HIT_D*DEF_D)))</f>
        <v>1.3238557095078833</v>
      </c>
      <c r="AA79">
        <f>(0.7*(BkS_D*DEF_D))+(Q79/(MAX(Q:Q))*(0.3*(BkS_D*DEF_D)))</f>
        <v>1.9453719124911786</v>
      </c>
      <c r="AB79">
        <f>(0.7*(TkA_D*DEF_D))+(R79/(MAX(R:R))*(0.3*(TkA_D*DEF_D)))</f>
        <v>1.3232692307692309</v>
      </c>
      <c r="AC79">
        <f>(0.7*(SH_D*DEF_D))+(S79/(MAX(S:S))*(0.3*(SH_D*DEF_D)))</f>
        <v>2.1387919072499142</v>
      </c>
    </row>
    <row r="80" spans="1:29" x14ac:dyDescent="0.25">
      <c r="A80" s="9">
        <v>78</v>
      </c>
      <c r="B80" s="49" t="s">
        <v>256</v>
      </c>
      <c r="C80" s="50" t="s">
        <v>31</v>
      </c>
      <c r="D80" s="50" t="s">
        <v>273</v>
      </c>
      <c r="E80" s="50" t="s">
        <v>4</v>
      </c>
      <c r="F80" s="51">
        <v>47</v>
      </c>
      <c r="G80" s="51">
        <v>3</v>
      </c>
      <c r="H80" s="51">
        <v>35</v>
      </c>
      <c r="I80" s="51">
        <v>92</v>
      </c>
      <c r="J80" s="51">
        <v>54</v>
      </c>
      <c r="K80" s="51">
        <v>27</v>
      </c>
      <c r="L80" s="51">
        <v>7674</v>
      </c>
      <c r="M80" s="61">
        <v>978</v>
      </c>
      <c r="N80">
        <f>G80*82/F80</f>
        <v>5.2340425531914896</v>
      </c>
      <c r="O80">
        <f>H80*82/F80</f>
        <v>61.063829787234042</v>
      </c>
      <c r="P80">
        <f>I80*82/F80</f>
        <v>160.51063829787233</v>
      </c>
      <c r="Q80">
        <f>J80*82/F80</f>
        <v>94.212765957446805</v>
      </c>
      <c r="R80">
        <f>K80*82/F80</f>
        <v>47.106382978723403</v>
      </c>
      <c r="S80">
        <f>L80*82/F80</f>
        <v>13388.680851063829</v>
      </c>
      <c r="U80" s="10">
        <f>SUM(V80:X80)</f>
        <v>9.4382430232734826</v>
      </c>
      <c r="V80">
        <f>N80/MAX(N:N)*OFF_D</f>
        <v>0.51975683890577506</v>
      </c>
      <c r="W80">
        <f>O80/MAX(O:O)*PUN_D</f>
        <v>0.93085106382978733</v>
      </c>
      <c r="X80">
        <f>SUM(Z80:AC80)</f>
        <v>7.9876351205379201</v>
      </c>
      <c r="Y80">
        <f>X80/DEF_D*10</f>
        <v>8.8751501339310224</v>
      </c>
      <c r="Z80">
        <f>(0.7*(HIT_D*DEF_D))+(P80/(MAX(P:P))*(0.3*(HIT_D*DEF_D)))</f>
        <v>1.6210942249240121</v>
      </c>
      <c r="AA80">
        <f>(0.7*(BkS_D*DEF_D))+(Q80/(MAX(Q:Q))*(0.3*(BkS_D*DEF_D)))</f>
        <v>1.9929984384149912</v>
      </c>
      <c r="AB80">
        <f>(0.7*(TkA_D*DEF_D))+(R80/(MAX(R:R))*(0.3*(TkA_D*DEF_D)))</f>
        <v>1.53</v>
      </c>
      <c r="AC80">
        <f>(0.7*(SH_D*DEF_D))+(S80/(MAX(S:S))*(0.3*(SH_D*DEF_D)))</f>
        <v>2.8435424571989159</v>
      </c>
    </row>
    <row r="81" spans="1:29" x14ac:dyDescent="0.25">
      <c r="A81" s="9">
        <v>79</v>
      </c>
      <c r="B81" s="46" t="s">
        <v>247</v>
      </c>
      <c r="C81" s="47" t="s">
        <v>41</v>
      </c>
      <c r="D81" s="47" t="s">
        <v>273</v>
      </c>
      <c r="E81" s="47" t="s">
        <v>4</v>
      </c>
      <c r="F81" s="48">
        <v>55</v>
      </c>
      <c r="G81" s="48">
        <v>7</v>
      </c>
      <c r="H81" s="48">
        <v>14</v>
      </c>
      <c r="I81" s="48">
        <v>93</v>
      </c>
      <c r="J81" s="48">
        <v>113</v>
      </c>
      <c r="K81" s="48">
        <v>8</v>
      </c>
      <c r="L81" s="48">
        <v>9419</v>
      </c>
      <c r="M81" s="60">
        <v>1124</v>
      </c>
      <c r="N81">
        <f>G81*82/F81</f>
        <v>10.436363636363636</v>
      </c>
      <c r="O81">
        <f>H81*82/F81</f>
        <v>20.872727272727271</v>
      </c>
      <c r="P81">
        <f>I81*82/F81</f>
        <v>138.65454545454546</v>
      </c>
      <c r="Q81">
        <f>J81*82/F81</f>
        <v>168.47272727272727</v>
      </c>
      <c r="R81">
        <f>K81*82/F81</f>
        <v>11.927272727272728</v>
      </c>
      <c r="S81">
        <f>L81*82/F81</f>
        <v>14042.872727272726</v>
      </c>
      <c r="U81" s="10">
        <f>SUM(V81:X81)</f>
        <v>9.3588898836829948</v>
      </c>
      <c r="V81">
        <f>N81/MAX(N:N)*OFF_D</f>
        <v>1.0363636363636364</v>
      </c>
      <c r="W81">
        <f>O81/MAX(O:O)*PUN_D</f>
        <v>0.31818181818181818</v>
      </c>
      <c r="X81">
        <f>SUM(Z81:AC81)</f>
        <v>8.0043444291375394</v>
      </c>
      <c r="Y81">
        <f>X81/DEF_D*10</f>
        <v>8.8937160323750444</v>
      </c>
      <c r="Z81">
        <f>(0.7*(HIT_D*DEF_D))+(P81/(MAX(P:P))*(0.3*(HIT_D*DEF_D)))</f>
        <v>1.5719254658385093</v>
      </c>
      <c r="AA81">
        <f>(0.7*(BkS_D*DEF_D))+(Q81/(MAX(Q:Q))*(0.3*(BkS_D*DEF_D)))</f>
        <v>2.2231561301084239</v>
      </c>
      <c r="AB81">
        <f>(0.7*(TkA_D*DEF_D))+(R81/(MAX(R:R))*(0.3*(TkA_D*DEF_D)))</f>
        <v>1.3283636363636364</v>
      </c>
      <c r="AC81">
        <f>(0.7*(SH_D*DEF_D))+(S81/(MAX(S:S))*(0.3*(SH_D*DEF_D)))</f>
        <v>2.880899196826971</v>
      </c>
    </row>
    <row r="82" spans="1:29" x14ac:dyDescent="0.25">
      <c r="A82" s="9">
        <v>80</v>
      </c>
      <c r="B82" s="49" t="s">
        <v>379</v>
      </c>
      <c r="C82" s="50" t="s">
        <v>33</v>
      </c>
      <c r="D82" s="50" t="s">
        <v>273</v>
      </c>
      <c r="E82" s="50" t="s">
        <v>4</v>
      </c>
      <c r="F82" s="51">
        <v>55</v>
      </c>
      <c r="G82" s="51">
        <v>16</v>
      </c>
      <c r="H82" s="51">
        <v>0</v>
      </c>
      <c r="I82" s="51">
        <v>31</v>
      </c>
      <c r="J82" s="51">
        <v>56</v>
      </c>
      <c r="K82" s="51">
        <v>12</v>
      </c>
      <c r="L82" s="51">
        <v>591</v>
      </c>
      <c r="M82" s="61">
        <v>1084</v>
      </c>
      <c r="N82">
        <f>G82*82/F82</f>
        <v>23.854545454545455</v>
      </c>
      <c r="O82">
        <f>H82*82/F82</f>
        <v>0</v>
      </c>
      <c r="P82">
        <f>I82*82/F82</f>
        <v>46.218181818181819</v>
      </c>
      <c r="Q82">
        <f>J82*82/F82</f>
        <v>83.490909090909085</v>
      </c>
      <c r="R82">
        <f>K82*82/F82</f>
        <v>17.890909090909091</v>
      </c>
      <c r="S82">
        <f>L82*82/F82</f>
        <v>881.12727272727273</v>
      </c>
      <c r="U82" s="10">
        <f>SUM(V82:X82)</f>
        <v>9.1844349959463578</v>
      </c>
      <c r="V82">
        <f>N82/MAX(N:N)*OFF_D</f>
        <v>2.3688311688311687</v>
      </c>
      <c r="W82">
        <f>O82/MAX(O:O)*PUN_D</f>
        <v>0</v>
      </c>
      <c r="X82">
        <f>SUM(Z82:AC82)</f>
        <v>6.8156038271151891</v>
      </c>
      <c r="Y82">
        <f>X82/DEF_D*10</f>
        <v>7.5728931412390992</v>
      </c>
      <c r="Z82">
        <f>(0.7*(HIT_D*DEF_D))+(P82/(MAX(P:P))*(0.3*(HIT_D*DEF_D)))</f>
        <v>1.3639751552795032</v>
      </c>
      <c r="AA82">
        <f>(0.7*(BkS_D*DEF_D))+(Q82/(MAX(Q:Q))*(0.3*(BkS_D*DEF_D)))</f>
        <v>1.9597676396997499</v>
      </c>
      <c r="AB82">
        <f>(0.7*(TkA_D*DEF_D))+(R82/(MAX(R:R))*(0.3*(TkA_D*DEF_D)))</f>
        <v>1.3625454545454545</v>
      </c>
      <c r="AC82">
        <f>(0.7*(SH_D*DEF_D))+(S82/(MAX(S:S))*(0.3*(SH_D*DEF_D)))</f>
        <v>2.1293155775904813</v>
      </c>
    </row>
    <row r="83" spans="1:29" x14ac:dyDescent="0.25">
      <c r="A83" s="9">
        <v>81</v>
      </c>
      <c r="B83" s="46" t="s">
        <v>261</v>
      </c>
      <c r="C83" s="47" t="s">
        <v>33</v>
      </c>
      <c r="D83" s="47" t="s">
        <v>273</v>
      </c>
      <c r="E83" s="47" t="s">
        <v>4</v>
      </c>
      <c r="F83" s="48">
        <v>51</v>
      </c>
      <c r="G83" s="48">
        <v>10</v>
      </c>
      <c r="H83" s="48">
        <v>20</v>
      </c>
      <c r="I83" s="48">
        <v>65</v>
      </c>
      <c r="J83" s="48">
        <v>63</v>
      </c>
      <c r="K83" s="48">
        <v>19</v>
      </c>
      <c r="L83" s="48">
        <v>224</v>
      </c>
      <c r="M83" s="60">
        <v>869</v>
      </c>
      <c r="N83">
        <f>G83*82/F83</f>
        <v>16.078431372549019</v>
      </c>
      <c r="O83">
        <f>H83*82/F83</f>
        <v>32.156862745098039</v>
      </c>
      <c r="P83">
        <f>I83*82/F83</f>
        <v>104.50980392156863</v>
      </c>
      <c r="Q83">
        <f>J83*82/F83</f>
        <v>101.29411764705883</v>
      </c>
      <c r="R83">
        <f>K83*82/F83</f>
        <v>30.549019607843139</v>
      </c>
      <c r="S83">
        <f>L83*82/F83</f>
        <v>360.15686274509807</v>
      </c>
      <c r="U83" s="10">
        <f>SUM(V83:X83)</f>
        <v>9.1315565115130806</v>
      </c>
      <c r="V83">
        <f>N83/MAX(N:N)*OFF_D</f>
        <v>1.5966386554621848</v>
      </c>
      <c r="W83">
        <f>O83/MAX(O:O)*PUN_D</f>
        <v>0.49019607843137258</v>
      </c>
      <c r="X83">
        <f>SUM(Z83:AC83)</f>
        <v>7.0447217776195235</v>
      </c>
      <c r="Y83">
        <f>X83/DEF_D*10</f>
        <v>7.827468641799471</v>
      </c>
      <c r="Z83">
        <f>(0.7*(HIT_D*DEF_D))+(P83/(MAX(P:P))*(0.3*(HIT_D*DEF_D)))</f>
        <v>1.4951114358786994</v>
      </c>
      <c r="AA83">
        <f>(0.7*(BkS_D*DEF_D))+(Q83/(MAX(Q:Q))*(0.3*(BkS_D*DEF_D)))</f>
        <v>2.0149460334592555</v>
      </c>
      <c r="AB83">
        <f>(0.7*(TkA_D*DEF_D))+(R83/(MAX(R:R))*(0.3*(TkA_D*DEF_D)))</f>
        <v>1.4350980392156862</v>
      </c>
      <c r="AC83">
        <f>(0.7*(SH_D*DEF_D))+(S83/(MAX(S:S))*(0.3*(SH_D*DEF_D)))</f>
        <v>2.0995662690658814</v>
      </c>
    </row>
    <row r="84" spans="1:29" x14ac:dyDescent="0.25">
      <c r="A84" s="9">
        <v>82</v>
      </c>
      <c r="B84" s="46" t="s">
        <v>401</v>
      </c>
      <c r="C84" s="47" t="s">
        <v>35</v>
      </c>
      <c r="D84" s="47" t="s">
        <v>273</v>
      </c>
      <c r="E84" s="47" t="s">
        <v>4</v>
      </c>
      <c r="F84" s="48">
        <v>22</v>
      </c>
      <c r="G84" s="48">
        <v>2</v>
      </c>
      <c r="H84" s="48">
        <v>12</v>
      </c>
      <c r="I84" s="48">
        <v>19</v>
      </c>
      <c r="J84" s="48">
        <v>41</v>
      </c>
      <c r="K84" s="48">
        <v>8</v>
      </c>
      <c r="L84" s="48">
        <v>1660</v>
      </c>
      <c r="M84" s="60">
        <v>332</v>
      </c>
      <c r="N84">
        <f>G84*82/F84</f>
        <v>7.4545454545454541</v>
      </c>
      <c r="O84">
        <f>H84*82/F84</f>
        <v>44.727272727272727</v>
      </c>
      <c r="P84">
        <f>I84*82/F84</f>
        <v>70.818181818181813</v>
      </c>
      <c r="Q84">
        <f>J84*82/F84</f>
        <v>152.81818181818181</v>
      </c>
      <c r="R84">
        <f>K84*82/F84</f>
        <v>29.818181818181817</v>
      </c>
      <c r="S84">
        <f>L84*82/F84</f>
        <v>6187.272727272727</v>
      </c>
      <c r="U84" s="10">
        <f>SUM(V84:X84)</f>
        <v>8.8792567964057429</v>
      </c>
      <c r="V84">
        <f>N84/MAX(N:N)*OFF_D</f>
        <v>0.74025974025974017</v>
      </c>
      <c r="W84">
        <f>O84/MAX(O:O)*PUN_D</f>
        <v>0.68181818181818188</v>
      </c>
      <c r="X84">
        <f>SUM(Z84:AC84)</f>
        <v>7.4571788743278216</v>
      </c>
      <c r="Y84">
        <f>X84/DEF_D*10</f>
        <v>8.285754304808691</v>
      </c>
      <c r="Z84">
        <f>(0.7*(HIT_D*DEF_D))+(P84/(MAX(P:P))*(0.3*(HIT_D*DEF_D)))</f>
        <v>1.4193167701863354</v>
      </c>
      <c r="AA84">
        <f>(0.7*(BkS_D*DEF_D))+(Q84/(MAX(Q:Q))*(0.3*(BkS_D*DEF_D)))</f>
        <v>2.1746371976647207</v>
      </c>
      <c r="AB84">
        <f>(0.7*(TkA_D*DEF_D))+(R84/(MAX(R:R))*(0.3*(TkA_D*DEF_D)))</f>
        <v>1.4309090909090909</v>
      </c>
      <c r="AC84">
        <f>(0.7*(SH_D*DEF_D))+(S84/(MAX(S:S))*(0.3*(SH_D*DEF_D)))</f>
        <v>2.4323158155676747</v>
      </c>
    </row>
    <row r="85" spans="1:29" x14ac:dyDescent="0.25">
      <c r="A85" s="9">
        <v>83</v>
      </c>
      <c r="B85" s="49" t="s">
        <v>402</v>
      </c>
      <c r="C85" s="50" t="s">
        <v>37</v>
      </c>
      <c r="D85" s="50" t="s">
        <v>273</v>
      </c>
      <c r="E85" s="50" t="s">
        <v>4</v>
      </c>
      <c r="F85" s="51">
        <v>29</v>
      </c>
      <c r="G85" s="51">
        <v>6</v>
      </c>
      <c r="H85" s="51">
        <v>6</v>
      </c>
      <c r="I85" s="51">
        <v>5</v>
      </c>
      <c r="J85" s="51">
        <v>30</v>
      </c>
      <c r="K85" s="51">
        <v>11</v>
      </c>
      <c r="L85" s="51">
        <v>52</v>
      </c>
      <c r="M85" s="61">
        <v>340</v>
      </c>
      <c r="N85">
        <f>G85*82/F85</f>
        <v>16.96551724137931</v>
      </c>
      <c r="O85">
        <f>H85*82/F85</f>
        <v>16.96551724137931</v>
      </c>
      <c r="P85">
        <f>I85*82/F85</f>
        <v>14.137931034482758</v>
      </c>
      <c r="Q85">
        <f>J85*82/F85</f>
        <v>84.827586206896555</v>
      </c>
      <c r="R85">
        <f>K85*82/F85</f>
        <v>31.103448275862068</v>
      </c>
      <c r="S85">
        <f>L85*82/F85</f>
        <v>147.0344827586207</v>
      </c>
      <c r="U85" s="10">
        <f>SUM(V85:X85)</f>
        <v>8.7247378176159547</v>
      </c>
      <c r="V85">
        <f>N85/MAX(N:N)*OFF_D</f>
        <v>1.6847290640394088</v>
      </c>
      <c r="W85">
        <f>O85/MAX(O:O)*PUN_D</f>
        <v>0.25862068965517243</v>
      </c>
      <c r="X85">
        <f>SUM(Z85:AC85)</f>
        <v>6.7813880639213728</v>
      </c>
      <c r="Y85">
        <f>X85/DEF_D*10</f>
        <v>7.5348756265793027</v>
      </c>
      <c r="Z85">
        <f>(0.7*(HIT_D*DEF_D))+(P85/(MAX(P:P))*(0.3*(HIT_D*DEF_D)))</f>
        <v>1.2918055258085244</v>
      </c>
      <c r="AA85">
        <f>(0.7*(BkS_D*DEF_D))+(Q85/(MAX(Q:Q))*(0.3*(BkS_D*DEF_D)))</f>
        <v>1.9639104713698197</v>
      </c>
      <c r="AB85">
        <f>(0.7*(TkA_D*DEF_D))+(R85/(MAX(R:R))*(0.3*(TkA_D*DEF_D)))</f>
        <v>1.4382758620689655</v>
      </c>
      <c r="AC85">
        <f>(0.7*(SH_D*DEF_D))+(S85/(MAX(S:S))*(0.3*(SH_D*DEF_D)))</f>
        <v>2.0873962046740639</v>
      </c>
    </row>
    <row r="86" spans="1:29" x14ac:dyDescent="0.25">
      <c r="A86" s="9">
        <v>84</v>
      </c>
      <c r="B86" s="46" t="s">
        <v>318</v>
      </c>
      <c r="C86" s="47" t="s">
        <v>41</v>
      </c>
      <c r="D86" s="47" t="s">
        <v>273</v>
      </c>
      <c r="E86" s="47" t="s">
        <v>4</v>
      </c>
      <c r="F86" s="48">
        <v>45</v>
      </c>
      <c r="G86" s="48">
        <v>8</v>
      </c>
      <c r="H86" s="48">
        <v>4</v>
      </c>
      <c r="I86" s="48">
        <v>8</v>
      </c>
      <c r="J86" s="48">
        <v>65</v>
      </c>
      <c r="K86" s="48">
        <v>6</v>
      </c>
      <c r="L86" s="48">
        <v>1868</v>
      </c>
      <c r="M86" s="60">
        <v>764</v>
      </c>
      <c r="N86">
        <f>G86*82/F86</f>
        <v>14.577777777777778</v>
      </c>
      <c r="O86">
        <f>H86*82/F86</f>
        <v>7.2888888888888888</v>
      </c>
      <c r="P86">
        <f>I86*82/F86</f>
        <v>14.577777777777778</v>
      </c>
      <c r="Q86">
        <f>J86*82/F86</f>
        <v>118.44444444444444</v>
      </c>
      <c r="R86">
        <f>K86*82/F86</f>
        <v>10.933333333333334</v>
      </c>
      <c r="S86">
        <f>L86*82/F86</f>
        <v>3403.911111111111</v>
      </c>
      <c r="U86" s="10">
        <f>SUM(V86:X86)</f>
        <v>8.5156685002101469</v>
      </c>
      <c r="V86">
        <f>N86/MAX(N:N)*OFF_D</f>
        <v>1.4476190476190476</v>
      </c>
      <c r="W86">
        <f>O86/MAX(O:O)*PUN_D</f>
        <v>0.11111111111111112</v>
      </c>
      <c r="X86">
        <f>SUM(Z86:AC86)</f>
        <v>6.9569383414799875</v>
      </c>
      <c r="Y86">
        <f>X86/DEF_D*10</f>
        <v>7.7299314905333194</v>
      </c>
      <c r="Z86">
        <f>(0.7*(HIT_D*DEF_D))+(P86/(MAX(P:P))*(0.3*(HIT_D*DEF_D)))</f>
        <v>1.2927950310559007</v>
      </c>
      <c r="AA86">
        <f>(0.7*(BkS_D*DEF_D))+(Q86/(MAX(Q:Q))*(0.3*(BkS_D*DEF_D)))</f>
        <v>2.0681009174311926</v>
      </c>
      <c r="AB86">
        <f>(0.7*(TkA_D*DEF_D))+(R86/(MAX(R:R))*(0.3*(TkA_D*DEF_D)))</f>
        <v>1.3226666666666667</v>
      </c>
      <c r="AC86">
        <f>(0.7*(SH_D*DEF_D))+(S86/(MAX(S:S))*(0.3*(SH_D*DEF_D)))</f>
        <v>2.2733757263262273</v>
      </c>
    </row>
    <row r="87" spans="1:29" x14ac:dyDescent="0.25">
      <c r="A87" s="9">
        <v>85</v>
      </c>
      <c r="B87" s="46" t="s">
        <v>396</v>
      </c>
      <c r="C87" s="47" t="s">
        <v>37</v>
      </c>
      <c r="D87" s="47" t="s">
        <v>273</v>
      </c>
      <c r="E87" s="47" t="s">
        <v>4</v>
      </c>
      <c r="F87" s="48">
        <v>29</v>
      </c>
      <c r="G87" s="48">
        <v>4</v>
      </c>
      <c r="H87" s="48">
        <v>10</v>
      </c>
      <c r="I87" s="48">
        <v>16</v>
      </c>
      <c r="J87" s="48">
        <v>31</v>
      </c>
      <c r="K87" s="48">
        <v>4</v>
      </c>
      <c r="L87" s="48">
        <v>422</v>
      </c>
      <c r="M87" s="60">
        <v>398</v>
      </c>
      <c r="N87">
        <f>G87*82/F87</f>
        <v>11.310344827586206</v>
      </c>
      <c r="O87">
        <f>H87*82/F87</f>
        <v>28.275862068965516</v>
      </c>
      <c r="P87">
        <f>I87*82/F87</f>
        <v>45.241379310344826</v>
      </c>
      <c r="Q87">
        <f>J87*82/F87</f>
        <v>87.65517241379311</v>
      </c>
      <c r="R87">
        <f>K87*82/F87</f>
        <v>11.310344827586206</v>
      </c>
      <c r="S87">
        <f>L87*82/F87</f>
        <v>1193.2413793103449</v>
      </c>
      <c r="U87" s="10">
        <f>SUM(V87:X87)</f>
        <v>8.3606050449007299</v>
      </c>
      <c r="V87">
        <f>N87/MAX(N:N)*OFF_D</f>
        <v>1.1231527093596059</v>
      </c>
      <c r="W87">
        <f>O87/MAX(O:O)*PUN_D</f>
        <v>0.43103448275862072</v>
      </c>
      <c r="X87">
        <f>SUM(Z87:AC87)</f>
        <v>6.8064178527825039</v>
      </c>
      <c r="Y87">
        <f>X87/DEF_D*10</f>
        <v>7.5626865030916708</v>
      </c>
      <c r="Z87">
        <f>(0.7*(HIT_D*DEF_D))+(P87/(MAX(P:P))*(0.3*(HIT_D*DEF_D)))</f>
        <v>1.3617776825872778</v>
      </c>
      <c r="AA87">
        <f>(0.7*(BkS_D*DEF_D))+(Q87/(MAX(Q:Q))*(0.3*(BkS_D*DEF_D)))</f>
        <v>1.9726741537488137</v>
      </c>
      <c r="AB87">
        <f>(0.7*(TkA_D*DEF_D))+(R87/(MAX(R:R))*(0.3*(TkA_D*DEF_D)))</f>
        <v>1.3248275862068966</v>
      </c>
      <c r="AC87">
        <f>(0.7*(SH_D*DEF_D))+(S87/(MAX(S:S))*(0.3*(SH_D*DEF_D)))</f>
        <v>2.147138430239516</v>
      </c>
    </row>
    <row r="88" spans="1:29" x14ac:dyDescent="0.25">
      <c r="A88" s="9">
        <v>86</v>
      </c>
      <c r="B88" s="46" t="s">
        <v>307</v>
      </c>
      <c r="C88" s="47" t="s">
        <v>37</v>
      </c>
      <c r="D88" s="47" t="s">
        <v>273</v>
      </c>
      <c r="E88" s="47" t="s">
        <v>4</v>
      </c>
      <c r="F88" s="48">
        <v>15</v>
      </c>
      <c r="G88" s="48">
        <v>1</v>
      </c>
      <c r="H88" s="48">
        <v>6</v>
      </c>
      <c r="I88" s="48">
        <v>25</v>
      </c>
      <c r="J88" s="48">
        <v>20</v>
      </c>
      <c r="K88" s="48">
        <v>1</v>
      </c>
      <c r="L88" s="48">
        <v>669</v>
      </c>
      <c r="M88" s="60">
        <v>227</v>
      </c>
      <c r="N88">
        <f>G88*82/F88</f>
        <v>5.4666666666666668</v>
      </c>
      <c r="O88">
        <f>H88*82/F88</f>
        <v>32.799999999999997</v>
      </c>
      <c r="P88">
        <f>I88*82/F88</f>
        <v>136.66666666666666</v>
      </c>
      <c r="Q88">
        <f>J88*82/F88</f>
        <v>109.33333333333333</v>
      </c>
      <c r="R88">
        <f>K88*82/F88</f>
        <v>5.4666666666666668</v>
      </c>
      <c r="S88">
        <f>L88*82/F88</f>
        <v>3657.2</v>
      </c>
      <c r="U88" s="10">
        <f>SUM(V88:X88)</f>
        <v>8.2293457223805255</v>
      </c>
      <c r="V88">
        <f>N88/MAX(N:N)*OFF_D</f>
        <v>0.54285714285714282</v>
      </c>
      <c r="W88">
        <f>O88/MAX(O:O)*PUN_D</f>
        <v>0.5</v>
      </c>
      <c r="X88">
        <f>SUM(Z88:AC88)</f>
        <v>7.1864885795233837</v>
      </c>
      <c r="Y88">
        <f>X88/DEF_D*10</f>
        <v>7.9849873105815377</v>
      </c>
      <c r="Z88">
        <f>(0.7*(HIT_D*DEF_D))+(P88/(MAX(P:P))*(0.3*(HIT_D*DEF_D)))</f>
        <v>1.5674534161490683</v>
      </c>
      <c r="AA88">
        <f>(0.7*(BkS_D*DEF_D))+(Q88/(MAX(Q:Q))*(0.3*(BkS_D*DEF_D)))</f>
        <v>2.0398623853211011</v>
      </c>
      <c r="AB88">
        <f>(0.7*(TkA_D*DEF_D))+(R88/(MAX(R:R))*(0.3*(TkA_D*DEF_D)))</f>
        <v>1.2913333333333334</v>
      </c>
      <c r="AC88">
        <f>(0.7*(SH_D*DEF_D))+(S88/(MAX(S:S))*(0.3*(SH_D*DEF_D)))</f>
        <v>2.2878394447198813</v>
      </c>
    </row>
    <row r="89" spans="1:29" x14ac:dyDescent="0.25">
      <c r="A89" s="9">
        <v>87</v>
      </c>
      <c r="B89" s="49" t="s">
        <v>351</v>
      </c>
      <c r="C89" s="50" t="s">
        <v>37</v>
      </c>
      <c r="D89" s="50" t="s">
        <v>273</v>
      </c>
      <c r="E89" s="50" t="s">
        <v>4</v>
      </c>
      <c r="F89" s="51">
        <v>20</v>
      </c>
      <c r="G89" s="51">
        <v>2</v>
      </c>
      <c r="H89" s="51">
        <v>2</v>
      </c>
      <c r="I89" s="51">
        <v>10</v>
      </c>
      <c r="J89" s="51">
        <v>22</v>
      </c>
      <c r="K89" s="51">
        <v>1</v>
      </c>
      <c r="L89" s="51">
        <v>480</v>
      </c>
      <c r="M89" s="61">
        <v>230</v>
      </c>
      <c r="N89">
        <f>G89*82/F89</f>
        <v>8.1999999999999993</v>
      </c>
      <c r="O89">
        <f>H89*82/F89</f>
        <v>8.1999999999999993</v>
      </c>
      <c r="P89">
        <f>I89*82/F89</f>
        <v>41</v>
      </c>
      <c r="Q89">
        <f>J89*82/F89</f>
        <v>90.2</v>
      </c>
      <c r="R89">
        <f>K89*82/F89</f>
        <v>4.0999999999999996</v>
      </c>
      <c r="S89">
        <f>L89*82/F89</f>
        <v>1968</v>
      </c>
      <c r="U89" s="10">
        <f>SUM(V89:X89)</f>
        <v>7.7469631772731944</v>
      </c>
      <c r="V89">
        <f>N89/MAX(N:N)*OFF_D</f>
        <v>0.81428571428571417</v>
      </c>
      <c r="W89">
        <f>O89/MAX(O:O)*PUN_D</f>
        <v>0.125</v>
      </c>
      <c r="X89">
        <f>SUM(Z89:AC89)</f>
        <v>6.8076774629874803</v>
      </c>
      <c r="Y89">
        <f>X89/DEF_D*10</f>
        <v>7.5640860699860895</v>
      </c>
      <c r="Z89">
        <f>(0.7*(HIT_D*DEF_D))+(P89/(MAX(P:P))*(0.3*(HIT_D*DEF_D)))</f>
        <v>1.3522360248447205</v>
      </c>
      <c r="AA89">
        <f>(0.7*(BkS_D*DEF_D))+(Q89/(MAX(Q:Q))*(0.3*(BkS_D*DEF_D)))</f>
        <v>1.9805614678899084</v>
      </c>
      <c r="AB89">
        <f>(0.7*(TkA_D*DEF_D))+(R89/(MAX(R:R))*(0.3*(TkA_D*DEF_D)))</f>
        <v>1.2835000000000001</v>
      </c>
      <c r="AC89">
        <f>(0.7*(SH_D*DEF_D))+(S89/(MAX(S:S))*(0.3*(SH_D*DEF_D)))</f>
        <v>2.1913799702528509</v>
      </c>
    </row>
    <row r="90" spans="1:29" x14ac:dyDescent="0.25">
      <c r="B90" s="33"/>
      <c r="C90" s="33"/>
      <c r="D90" s="33"/>
      <c r="E90" s="33"/>
      <c r="U90" s="10"/>
    </row>
    <row r="91" spans="1:29" x14ac:dyDescent="0.25">
      <c r="B91" s="33"/>
      <c r="C91" s="33"/>
      <c r="D91" s="33"/>
      <c r="E91" s="33"/>
      <c r="U91" s="10"/>
    </row>
    <row r="92" spans="1:29" x14ac:dyDescent="0.25">
      <c r="B92" s="33"/>
      <c r="C92" s="33"/>
      <c r="D92" s="33"/>
      <c r="E92" s="33"/>
      <c r="U92" s="10"/>
    </row>
    <row r="93" spans="1:29" x14ac:dyDescent="0.25">
      <c r="B93" s="33"/>
      <c r="C93" s="33"/>
      <c r="D93" s="33"/>
      <c r="E93" s="33"/>
      <c r="U93" s="10"/>
    </row>
    <row r="94" spans="1:29" x14ac:dyDescent="0.25">
      <c r="B94" s="33"/>
      <c r="C94" s="33"/>
      <c r="D94" s="33"/>
      <c r="E94" s="33"/>
      <c r="U94" s="10"/>
    </row>
    <row r="95" spans="1:29" x14ac:dyDescent="0.25">
      <c r="B95" s="33"/>
      <c r="C95" s="33"/>
      <c r="D95" s="33"/>
      <c r="E95" s="33"/>
      <c r="U95" s="10"/>
    </row>
    <row r="96" spans="1:29" x14ac:dyDescent="0.25">
      <c r="B96" s="33"/>
      <c r="C96" s="33"/>
      <c r="D96" s="33"/>
      <c r="E96" s="33"/>
      <c r="U96" s="10"/>
    </row>
    <row r="97" spans="2:21" x14ac:dyDescent="0.25">
      <c r="B97" s="33"/>
      <c r="C97" s="33"/>
      <c r="D97" s="33"/>
      <c r="E97" s="33"/>
      <c r="U97" s="10"/>
    </row>
    <row r="98" spans="2:21" x14ac:dyDescent="0.25">
      <c r="B98" s="33"/>
      <c r="C98" s="33"/>
      <c r="D98" s="33"/>
      <c r="E98" s="33"/>
      <c r="U98" s="10"/>
    </row>
    <row r="99" spans="2:21" x14ac:dyDescent="0.25">
      <c r="B99" s="33"/>
      <c r="C99" s="33"/>
      <c r="D99" s="33"/>
      <c r="E99" s="33"/>
      <c r="U99" s="10"/>
    </row>
    <row r="100" spans="2:21" x14ac:dyDescent="0.25">
      <c r="B100" s="33"/>
      <c r="C100" s="33"/>
      <c r="D100" s="33"/>
      <c r="E100" s="33"/>
      <c r="U100" s="10"/>
    </row>
    <row r="101" spans="2:21" x14ac:dyDescent="0.25">
      <c r="B101" s="33"/>
      <c r="C101" s="33"/>
      <c r="D101" s="33"/>
      <c r="E101" s="33"/>
      <c r="U101" s="10"/>
    </row>
    <row r="102" spans="2:21" x14ac:dyDescent="0.25">
      <c r="B102" s="33"/>
      <c r="C102" s="33"/>
      <c r="D102" s="33"/>
      <c r="E102" s="33"/>
      <c r="U102" s="10"/>
    </row>
    <row r="103" spans="2:21" x14ac:dyDescent="0.25">
      <c r="B103" s="33"/>
      <c r="C103" s="33"/>
      <c r="D103" s="33"/>
      <c r="E103" s="33"/>
      <c r="U103" s="10"/>
    </row>
    <row r="104" spans="2:21" x14ac:dyDescent="0.25">
      <c r="B104" s="33"/>
      <c r="C104" s="33"/>
      <c r="D104" s="33"/>
      <c r="E104" s="33"/>
      <c r="U104" s="10"/>
    </row>
    <row r="105" spans="2:21" x14ac:dyDescent="0.25">
      <c r="B105" s="33"/>
      <c r="C105" s="33"/>
      <c r="D105" s="33"/>
      <c r="E105" s="33"/>
      <c r="U105" s="10"/>
    </row>
    <row r="106" spans="2:21" x14ac:dyDescent="0.25">
      <c r="B106" s="33"/>
      <c r="C106" s="33"/>
      <c r="D106" s="33"/>
      <c r="E106" s="33"/>
      <c r="U106" s="10"/>
    </row>
    <row r="107" spans="2:21" x14ac:dyDescent="0.25">
      <c r="B107" s="33"/>
      <c r="C107" s="33"/>
      <c r="D107" s="33"/>
      <c r="E107" s="33"/>
      <c r="U107" s="10"/>
    </row>
    <row r="108" spans="2:21" x14ac:dyDescent="0.25">
      <c r="B108" s="33"/>
      <c r="C108" s="33"/>
      <c r="D108" s="33"/>
      <c r="E108" s="33"/>
      <c r="U108" s="10"/>
    </row>
    <row r="109" spans="2:21" x14ac:dyDescent="0.25">
      <c r="B109" s="33"/>
      <c r="C109" s="33"/>
      <c r="D109" s="33"/>
      <c r="E109" s="33"/>
      <c r="U109" s="10"/>
    </row>
    <row r="110" spans="2:21" x14ac:dyDescent="0.25">
      <c r="B110" s="33"/>
      <c r="C110" s="33"/>
      <c r="D110" s="33"/>
      <c r="E110" s="33"/>
      <c r="U110" s="10"/>
    </row>
    <row r="111" spans="2:21" x14ac:dyDescent="0.25">
      <c r="B111" s="33"/>
      <c r="C111" s="33"/>
      <c r="D111" s="33"/>
      <c r="E111" s="33"/>
      <c r="U111" s="10"/>
    </row>
    <row r="112" spans="2:21" x14ac:dyDescent="0.25">
      <c r="B112" s="33"/>
      <c r="C112" s="33"/>
      <c r="D112" s="33"/>
      <c r="E112" s="33"/>
      <c r="U112" s="10"/>
    </row>
    <row r="113" spans="2:21" x14ac:dyDescent="0.25">
      <c r="B113" s="33"/>
      <c r="C113" s="33"/>
      <c r="D113" s="33"/>
      <c r="E113" s="33"/>
      <c r="U113" s="10"/>
    </row>
    <row r="114" spans="2:21" x14ac:dyDescent="0.25">
      <c r="B114" s="33"/>
      <c r="C114" s="33"/>
      <c r="D114" s="33"/>
      <c r="E114" s="33"/>
      <c r="U114" s="10"/>
    </row>
    <row r="115" spans="2:21" x14ac:dyDescent="0.25">
      <c r="B115" s="33"/>
      <c r="C115" s="33"/>
      <c r="D115" s="33"/>
      <c r="E115" s="33"/>
      <c r="U115" s="10"/>
    </row>
    <row r="116" spans="2:21" x14ac:dyDescent="0.25">
      <c r="B116" s="33"/>
      <c r="C116" s="33"/>
      <c r="D116" s="33"/>
      <c r="E116" s="33"/>
      <c r="U116" s="10"/>
    </row>
    <row r="117" spans="2:21" x14ac:dyDescent="0.25">
      <c r="B117" s="33"/>
      <c r="C117" s="33"/>
      <c r="D117" s="33"/>
      <c r="E117" s="33"/>
      <c r="U117" s="10"/>
    </row>
    <row r="118" spans="2:21" x14ac:dyDescent="0.25">
      <c r="B118" s="33"/>
      <c r="C118" s="33"/>
      <c r="D118" s="33"/>
      <c r="E118" s="33"/>
      <c r="U118" s="10"/>
    </row>
    <row r="119" spans="2:21" x14ac:dyDescent="0.25">
      <c r="B119" s="33"/>
      <c r="C119" s="33"/>
      <c r="D119" s="33"/>
      <c r="E119" s="33"/>
      <c r="U119" s="10"/>
    </row>
    <row r="120" spans="2:21" x14ac:dyDescent="0.25">
      <c r="B120" s="33"/>
      <c r="C120" s="33"/>
      <c r="D120" s="33"/>
      <c r="E120" s="33"/>
      <c r="U120" s="10"/>
    </row>
    <row r="121" spans="2:21" x14ac:dyDescent="0.25">
      <c r="B121" s="33"/>
      <c r="C121" s="33"/>
      <c r="D121" s="33"/>
      <c r="E121" s="33"/>
      <c r="U121" s="10"/>
    </row>
    <row r="122" spans="2:21" x14ac:dyDescent="0.25">
      <c r="B122" s="33"/>
      <c r="C122" s="33"/>
      <c r="D122" s="33"/>
      <c r="E122" s="33"/>
      <c r="U122" s="10"/>
    </row>
    <row r="123" spans="2:21" x14ac:dyDescent="0.25">
      <c r="B123" s="33"/>
      <c r="C123" s="33"/>
      <c r="D123" s="33"/>
      <c r="E123" s="33"/>
      <c r="U123" s="10"/>
    </row>
    <row r="124" spans="2:21" x14ac:dyDescent="0.25">
      <c r="B124" s="33"/>
      <c r="C124" s="33"/>
      <c r="D124" s="33"/>
      <c r="E124" s="33"/>
      <c r="U124" s="10"/>
    </row>
    <row r="125" spans="2:21" x14ac:dyDescent="0.25">
      <c r="B125" s="33"/>
      <c r="C125" s="33"/>
      <c r="D125" s="33"/>
      <c r="E125" s="33"/>
      <c r="U125" s="10"/>
    </row>
    <row r="126" spans="2:21" x14ac:dyDescent="0.25">
      <c r="B126" s="33"/>
      <c r="C126" s="33"/>
      <c r="D126" s="33"/>
      <c r="E126" s="33"/>
      <c r="U126" s="10"/>
    </row>
    <row r="127" spans="2:21" x14ac:dyDescent="0.25">
      <c r="B127" s="33"/>
      <c r="C127" s="33"/>
      <c r="D127" s="33"/>
      <c r="E127" s="33"/>
      <c r="U127" s="10"/>
    </row>
    <row r="128" spans="2:21" x14ac:dyDescent="0.25">
      <c r="B128" s="33"/>
      <c r="C128" s="33"/>
      <c r="D128" s="33"/>
      <c r="E128" s="33"/>
      <c r="U128" s="10"/>
    </row>
    <row r="129" spans="2:21" x14ac:dyDescent="0.25">
      <c r="B129" s="33"/>
      <c r="C129" s="33"/>
      <c r="D129" s="33"/>
      <c r="E129" s="33"/>
      <c r="U129" s="10"/>
    </row>
    <row r="130" spans="2:21" x14ac:dyDescent="0.25">
      <c r="B130" s="33"/>
      <c r="C130" s="33"/>
      <c r="D130" s="33"/>
      <c r="E130" s="33"/>
      <c r="U130" s="10"/>
    </row>
    <row r="131" spans="2:21" x14ac:dyDescent="0.25">
      <c r="B131" s="33"/>
      <c r="C131" s="33"/>
      <c r="D131" s="33"/>
      <c r="E131" s="33"/>
      <c r="U131" s="10"/>
    </row>
    <row r="132" spans="2:21" x14ac:dyDescent="0.25">
      <c r="B132" s="33"/>
      <c r="C132" s="33"/>
      <c r="D132" s="33"/>
      <c r="E132" s="33"/>
      <c r="U132" s="10"/>
    </row>
    <row r="133" spans="2:21" x14ac:dyDescent="0.25">
      <c r="B133" s="33"/>
      <c r="C133" s="33"/>
      <c r="D133" s="33"/>
      <c r="E133" s="33"/>
      <c r="U133" s="10"/>
    </row>
    <row r="134" spans="2:21" x14ac:dyDescent="0.25">
      <c r="B134" s="33"/>
      <c r="C134" s="33"/>
      <c r="D134" s="33"/>
      <c r="E134" s="33"/>
      <c r="U134" s="10"/>
    </row>
    <row r="135" spans="2:21" x14ac:dyDescent="0.25">
      <c r="B135" s="33"/>
      <c r="C135" s="33"/>
      <c r="D135" s="33"/>
      <c r="E135" s="33"/>
      <c r="U135" s="10"/>
    </row>
    <row r="136" spans="2:21" x14ac:dyDescent="0.25">
      <c r="B136" s="33"/>
      <c r="C136" s="33"/>
      <c r="D136" s="33"/>
      <c r="E136" s="33"/>
      <c r="U136" s="10"/>
    </row>
    <row r="137" spans="2:21" x14ac:dyDescent="0.25">
      <c r="B137" s="33"/>
      <c r="C137" s="33"/>
      <c r="D137" s="33"/>
      <c r="E137" s="33"/>
      <c r="U137" s="10"/>
    </row>
    <row r="138" spans="2:21" x14ac:dyDescent="0.25">
      <c r="B138" s="33"/>
      <c r="C138" s="33"/>
      <c r="D138" s="33"/>
      <c r="E138" s="33"/>
      <c r="U138" s="10"/>
    </row>
    <row r="139" spans="2:21" x14ac:dyDescent="0.25">
      <c r="B139" s="33"/>
      <c r="C139" s="33"/>
      <c r="D139" s="33"/>
      <c r="E139" s="33"/>
      <c r="U139" s="10"/>
    </row>
    <row r="140" spans="2:21" x14ac:dyDescent="0.25">
      <c r="B140" s="33"/>
      <c r="C140" s="33"/>
      <c r="D140" s="33"/>
      <c r="E140" s="33"/>
      <c r="U140" s="10"/>
    </row>
    <row r="141" spans="2:21" x14ac:dyDescent="0.25">
      <c r="B141" s="33"/>
      <c r="C141" s="33"/>
      <c r="D141" s="33"/>
      <c r="E141" s="33"/>
      <c r="U141" s="10"/>
    </row>
    <row r="142" spans="2:21" x14ac:dyDescent="0.25">
      <c r="B142" s="33"/>
      <c r="C142" s="33"/>
      <c r="D142" s="33"/>
      <c r="E142" s="33"/>
      <c r="U142" s="10"/>
    </row>
    <row r="143" spans="2:21" x14ac:dyDescent="0.25">
      <c r="B143" s="33"/>
      <c r="C143" s="33"/>
      <c r="D143" s="33"/>
      <c r="E143" s="33"/>
      <c r="U143" s="10"/>
    </row>
    <row r="144" spans="2:21" x14ac:dyDescent="0.25">
      <c r="B144" s="33"/>
      <c r="C144" s="33"/>
      <c r="D144" s="33"/>
      <c r="E144" s="33"/>
      <c r="U144" s="10"/>
    </row>
    <row r="145" spans="2:21" x14ac:dyDescent="0.25">
      <c r="B145" s="33"/>
      <c r="C145" s="33"/>
      <c r="D145" s="33"/>
      <c r="E145" s="33"/>
      <c r="U145" s="10"/>
    </row>
    <row r="146" spans="2:21" x14ac:dyDescent="0.25">
      <c r="B146" s="33"/>
      <c r="C146" s="33"/>
      <c r="D146" s="33"/>
      <c r="E146" s="33"/>
      <c r="U146" s="10"/>
    </row>
    <row r="147" spans="2:21" x14ac:dyDescent="0.25">
      <c r="B147" s="33"/>
      <c r="C147" s="33"/>
      <c r="D147" s="33"/>
      <c r="E147" s="33"/>
      <c r="U147" s="10"/>
    </row>
    <row r="148" spans="2:21" x14ac:dyDescent="0.25">
      <c r="B148" s="33"/>
      <c r="C148" s="33"/>
      <c r="D148" s="33"/>
      <c r="E148" s="33"/>
      <c r="U148" s="10"/>
    </row>
    <row r="149" spans="2:21" x14ac:dyDescent="0.25">
      <c r="B149" s="33"/>
      <c r="C149" s="33"/>
      <c r="D149" s="33"/>
      <c r="E149" s="33"/>
      <c r="U149" s="10"/>
    </row>
    <row r="150" spans="2:21" x14ac:dyDescent="0.25">
      <c r="B150" s="33"/>
      <c r="C150" s="33"/>
      <c r="D150" s="33"/>
      <c r="E150" s="33"/>
      <c r="U150" s="10"/>
    </row>
    <row r="151" spans="2:21" x14ac:dyDescent="0.25">
      <c r="B151" s="33"/>
      <c r="C151" s="33"/>
      <c r="D151" s="33"/>
      <c r="E151" s="33"/>
      <c r="U151" s="10"/>
    </row>
    <row r="152" spans="2:21" x14ac:dyDescent="0.25">
      <c r="B152" s="33"/>
      <c r="C152" s="33"/>
      <c r="D152" s="33"/>
      <c r="E152" s="33"/>
      <c r="U152" s="10"/>
    </row>
    <row r="153" spans="2:21" x14ac:dyDescent="0.25">
      <c r="B153" s="33"/>
      <c r="C153" s="33"/>
      <c r="D153" s="33"/>
      <c r="E153" s="33"/>
      <c r="U153" s="10"/>
    </row>
    <row r="154" spans="2:21" x14ac:dyDescent="0.25">
      <c r="B154" s="33"/>
      <c r="C154" s="33"/>
      <c r="D154" s="33"/>
      <c r="E154" s="33"/>
      <c r="U154" s="10"/>
    </row>
    <row r="155" spans="2:21" x14ac:dyDescent="0.25">
      <c r="B155" s="33"/>
      <c r="C155" s="33"/>
      <c r="D155" s="33"/>
      <c r="E155" s="33"/>
      <c r="U155" s="10"/>
    </row>
    <row r="156" spans="2:21" x14ac:dyDescent="0.25">
      <c r="B156" s="33"/>
      <c r="C156" s="33"/>
      <c r="D156" s="33"/>
      <c r="E156" s="33"/>
      <c r="U156" s="10"/>
    </row>
    <row r="157" spans="2:21" x14ac:dyDescent="0.25">
      <c r="B157" s="33"/>
      <c r="C157" s="33"/>
      <c r="D157" s="33"/>
      <c r="E157" s="33"/>
      <c r="U157" s="10"/>
    </row>
    <row r="158" spans="2:21" x14ac:dyDescent="0.25">
      <c r="B158" s="33"/>
      <c r="C158" s="33"/>
      <c r="D158" s="33"/>
      <c r="E158" s="33"/>
      <c r="U158" s="10"/>
    </row>
    <row r="159" spans="2:21" x14ac:dyDescent="0.25">
      <c r="B159" s="33"/>
      <c r="C159" s="33"/>
      <c r="D159" s="33"/>
      <c r="E159" s="33"/>
      <c r="U159" s="10"/>
    </row>
    <row r="160" spans="2:21" x14ac:dyDescent="0.25">
      <c r="B160" s="33"/>
      <c r="C160" s="33"/>
      <c r="D160" s="33"/>
      <c r="E160" s="33"/>
      <c r="U160" s="10"/>
    </row>
    <row r="161" spans="2:21" x14ac:dyDescent="0.25">
      <c r="B161" s="33"/>
      <c r="C161" s="33"/>
      <c r="D161" s="33"/>
      <c r="E161" s="33"/>
      <c r="U161" s="10"/>
    </row>
    <row r="162" spans="2:21" x14ac:dyDescent="0.25">
      <c r="B162" s="33"/>
      <c r="C162" s="33"/>
      <c r="D162" s="33"/>
      <c r="E162" s="33"/>
      <c r="U162" s="10"/>
    </row>
    <row r="163" spans="2:21" x14ac:dyDescent="0.25">
      <c r="B163" s="33"/>
      <c r="C163" s="33"/>
      <c r="D163" s="33"/>
      <c r="E163" s="33"/>
      <c r="U163" s="10"/>
    </row>
    <row r="164" spans="2:21" x14ac:dyDescent="0.25">
      <c r="B164" s="33"/>
      <c r="C164" s="33"/>
      <c r="D164" s="33"/>
      <c r="E164" s="33"/>
      <c r="U164" s="10"/>
    </row>
    <row r="165" spans="2:21" x14ac:dyDescent="0.25">
      <c r="B165" s="33"/>
      <c r="C165" s="33"/>
      <c r="D165" s="33"/>
      <c r="E165" s="33"/>
      <c r="U165" s="10"/>
    </row>
    <row r="166" spans="2:21" x14ac:dyDescent="0.25">
      <c r="B166" s="33"/>
      <c r="C166" s="33"/>
      <c r="D166" s="33"/>
      <c r="E166" s="33"/>
      <c r="U166" s="10"/>
    </row>
    <row r="167" spans="2:21" x14ac:dyDescent="0.25">
      <c r="B167" s="33"/>
      <c r="C167" s="33"/>
      <c r="D167" s="33"/>
      <c r="E167" s="33"/>
      <c r="U167" s="10"/>
    </row>
    <row r="168" spans="2:21" x14ac:dyDescent="0.25">
      <c r="B168" s="33"/>
      <c r="C168" s="33"/>
      <c r="D168" s="33"/>
      <c r="E168" s="33"/>
      <c r="U168" s="10"/>
    </row>
    <row r="169" spans="2:21" x14ac:dyDescent="0.25">
      <c r="B169" s="33"/>
      <c r="C169" s="33"/>
      <c r="D169" s="33"/>
      <c r="E169" s="33"/>
      <c r="U169" s="10"/>
    </row>
    <row r="170" spans="2:21" x14ac:dyDescent="0.25">
      <c r="B170" s="33"/>
      <c r="C170" s="33"/>
      <c r="D170" s="33"/>
      <c r="E170" s="33"/>
      <c r="U170" s="10"/>
    </row>
    <row r="171" spans="2:21" x14ac:dyDescent="0.25">
      <c r="B171" s="33"/>
      <c r="C171" s="33"/>
      <c r="D171" s="33"/>
      <c r="E171" s="33"/>
      <c r="U171" s="10"/>
    </row>
    <row r="172" spans="2:21" x14ac:dyDescent="0.25">
      <c r="B172" s="33"/>
      <c r="C172" s="33"/>
      <c r="D172" s="33"/>
      <c r="E172" s="33"/>
      <c r="U172" s="10"/>
    </row>
    <row r="173" spans="2:21" x14ac:dyDescent="0.25">
      <c r="B173" s="33"/>
      <c r="C173" s="33"/>
      <c r="D173" s="33"/>
      <c r="E173" s="33"/>
      <c r="U173" s="10"/>
    </row>
    <row r="174" spans="2:21" x14ac:dyDescent="0.25">
      <c r="B174" s="33"/>
      <c r="C174" s="33"/>
      <c r="D174" s="33"/>
      <c r="E174" s="33"/>
      <c r="U174" s="10"/>
    </row>
    <row r="175" spans="2:21" x14ac:dyDescent="0.25">
      <c r="B175" s="33"/>
      <c r="C175" s="33"/>
      <c r="D175" s="33"/>
      <c r="E175" s="33"/>
      <c r="U175" s="10"/>
    </row>
    <row r="176" spans="2:21" x14ac:dyDescent="0.25">
      <c r="B176" s="33"/>
      <c r="C176" s="33"/>
      <c r="D176" s="33"/>
      <c r="E176" s="33"/>
      <c r="U176" s="10"/>
    </row>
    <row r="177" spans="2:21" x14ac:dyDescent="0.25">
      <c r="B177" s="33"/>
      <c r="C177" s="33"/>
      <c r="D177" s="33"/>
      <c r="E177" s="33"/>
      <c r="U177" s="10"/>
    </row>
    <row r="178" spans="2:21" x14ac:dyDescent="0.25">
      <c r="B178" s="33"/>
      <c r="C178" s="33"/>
      <c r="D178" s="33"/>
      <c r="E178" s="33"/>
      <c r="U178" s="10"/>
    </row>
    <row r="179" spans="2:21" x14ac:dyDescent="0.25">
      <c r="B179" s="33"/>
      <c r="C179" s="33"/>
      <c r="D179" s="33"/>
      <c r="E179" s="33"/>
      <c r="U179" s="10"/>
    </row>
    <row r="180" spans="2:21" x14ac:dyDescent="0.25">
      <c r="B180" s="33"/>
      <c r="C180" s="33"/>
      <c r="D180" s="33"/>
      <c r="E180" s="33"/>
      <c r="U180" s="10"/>
    </row>
  </sheetData>
  <autoFilter ref="B2:AC89">
    <sortState ref="B3:AC89">
      <sortCondition descending="1" ref="U2:U89"/>
    </sortState>
  </autoFilter>
  <mergeCells count="3">
    <mergeCell ref="F1:L1"/>
    <mergeCell ref="N1:S1"/>
    <mergeCell ref="U1:AC1"/>
  </mergeCells>
  <phoneticPr fontId="4" type="noConversion"/>
  <pageMargins left="0.4" right="0.35" top="0.39" bottom="0.38" header="0.3" footer="0.3"/>
  <pageSetup paperSize="5" scale="90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39"/>
  <sheetViews>
    <sheetView workbookViewId="0">
      <selection activeCell="A66" sqref="A66:XFD74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4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ht="14.25" customHeight="1" x14ac:dyDescent="0.25">
      <c r="B2" s="1" t="s">
        <v>0</v>
      </c>
      <c r="C2" s="8" t="s">
        <v>28</v>
      </c>
      <c r="D2" s="8" t="s">
        <v>27</v>
      </c>
      <c r="E2" s="17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215</v>
      </c>
      <c r="C3" s="47" t="s">
        <v>37</v>
      </c>
      <c r="D3" s="47" t="s">
        <v>273</v>
      </c>
      <c r="E3" s="47" t="s">
        <v>2</v>
      </c>
      <c r="F3" s="48">
        <v>54</v>
      </c>
      <c r="G3" s="48">
        <v>81</v>
      </c>
      <c r="H3" s="48">
        <v>16</v>
      </c>
      <c r="I3" s="48">
        <v>26</v>
      </c>
      <c r="J3" s="48">
        <v>21</v>
      </c>
      <c r="K3" s="48">
        <v>75</v>
      </c>
      <c r="L3" s="48">
        <v>1419</v>
      </c>
      <c r="M3" s="60">
        <v>1231</v>
      </c>
      <c r="N3">
        <f>G3*82/F3</f>
        <v>123</v>
      </c>
      <c r="O3">
        <f>H3*82/F3</f>
        <v>24.296296296296298</v>
      </c>
      <c r="P3">
        <f>I3*82/F3</f>
        <v>39.481481481481481</v>
      </c>
      <c r="Q3">
        <f>J3*82/F3</f>
        <v>31.888888888888889</v>
      </c>
      <c r="R3">
        <f>K3*82/F3</f>
        <v>113.88888888888889</v>
      </c>
      <c r="S3">
        <f>L3*82/F3</f>
        <v>2154.7777777777778</v>
      </c>
      <c r="U3" s="10">
        <f>SUM(V3:X3)</f>
        <v>18.309178341564472</v>
      </c>
      <c r="V3">
        <f>N3/MAX(N:N)*OFF_C</f>
        <v>13</v>
      </c>
      <c r="W3">
        <f>O3/MAX(O:O)*PUN_C</f>
        <v>0.23985890652557321</v>
      </c>
      <c r="X3">
        <f>SUM(Z3:AC3)</f>
        <v>5.0693194350388984</v>
      </c>
      <c r="Y3">
        <f>X3/DEF_C*10</f>
        <v>8.4488657250648309</v>
      </c>
      <c r="Z3">
        <f>(0.7*(HIT_F*DEF_C))+(P3/(MAX(P:P))*(0.3*(HIT_F*DEF_C)))</f>
        <v>1.145736434108527</v>
      </c>
      <c r="AA3">
        <f>(0.7*(BkS_F*DEF_C))+(Q3/(MAX(Q:Q))*(0.3*(BkS_F*DEF_C)))</f>
        <v>0.72545454545454535</v>
      </c>
      <c r="AB3">
        <f>(0.7*(TkA_F*DEF_C))+(R3/(MAX(R:R))*(0.3*(TkA_F*DEF_C)))</f>
        <v>1.98</v>
      </c>
      <c r="AC3">
        <f>(0.7*(SH_F*DEF_C))+(S3/(MAX(S:S))*(0.3*(SH_F*DEF_C)))</f>
        <v>1.2181284554758263</v>
      </c>
    </row>
    <row r="4" spans="1:29" x14ac:dyDescent="0.25">
      <c r="A4" s="9">
        <v>2</v>
      </c>
      <c r="B4" s="49" t="s">
        <v>42</v>
      </c>
      <c r="C4" s="50" t="s">
        <v>35</v>
      </c>
      <c r="D4" s="50" t="s">
        <v>273</v>
      </c>
      <c r="E4" s="50" t="s">
        <v>2</v>
      </c>
      <c r="F4" s="51">
        <v>40</v>
      </c>
      <c r="G4" s="51">
        <v>51</v>
      </c>
      <c r="H4" s="51">
        <v>24</v>
      </c>
      <c r="I4" s="51">
        <v>34</v>
      </c>
      <c r="J4" s="51">
        <v>39</v>
      </c>
      <c r="K4" s="51">
        <v>28</v>
      </c>
      <c r="L4" s="51">
        <v>4103</v>
      </c>
      <c r="M4" s="61">
        <v>756</v>
      </c>
      <c r="N4">
        <f>G4*82/F4</f>
        <v>104.55</v>
      </c>
      <c r="O4">
        <f>H4*82/F4</f>
        <v>49.2</v>
      </c>
      <c r="P4">
        <f>I4*82/F4</f>
        <v>69.7</v>
      </c>
      <c r="Q4">
        <f>J4*82/F4</f>
        <v>79.95</v>
      </c>
      <c r="R4">
        <f>K4*82/F4</f>
        <v>57.4</v>
      </c>
      <c r="S4">
        <f>L4*82/F4</f>
        <v>8411.15</v>
      </c>
      <c r="U4" s="10">
        <f>SUM(V4:X4)</f>
        <v>16.771814543151478</v>
      </c>
      <c r="V4">
        <f>N4/MAX(N:N)*OFF_C</f>
        <v>11.049999999999999</v>
      </c>
      <c r="W4">
        <f>O4/MAX(O:O)*PUN_C</f>
        <v>0.48571428571428571</v>
      </c>
      <c r="X4">
        <f>SUM(Z4:AC4)</f>
        <v>5.236100257437192</v>
      </c>
      <c r="Y4">
        <f>X4/DEF_C*10</f>
        <v>8.7268337623953194</v>
      </c>
      <c r="Z4">
        <f>(0.7*(HIT_F*DEF_C))+(P4/(MAX(P:P))*(0.3*(HIT_F*DEF_C)))</f>
        <v>1.2190116279069765</v>
      </c>
      <c r="AA4">
        <f>(0.7*(BkS_F*DEF_C))+(Q4/(MAX(Q:Q))*(0.3*(BkS_F*DEF_C)))</f>
        <v>0.86931818181818166</v>
      </c>
      <c r="AB4">
        <f>(0.7*(TkA_F*DEF_C))+(R4/(MAX(R:R))*(0.3*(TkA_F*DEF_C)))</f>
        <v>1.6853759999999998</v>
      </c>
      <c r="AC4">
        <f>(0.7*(SH_F*DEF_C))+(S4/(MAX(S:S))*(0.3*(SH_F*DEF_C)))</f>
        <v>1.4623944477120339</v>
      </c>
    </row>
    <row r="5" spans="1:29" x14ac:dyDescent="0.25">
      <c r="A5" s="9">
        <v>3</v>
      </c>
      <c r="B5" s="49" t="s">
        <v>142</v>
      </c>
      <c r="C5" s="50" t="s">
        <v>35</v>
      </c>
      <c r="D5" s="50" t="s">
        <v>273</v>
      </c>
      <c r="E5" s="50" t="s">
        <v>2</v>
      </c>
      <c r="F5" s="51">
        <v>55</v>
      </c>
      <c r="G5" s="51">
        <v>74</v>
      </c>
      <c r="H5" s="51">
        <v>26</v>
      </c>
      <c r="I5" s="51">
        <v>33</v>
      </c>
      <c r="J5" s="51">
        <v>20</v>
      </c>
      <c r="K5" s="51">
        <v>31</v>
      </c>
      <c r="L5" s="51">
        <v>439</v>
      </c>
      <c r="M5" s="61">
        <v>1208</v>
      </c>
      <c r="N5">
        <f>G5*82/F5</f>
        <v>110.32727272727273</v>
      </c>
      <c r="O5">
        <f>H5*82/F5</f>
        <v>38.763636363636365</v>
      </c>
      <c r="P5">
        <f>I5*82/F5</f>
        <v>49.2</v>
      </c>
      <c r="Q5">
        <f>J5*82/F5</f>
        <v>29.818181818181817</v>
      </c>
      <c r="R5">
        <f>K5*82/F5</f>
        <v>46.218181818181819</v>
      </c>
      <c r="S5">
        <f>L5*82/F5</f>
        <v>654.5090909090909</v>
      </c>
      <c r="U5" s="10">
        <f>SUM(V5:X5)</f>
        <v>16.718458403665593</v>
      </c>
      <c r="V5">
        <f>N5/MAX(N:N)*OFF_C</f>
        <v>11.66060606060606</v>
      </c>
      <c r="W5">
        <f>O5/MAX(O:O)*PUN_C</f>
        <v>0.38268398268398268</v>
      </c>
      <c r="X5">
        <f>SUM(Z5:AC5)</f>
        <v>4.6751683603755518</v>
      </c>
      <c r="Y5">
        <f>X5/DEF_C*10</f>
        <v>7.7919472672925858</v>
      </c>
      <c r="Z5">
        <f>(0.7*(HIT_F*DEF_C))+(P5/(MAX(P:P))*(0.3*(HIT_F*DEF_C)))</f>
        <v>1.1693023255813952</v>
      </c>
      <c r="AA5">
        <f>(0.7*(BkS_F*DEF_C))+(Q5/(MAX(Q:Q))*(0.3*(BkS_F*DEF_C)))</f>
        <v>0.7192561983471073</v>
      </c>
      <c r="AB5">
        <f>(0.7*(TkA_F*DEF_C))+(R5/(MAX(R:R))*(0.3*(TkA_F*DEF_C)))</f>
        <v>1.6270559999999998</v>
      </c>
      <c r="AC5">
        <f>(0.7*(SH_F*DEF_C))+(S5/(MAX(S:S))*(0.3*(SH_F*DEF_C)))</f>
        <v>1.159553836447049</v>
      </c>
    </row>
    <row r="6" spans="1:29" x14ac:dyDescent="0.25">
      <c r="A6" s="9">
        <v>4</v>
      </c>
      <c r="B6" s="46" t="s">
        <v>186</v>
      </c>
      <c r="C6" s="47" t="s">
        <v>31</v>
      </c>
      <c r="D6" s="47" t="s">
        <v>273</v>
      </c>
      <c r="E6" s="47" t="s">
        <v>2</v>
      </c>
      <c r="F6" s="48">
        <v>55</v>
      </c>
      <c r="G6" s="48">
        <v>66</v>
      </c>
      <c r="H6" s="48">
        <v>34</v>
      </c>
      <c r="I6" s="48">
        <v>37</v>
      </c>
      <c r="J6" s="48">
        <v>18</v>
      </c>
      <c r="K6" s="48">
        <v>45</v>
      </c>
      <c r="L6" s="48">
        <v>3955</v>
      </c>
      <c r="M6" s="60">
        <v>1215</v>
      </c>
      <c r="N6">
        <f>G6*82/F6</f>
        <v>98.4</v>
      </c>
      <c r="O6">
        <f>H6*82/F6</f>
        <v>50.690909090909088</v>
      </c>
      <c r="P6">
        <f>I6*82/F6</f>
        <v>55.163636363636364</v>
      </c>
      <c r="Q6">
        <f>J6*82/F6</f>
        <v>26.836363636363636</v>
      </c>
      <c r="R6">
        <f>K6*82/F6</f>
        <v>67.090909090909093</v>
      </c>
      <c r="S6">
        <f>L6*82/F6</f>
        <v>5896.545454545455</v>
      </c>
      <c r="U6" s="10">
        <f>SUM(V6:X6)</f>
        <v>15.894664057277954</v>
      </c>
      <c r="V6">
        <f>N6/MAX(N:N)*OFF_C</f>
        <v>10.4</v>
      </c>
      <c r="W6">
        <f>O6/MAX(O:O)*PUN_C</f>
        <v>0.50043290043290034</v>
      </c>
      <c r="X6">
        <f>SUM(Z6:AC6)</f>
        <v>4.9942311568450535</v>
      </c>
      <c r="Y6">
        <f>X6/DEF_C*10</f>
        <v>8.3237185947417558</v>
      </c>
      <c r="Z6">
        <f>(0.7*(HIT_F*DEF_C))+(P6/(MAX(P:P))*(0.3*(HIT_F*DEF_C)))</f>
        <v>1.1837632135306553</v>
      </c>
      <c r="AA6">
        <f>(0.7*(BkS_F*DEF_C))+(Q6/(MAX(Q:Q))*(0.3*(BkS_F*DEF_C)))</f>
        <v>0.71033057851239656</v>
      </c>
      <c r="AB6">
        <f>(0.7*(TkA_F*DEF_C))+(R6/(MAX(R:R))*(0.3*(TkA_F*DEF_C)))</f>
        <v>1.7359199999999999</v>
      </c>
      <c r="AC6">
        <f>(0.7*(SH_F*DEF_C))+(S6/(MAX(S:S))*(0.3*(SH_F*DEF_C)))</f>
        <v>1.3642173648020017</v>
      </c>
    </row>
    <row r="7" spans="1:29" x14ac:dyDescent="0.25">
      <c r="A7" s="9">
        <v>5</v>
      </c>
      <c r="B7" s="46" t="s">
        <v>101</v>
      </c>
      <c r="C7" s="47" t="s">
        <v>33</v>
      </c>
      <c r="D7" s="47" t="s">
        <v>273</v>
      </c>
      <c r="E7" s="47" t="s">
        <v>2</v>
      </c>
      <c r="F7" s="48">
        <v>53</v>
      </c>
      <c r="G7" s="48">
        <v>65</v>
      </c>
      <c r="H7" s="48">
        <v>18</v>
      </c>
      <c r="I7" s="48">
        <v>63</v>
      </c>
      <c r="J7" s="48">
        <v>28</v>
      </c>
      <c r="K7" s="48">
        <v>32</v>
      </c>
      <c r="L7" s="48">
        <v>1913</v>
      </c>
      <c r="M7" s="60">
        <v>1104</v>
      </c>
      <c r="N7">
        <f>G7*82/F7</f>
        <v>100.56603773584905</v>
      </c>
      <c r="O7">
        <f>H7*82/F7</f>
        <v>27.849056603773583</v>
      </c>
      <c r="P7">
        <f>I7*82/F7</f>
        <v>97.471698113207552</v>
      </c>
      <c r="Q7">
        <f>J7*82/F7</f>
        <v>43.320754716981135</v>
      </c>
      <c r="R7">
        <f>K7*82/F7</f>
        <v>49.509433962264154</v>
      </c>
      <c r="S7">
        <f>L7*82/F7</f>
        <v>2959.7358490566039</v>
      </c>
      <c r="U7" s="10">
        <f>SUM(V7:X7)</f>
        <v>15.843669316558575</v>
      </c>
      <c r="V7">
        <f>N7/MAX(N:N)*OFF_C</f>
        <v>10.628930817610062</v>
      </c>
      <c r="W7">
        <f>O7/MAX(O:O)*PUN_C</f>
        <v>0.27493261455525603</v>
      </c>
      <c r="X7">
        <f>SUM(Z7:AC7)</f>
        <v>4.939805884393258</v>
      </c>
      <c r="Y7">
        <f>X7/DEF_C*10</f>
        <v>8.2330098073220963</v>
      </c>
      <c r="Z7">
        <f>(0.7*(HIT_F*DEF_C))+(P7/(MAX(P:P))*(0.3*(HIT_F*DEF_C)))</f>
        <v>1.2863536638876698</v>
      </c>
      <c r="AA7">
        <f>(0.7*(BkS_F*DEF_C))+(Q7/(MAX(Q:Q))*(0.3*(BkS_F*DEF_C)))</f>
        <v>0.75967409948542008</v>
      </c>
      <c r="AB7">
        <f>(0.7*(TkA_F*DEF_C))+(R7/(MAX(R:R))*(0.3*(TkA_F*DEF_C)))</f>
        <v>1.6442218867924527</v>
      </c>
      <c r="AC7">
        <f>(0.7*(SH_F*DEF_C))+(S7/(MAX(S:S))*(0.3*(SH_F*DEF_C)))</f>
        <v>1.2495562342277156</v>
      </c>
    </row>
    <row r="8" spans="1:29" x14ac:dyDescent="0.25">
      <c r="A8" s="9">
        <v>6</v>
      </c>
      <c r="B8" s="46" t="s">
        <v>235</v>
      </c>
      <c r="C8" s="47" t="s">
        <v>41</v>
      </c>
      <c r="D8" s="47" t="s">
        <v>273</v>
      </c>
      <c r="E8" s="47" t="s">
        <v>2</v>
      </c>
      <c r="F8" s="48">
        <v>55</v>
      </c>
      <c r="G8" s="48">
        <v>69</v>
      </c>
      <c r="H8" s="48">
        <v>20</v>
      </c>
      <c r="I8" s="48">
        <v>26</v>
      </c>
      <c r="J8" s="48">
        <v>26</v>
      </c>
      <c r="K8" s="48">
        <v>17</v>
      </c>
      <c r="L8" s="48">
        <v>313</v>
      </c>
      <c r="M8" s="60">
        <v>1028</v>
      </c>
      <c r="N8">
        <f>G8*82/F8</f>
        <v>102.87272727272727</v>
      </c>
      <c r="O8">
        <f>H8*82/F8</f>
        <v>29.818181818181817</v>
      </c>
      <c r="P8">
        <f>I8*82/F8</f>
        <v>38.763636363636365</v>
      </c>
      <c r="Q8">
        <f>J8*82/F8</f>
        <v>38.763636363636365</v>
      </c>
      <c r="R8">
        <f>K8*82/F8</f>
        <v>25.345454545454544</v>
      </c>
      <c r="S8">
        <f>L8*82/F8</f>
        <v>466.65454545454543</v>
      </c>
      <c r="U8" s="10">
        <f>SUM(V8:X8)</f>
        <v>15.72753987454338</v>
      </c>
      <c r="V8">
        <f>N8/MAX(N:N)*OFF_C</f>
        <v>10.872727272727273</v>
      </c>
      <c r="W8">
        <f>O8/MAX(O:O)*PUN_C</f>
        <v>0.29437229437229434</v>
      </c>
      <c r="X8">
        <f>SUM(Z8:AC8)</f>
        <v>4.5604403074438125</v>
      </c>
      <c r="Y8">
        <f>X8/DEF_C*10</f>
        <v>7.600733845739688</v>
      </c>
      <c r="Z8">
        <f>(0.7*(HIT_F*DEF_C))+(P8/(MAX(P:P))*(0.3*(HIT_F*DEF_C)))</f>
        <v>1.1439957716701901</v>
      </c>
      <c r="AA8">
        <f>(0.7*(BkS_F*DEF_C))+(Q8/(MAX(Q:Q))*(0.3*(BkS_F*DEF_C)))</f>
        <v>0.74603305785123952</v>
      </c>
      <c r="AB8">
        <f>(0.7*(TkA_F*DEF_C))+(R8/(MAX(R:R))*(0.3*(TkA_F*DEF_C)))</f>
        <v>1.518192</v>
      </c>
      <c r="AC8">
        <f>(0.7*(SH_F*DEF_C))+(S8/(MAX(S:S))*(0.3*(SH_F*DEF_C)))</f>
        <v>1.1522194779223833</v>
      </c>
    </row>
    <row r="9" spans="1:29" x14ac:dyDescent="0.25">
      <c r="A9" s="9">
        <v>7</v>
      </c>
      <c r="B9" s="49" t="s">
        <v>109</v>
      </c>
      <c r="C9" s="50" t="s">
        <v>35</v>
      </c>
      <c r="D9" s="50" t="s">
        <v>273</v>
      </c>
      <c r="E9" s="50" t="s">
        <v>2</v>
      </c>
      <c r="F9" s="51">
        <v>56</v>
      </c>
      <c r="G9" s="51">
        <v>65</v>
      </c>
      <c r="H9" s="51">
        <v>32</v>
      </c>
      <c r="I9" s="51">
        <v>38</v>
      </c>
      <c r="J9" s="51">
        <v>36</v>
      </c>
      <c r="K9" s="51">
        <v>57</v>
      </c>
      <c r="L9" s="51">
        <v>4796</v>
      </c>
      <c r="M9" s="61">
        <v>1263</v>
      </c>
      <c r="N9">
        <f>G9*82/F9</f>
        <v>95.178571428571431</v>
      </c>
      <c r="O9">
        <f>H9*82/F9</f>
        <v>46.857142857142854</v>
      </c>
      <c r="P9">
        <f>I9*82/F9</f>
        <v>55.642857142857146</v>
      </c>
      <c r="Q9">
        <f>J9*82/F9</f>
        <v>52.714285714285715</v>
      </c>
      <c r="R9">
        <f>K9*82/F9</f>
        <v>83.464285714285708</v>
      </c>
      <c r="S9">
        <f>L9*82/F9</f>
        <v>7022.7142857142853</v>
      </c>
      <c r="U9" s="10">
        <f>SUM(V9:X9)</f>
        <v>15.724329539109641</v>
      </c>
      <c r="V9">
        <f>N9/MAX(N:N)*OFF_C</f>
        <v>10.05952380952381</v>
      </c>
      <c r="W9">
        <f>O9/MAX(O:O)*PUN_C</f>
        <v>0.4625850340136054</v>
      </c>
      <c r="X9">
        <f>SUM(Z9:AC9)</f>
        <v>5.2022206955722261</v>
      </c>
      <c r="Y9">
        <f>X9/DEF_C*10</f>
        <v>8.6703678259537096</v>
      </c>
      <c r="Z9">
        <f>(0.7*(HIT_F*DEF_C))+(P9/(MAX(P:P))*(0.3*(HIT_F*DEF_C)))</f>
        <v>1.1849252491694351</v>
      </c>
      <c r="AA9">
        <f>(0.7*(BkS_F*DEF_C))+(Q9/(MAX(Q:Q))*(0.3*(BkS_F*DEF_C)))</f>
        <v>0.78779220779220771</v>
      </c>
      <c r="AB9">
        <f>(0.7*(TkA_F*DEF_C))+(R9/(MAX(R:R))*(0.3*(TkA_F*DEF_C)))</f>
        <v>1.8213171428571426</v>
      </c>
      <c r="AC9">
        <f>(0.7*(SH_F*DEF_C))+(S9/(MAX(S:S))*(0.3*(SH_F*DEF_C)))</f>
        <v>1.4081860957534407</v>
      </c>
    </row>
    <row r="10" spans="1:29" x14ac:dyDescent="0.25">
      <c r="A10" s="9">
        <v>8</v>
      </c>
      <c r="B10" s="49" t="s">
        <v>57</v>
      </c>
      <c r="C10" s="50" t="s">
        <v>35</v>
      </c>
      <c r="D10" s="50" t="s">
        <v>273</v>
      </c>
      <c r="E10" s="50" t="s">
        <v>2</v>
      </c>
      <c r="F10" s="51">
        <v>51</v>
      </c>
      <c r="G10" s="51">
        <v>56</v>
      </c>
      <c r="H10" s="51">
        <v>63</v>
      </c>
      <c r="I10" s="51">
        <v>33</v>
      </c>
      <c r="J10" s="51">
        <v>23</v>
      </c>
      <c r="K10" s="51">
        <v>53</v>
      </c>
      <c r="L10" s="51">
        <v>137</v>
      </c>
      <c r="M10" s="61">
        <v>955</v>
      </c>
      <c r="N10">
        <f>G10*82/F10</f>
        <v>90.039215686274517</v>
      </c>
      <c r="O10">
        <f>H10*82/F10</f>
        <v>101.29411764705883</v>
      </c>
      <c r="P10">
        <f>I10*82/F10</f>
        <v>53.058823529411768</v>
      </c>
      <c r="Q10">
        <f>J10*82/F10</f>
        <v>36.980392156862742</v>
      </c>
      <c r="R10">
        <f>K10*82/F10</f>
        <v>85.215686274509807</v>
      </c>
      <c r="S10">
        <f>L10*82/F10</f>
        <v>220.27450980392157</v>
      </c>
      <c r="U10" s="10">
        <f>SUM(V10:X10)</f>
        <v>15.408746315046638</v>
      </c>
      <c r="V10">
        <f>N10/MAX(N:N)*OFF_C</f>
        <v>9.5163398692810475</v>
      </c>
      <c r="W10">
        <f>O10/MAX(O:O)*PUN_C</f>
        <v>1</v>
      </c>
      <c r="X10">
        <f>SUM(Z10:AC10)</f>
        <v>4.8924064457655918</v>
      </c>
      <c r="Y10">
        <f>X10/DEF_C*10</f>
        <v>8.1540107429426527</v>
      </c>
      <c r="Z10">
        <f>(0.7*(HIT_F*DEF_C))+(P10/(MAX(P:P))*(0.3*(HIT_F*DEF_C)))</f>
        <v>1.1786593707250339</v>
      </c>
      <c r="AA10">
        <f>(0.7*(BkS_F*DEF_C))+(Q10/(MAX(Q:Q))*(0.3*(BkS_F*DEF_C)))</f>
        <v>0.7406951871657752</v>
      </c>
      <c r="AB10">
        <f>(0.7*(TkA_F*DEF_C))+(R10/(MAX(R:R))*(0.3*(TkA_F*DEF_C)))</f>
        <v>1.8304517647058822</v>
      </c>
      <c r="AC10">
        <f>(0.7*(SH_F*DEF_C))+(S10/(MAX(S:S))*(0.3*(SH_F*DEF_C)))</f>
        <v>1.1426001231689005</v>
      </c>
    </row>
    <row r="11" spans="1:29" x14ac:dyDescent="0.25">
      <c r="A11" s="9">
        <v>9</v>
      </c>
      <c r="B11" s="46" t="s">
        <v>279</v>
      </c>
      <c r="C11" s="47" t="s">
        <v>35</v>
      </c>
      <c r="D11" s="47" t="s">
        <v>273</v>
      </c>
      <c r="E11" s="47" t="s">
        <v>2</v>
      </c>
      <c r="F11" s="48">
        <v>52</v>
      </c>
      <c r="G11" s="48">
        <v>59</v>
      </c>
      <c r="H11" s="48">
        <v>16</v>
      </c>
      <c r="I11" s="48">
        <v>46</v>
      </c>
      <c r="J11" s="48">
        <v>31</v>
      </c>
      <c r="K11" s="48">
        <v>30</v>
      </c>
      <c r="L11" s="48">
        <v>1193</v>
      </c>
      <c r="M11" s="60">
        <v>1046</v>
      </c>
      <c r="N11">
        <f>G11*82/F11</f>
        <v>93.038461538461533</v>
      </c>
      <c r="O11">
        <f>H11*82/F11</f>
        <v>25.23076923076923</v>
      </c>
      <c r="P11">
        <f>I11*82/F11</f>
        <v>72.538461538461533</v>
      </c>
      <c r="Q11">
        <f>J11*82/F11</f>
        <v>48.884615384615387</v>
      </c>
      <c r="R11">
        <f>K11*82/F11</f>
        <v>47.307692307692307</v>
      </c>
      <c r="S11">
        <f>L11*82/F11</f>
        <v>1881.2692307692307</v>
      </c>
      <c r="U11" s="10">
        <f>SUM(V11:X11)</f>
        <v>14.924829098635172</v>
      </c>
      <c r="V11">
        <f>N11/MAX(N:N)*OFF_C</f>
        <v>9.8333333333333321</v>
      </c>
      <c r="W11">
        <f>O11/MAX(O:O)*PUN_C</f>
        <v>0.24908424908424906</v>
      </c>
      <c r="X11">
        <f>SUM(Z11:AC11)</f>
        <v>4.8424115162175916</v>
      </c>
      <c r="Y11">
        <f>X11/DEF_C*10</f>
        <v>8.0706858603626532</v>
      </c>
      <c r="Z11">
        <f>(0.7*(HIT_F*DEF_C))+(P11/(MAX(P:P))*(0.3*(HIT_F*DEF_C)))</f>
        <v>1.2258944543828263</v>
      </c>
      <c r="AA11">
        <f>(0.7*(BkS_F*DEF_C))+(Q11/(MAX(Q:Q))*(0.3*(BkS_F*DEF_C)))</f>
        <v>0.77632867132867123</v>
      </c>
      <c r="AB11">
        <f>(0.7*(TkA_F*DEF_C))+(R11/(MAX(R:R))*(0.3*(TkA_F*DEF_C)))</f>
        <v>1.6327384615384615</v>
      </c>
      <c r="AC11">
        <f>(0.7*(SH_F*DEF_C))+(S11/(MAX(S:S))*(0.3*(SH_F*DEF_C)))</f>
        <v>1.2074499289676326</v>
      </c>
    </row>
    <row r="12" spans="1:29" x14ac:dyDescent="0.25">
      <c r="A12" s="9">
        <v>10</v>
      </c>
      <c r="B12" s="46" t="s">
        <v>143</v>
      </c>
      <c r="C12" s="47" t="s">
        <v>31</v>
      </c>
      <c r="D12" s="47" t="s">
        <v>273</v>
      </c>
      <c r="E12" s="47" t="s">
        <v>2</v>
      </c>
      <c r="F12" s="48">
        <v>55</v>
      </c>
      <c r="G12" s="48">
        <v>63</v>
      </c>
      <c r="H12" s="48">
        <v>10</v>
      </c>
      <c r="I12" s="48">
        <v>24</v>
      </c>
      <c r="J12" s="48">
        <v>18</v>
      </c>
      <c r="K12" s="48">
        <v>56</v>
      </c>
      <c r="L12" s="48">
        <v>188</v>
      </c>
      <c r="M12" s="60">
        <v>1082</v>
      </c>
      <c r="N12">
        <f>G12*82/F12</f>
        <v>93.927272727272722</v>
      </c>
      <c r="O12">
        <f>H12*82/F12</f>
        <v>14.909090909090908</v>
      </c>
      <c r="P12">
        <f>I12*82/F12</f>
        <v>35.781818181818181</v>
      </c>
      <c r="Q12">
        <f>J12*82/F12</f>
        <v>26.836363636363636</v>
      </c>
      <c r="R12">
        <f>K12*82/F12</f>
        <v>83.490909090909085</v>
      </c>
      <c r="S12">
        <f>L12*82/F12</f>
        <v>280.29090909090911</v>
      </c>
      <c r="U12" s="10">
        <f>SUM(V12:X12)</f>
        <v>14.887954109259187</v>
      </c>
      <c r="V12">
        <f>N12/MAX(N:N)*OFF_C</f>
        <v>9.9272727272727259</v>
      </c>
      <c r="W12">
        <f>O12/MAX(O:O)*PUN_C</f>
        <v>0.14718614718614717</v>
      </c>
      <c r="X12">
        <f>SUM(Z12:AC12)</f>
        <v>4.8134952348003148</v>
      </c>
      <c r="Y12">
        <f>X12/DEF_C*10</f>
        <v>8.022492058000525</v>
      </c>
      <c r="Z12">
        <f>(0.7*(HIT_F*DEF_C))+(P12/(MAX(P:P))*(0.3*(HIT_F*DEF_C)))</f>
        <v>1.13676532769556</v>
      </c>
      <c r="AA12">
        <f>(0.7*(BkS_F*DEF_C))+(Q12/(MAX(Q:Q))*(0.3*(BkS_F*DEF_C)))</f>
        <v>0.71033057851239656</v>
      </c>
      <c r="AB12">
        <f>(0.7*(TkA_F*DEF_C))+(R12/(MAX(R:R))*(0.3*(TkA_F*DEF_C)))</f>
        <v>1.821456</v>
      </c>
      <c r="AC12">
        <f>(0.7*(SH_F*DEF_C))+(S12/(MAX(S:S))*(0.3*(SH_F*DEF_C)))</f>
        <v>1.144943328592358</v>
      </c>
    </row>
    <row r="13" spans="1:29" x14ac:dyDescent="0.25">
      <c r="A13" s="9">
        <v>11</v>
      </c>
      <c r="B13" s="49" t="s">
        <v>40</v>
      </c>
      <c r="C13" s="50" t="s">
        <v>33</v>
      </c>
      <c r="D13" s="50" t="s">
        <v>273</v>
      </c>
      <c r="E13" s="50" t="s">
        <v>2</v>
      </c>
      <c r="F13" s="51">
        <v>46</v>
      </c>
      <c r="G13" s="51">
        <v>53</v>
      </c>
      <c r="H13" s="51">
        <v>6</v>
      </c>
      <c r="I13" s="51">
        <v>17</v>
      </c>
      <c r="J13" s="51">
        <v>26</v>
      </c>
      <c r="K13" s="51">
        <v>32</v>
      </c>
      <c r="L13" s="51">
        <v>677</v>
      </c>
      <c r="M13" s="61">
        <v>882</v>
      </c>
      <c r="N13">
        <f>G13*82/F13</f>
        <v>94.478260869565219</v>
      </c>
      <c r="O13">
        <f>H13*82/F13</f>
        <v>10.695652173913043</v>
      </c>
      <c r="P13">
        <f>I13*82/F13</f>
        <v>30.304347826086957</v>
      </c>
      <c r="Q13">
        <f>J13*82/F13</f>
        <v>46.347826086956523</v>
      </c>
      <c r="R13">
        <f>K13*82/F13</f>
        <v>57.043478260869563</v>
      </c>
      <c r="S13">
        <f>L13*82/F13</f>
        <v>1206.8260869565217</v>
      </c>
      <c r="U13" s="10">
        <f>SUM(V13:X13)</f>
        <v>14.847950136801344</v>
      </c>
      <c r="V13">
        <f>N13/MAX(N:N)*OFF_C</f>
        <v>9.9855072463768106</v>
      </c>
      <c r="W13">
        <f>O13/MAX(O:O)*PUN_C</f>
        <v>0.10559006211180123</v>
      </c>
      <c r="X13">
        <f>SUM(Z13:AC13)</f>
        <v>4.7568528283127316</v>
      </c>
      <c r="Y13">
        <f>X13/DEF_C*10</f>
        <v>7.9280880471878854</v>
      </c>
      <c r="Z13">
        <f>(0.7*(HIT_F*DEF_C))+(P13/(MAX(P:P))*(0.3*(HIT_F*DEF_C)))</f>
        <v>1.1234833164812941</v>
      </c>
      <c r="AA13">
        <f>(0.7*(BkS_F*DEF_C))+(Q13/(MAX(Q:Q))*(0.3*(BkS_F*DEF_C)))</f>
        <v>0.76873517786561252</v>
      </c>
      <c r="AB13">
        <f>(0.7*(TkA_F*DEF_C))+(R13/(MAX(R:R))*(0.3*(TkA_F*DEF_C)))</f>
        <v>1.6835165217391304</v>
      </c>
      <c r="AC13">
        <f>(0.7*(SH_F*DEF_C))+(S13/(MAX(S:S))*(0.3*(SH_F*DEF_C)))</f>
        <v>1.1811178122266945</v>
      </c>
    </row>
    <row r="14" spans="1:29" x14ac:dyDescent="0.25">
      <c r="A14" s="9">
        <v>12</v>
      </c>
      <c r="B14" s="46" t="s">
        <v>240</v>
      </c>
      <c r="C14" s="47" t="s">
        <v>37</v>
      </c>
      <c r="D14" s="47" t="s">
        <v>273</v>
      </c>
      <c r="E14" s="47" t="s">
        <v>2</v>
      </c>
      <c r="F14" s="48">
        <v>41</v>
      </c>
      <c r="G14" s="48">
        <v>47</v>
      </c>
      <c r="H14" s="48">
        <v>4</v>
      </c>
      <c r="I14" s="48">
        <v>8</v>
      </c>
      <c r="J14" s="48">
        <v>34</v>
      </c>
      <c r="K14" s="48">
        <v>36</v>
      </c>
      <c r="L14" s="48">
        <v>112</v>
      </c>
      <c r="M14" s="60">
        <v>749</v>
      </c>
      <c r="N14">
        <f>G14*82/F14</f>
        <v>94</v>
      </c>
      <c r="O14">
        <f>H14*82/F14</f>
        <v>8</v>
      </c>
      <c r="P14">
        <f>I14*82/F14</f>
        <v>16</v>
      </c>
      <c r="Q14">
        <f>J14*82/F14</f>
        <v>68</v>
      </c>
      <c r="R14">
        <f>K14*82/F14</f>
        <v>72</v>
      </c>
      <c r="S14">
        <f>L14*82/F14</f>
        <v>224</v>
      </c>
      <c r="U14" s="10">
        <f>SUM(V14:X14)</f>
        <v>14.840551937324033</v>
      </c>
      <c r="V14">
        <f>N14/MAX(N:N)*OFF_C</f>
        <v>9.9349593495934965</v>
      </c>
      <c r="W14">
        <f>O14/MAX(O:O)*PUN_C</f>
        <v>7.8977932636469225E-2</v>
      </c>
      <c r="X14">
        <f>SUM(Z14:AC14)</f>
        <v>4.8266146550940672</v>
      </c>
      <c r="Y14">
        <f>X14/DEF_C*10</f>
        <v>8.0443577584901114</v>
      </c>
      <c r="Z14">
        <f>(0.7*(HIT_F*DEF_C))+(P14/(MAX(P:P))*(0.3*(HIT_F*DEF_C)))</f>
        <v>1.088797504254112</v>
      </c>
      <c r="AA14">
        <f>(0.7*(BkS_F*DEF_C))+(Q14/(MAX(Q:Q))*(0.3*(BkS_F*DEF_C)))</f>
        <v>0.83354767184035461</v>
      </c>
      <c r="AB14">
        <f>(0.7*(TkA_F*DEF_C))+(R14/(MAX(R:R))*(0.3*(TkA_F*DEF_C)))</f>
        <v>1.7615239024390243</v>
      </c>
      <c r="AC14">
        <f>(0.7*(SH_F*DEF_C))+(S14/(MAX(S:S))*(0.3*(SH_F*DEF_C)))</f>
        <v>1.1427455765605767</v>
      </c>
    </row>
    <row r="15" spans="1:29" x14ac:dyDescent="0.25">
      <c r="A15" s="9">
        <v>13</v>
      </c>
      <c r="B15" s="49" t="s">
        <v>196</v>
      </c>
      <c r="C15" s="50" t="s">
        <v>41</v>
      </c>
      <c r="D15" s="50" t="s">
        <v>273</v>
      </c>
      <c r="E15" s="50" t="s">
        <v>2</v>
      </c>
      <c r="F15" s="51">
        <v>50</v>
      </c>
      <c r="G15" s="51">
        <v>53</v>
      </c>
      <c r="H15" s="51">
        <v>44</v>
      </c>
      <c r="I15" s="51">
        <v>35</v>
      </c>
      <c r="J15" s="51">
        <v>14</v>
      </c>
      <c r="K15" s="51">
        <v>33</v>
      </c>
      <c r="L15" s="51">
        <v>1000</v>
      </c>
      <c r="M15" s="61">
        <v>940</v>
      </c>
      <c r="N15">
        <f>G15*82/F15</f>
        <v>86.92</v>
      </c>
      <c r="O15">
        <f>H15*82/F15</f>
        <v>72.16</v>
      </c>
      <c r="P15">
        <f>I15*82/F15</f>
        <v>57.4</v>
      </c>
      <c r="Q15">
        <f>J15*82/F15</f>
        <v>22.96</v>
      </c>
      <c r="R15">
        <f>K15*82/F15</f>
        <v>54.12</v>
      </c>
      <c r="S15">
        <f>L15*82/F15</f>
        <v>1640</v>
      </c>
      <c r="U15" s="10">
        <f>SUM(V15:X15)</f>
        <v>14.653259852390743</v>
      </c>
      <c r="V15">
        <f>N15/MAX(N:N)*OFF_C</f>
        <v>9.1866666666666674</v>
      </c>
      <c r="W15">
        <f>O15/MAX(O:O)*PUN_C</f>
        <v>0.71238095238095234</v>
      </c>
      <c r="X15">
        <f>SUM(Z15:AC15)</f>
        <v>4.7542122333431234</v>
      </c>
      <c r="Y15">
        <f>X15/DEF_C*10</f>
        <v>7.9236870555718717</v>
      </c>
      <c r="Z15">
        <f>(0.7*(HIT_F*DEF_C))+(P15/(MAX(P:P))*(0.3*(HIT_F*DEF_C)))</f>
        <v>1.1891860465116277</v>
      </c>
      <c r="AA15">
        <f>(0.7*(BkS_F*DEF_C))+(Q15/(MAX(Q:Q))*(0.3*(BkS_F*DEF_C)))</f>
        <v>0.69872727272727264</v>
      </c>
      <c r="AB15">
        <f>(0.7*(TkA_F*DEF_C))+(R15/(MAX(R:R))*(0.3*(TkA_F*DEF_C)))</f>
        <v>1.6682687999999999</v>
      </c>
      <c r="AC15">
        <f>(0.7*(SH_F*DEF_C))+(S15/(MAX(S:S))*(0.3*(SH_F*DEF_C)))</f>
        <v>1.1980301141042229</v>
      </c>
    </row>
    <row r="16" spans="1:29" x14ac:dyDescent="0.25">
      <c r="A16" s="9">
        <v>14</v>
      </c>
      <c r="B16" s="49" t="s">
        <v>38</v>
      </c>
      <c r="C16" s="50" t="s">
        <v>31</v>
      </c>
      <c r="D16" s="50" t="s">
        <v>273</v>
      </c>
      <c r="E16" s="50" t="s">
        <v>2</v>
      </c>
      <c r="F16" s="51">
        <v>55</v>
      </c>
      <c r="G16" s="51">
        <v>60</v>
      </c>
      <c r="H16" s="51">
        <v>26</v>
      </c>
      <c r="I16" s="51">
        <v>37</v>
      </c>
      <c r="J16" s="51">
        <v>33</v>
      </c>
      <c r="K16" s="51">
        <v>36</v>
      </c>
      <c r="L16" s="51">
        <v>848</v>
      </c>
      <c r="M16" s="61">
        <v>1050</v>
      </c>
      <c r="N16">
        <f>G16*82/F16</f>
        <v>89.454545454545453</v>
      </c>
      <c r="O16">
        <f>H16*82/F16</f>
        <v>38.763636363636365</v>
      </c>
      <c r="P16">
        <f>I16*82/F16</f>
        <v>55.163636363636364</v>
      </c>
      <c r="Q16">
        <f>J16*82/F16</f>
        <v>49.2</v>
      </c>
      <c r="R16">
        <f>K16*82/F16</f>
        <v>53.672727272727272</v>
      </c>
      <c r="S16">
        <f>L16*82/F16</f>
        <v>1264.2909090909091</v>
      </c>
      <c r="U16" s="10">
        <f>SUM(V16:X16)</f>
        <v>14.64756277508771</v>
      </c>
      <c r="V16">
        <f>N16/MAX(N:N)*OFF_C</f>
        <v>9.454545454545455</v>
      </c>
      <c r="W16">
        <f>O16/MAX(O:O)*PUN_C</f>
        <v>0.38268398268398268</v>
      </c>
      <c r="X16">
        <f>SUM(Z16:AC16)</f>
        <v>4.8103333378582738</v>
      </c>
      <c r="Y16">
        <f>X16/DEF_C*10</f>
        <v>8.0172222297637887</v>
      </c>
      <c r="Z16">
        <f>(0.7*(HIT_F*DEF_C))+(P16/(MAX(P:P))*(0.3*(HIT_F*DEF_C)))</f>
        <v>1.1837632135306553</v>
      </c>
      <c r="AA16">
        <f>(0.7*(BkS_F*DEF_C))+(Q16/(MAX(Q:Q))*(0.3*(BkS_F*DEF_C)))</f>
        <v>0.77727272727272712</v>
      </c>
      <c r="AB16">
        <f>(0.7*(TkA_F*DEF_C))+(R16/(MAX(R:R))*(0.3*(TkA_F*DEF_C)))</f>
        <v>1.6659359999999999</v>
      </c>
      <c r="AC16">
        <f>(0.7*(SH_F*DEF_C))+(S16/(MAX(S:S))*(0.3*(SH_F*DEF_C)))</f>
        <v>1.1833613970548917</v>
      </c>
    </row>
    <row r="17" spans="1:29" x14ac:dyDescent="0.25">
      <c r="A17" s="9">
        <v>15</v>
      </c>
      <c r="B17" s="49" t="s">
        <v>356</v>
      </c>
      <c r="C17" s="50" t="s">
        <v>33</v>
      </c>
      <c r="D17" s="50" t="s">
        <v>273</v>
      </c>
      <c r="E17" s="50" t="s">
        <v>2</v>
      </c>
      <c r="F17" s="51">
        <v>46</v>
      </c>
      <c r="G17" s="51">
        <v>51</v>
      </c>
      <c r="H17" s="51">
        <v>6</v>
      </c>
      <c r="I17" s="51">
        <v>28</v>
      </c>
      <c r="J17" s="51">
        <v>33</v>
      </c>
      <c r="K17" s="51">
        <v>29</v>
      </c>
      <c r="L17" s="51">
        <v>232</v>
      </c>
      <c r="M17" s="61">
        <v>828</v>
      </c>
      <c r="N17">
        <f>G17*82/F17</f>
        <v>90.913043478260875</v>
      </c>
      <c r="O17">
        <f>H17*82/F17</f>
        <v>10.695652173913043</v>
      </c>
      <c r="P17">
        <f>I17*82/F17</f>
        <v>49.913043478260867</v>
      </c>
      <c r="Q17">
        <f>J17*82/F17</f>
        <v>58.826086956521742</v>
      </c>
      <c r="R17">
        <f>K17*82/F17</f>
        <v>51.695652173913047</v>
      </c>
      <c r="S17">
        <f>L17*82/F17</f>
        <v>413.56521739130437</v>
      </c>
      <c r="U17" s="10">
        <f>SUM(V17:X17)</f>
        <v>14.497175087852543</v>
      </c>
      <c r="V17">
        <f>N17/MAX(N:N)*OFF_C</f>
        <v>9.608695652173914</v>
      </c>
      <c r="W17">
        <f>O17/MAX(O:O)*PUN_C</f>
        <v>0.10559006211180123</v>
      </c>
      <c r="X17">
        <f>SUM(Z17:AC17)</f>
        <v>4.7828893735668272</v>
      </c>
      <c r="Y17">
        <f>X17/DEF_C*10</f>
        <v>7.9714822892780459</v>
      </c>
      <c r="Z17">
        <f>(0.7*(HIT_F*DEF_C))+(P17/(MAX(P:P))*(0.3*(HIT_F*DEF_C)))</f>
        <v>1.1710313447927196</v>
      </c>
      <c r="AA17">
        <f>(0.7*(BkS_F*DEF_C))+(Q17/(MAX(Q:Q))*(0.3*(BkS_F*DEF_C)))</f>
        <v>0.80608695652173901</v>
      </c>
      <c r="AB17">
        <f>(0.7*(TkA_F*DEF_C))+(R17/(MAX(R:R))*(0.3*(TkA_F*DEF_C)))</f>
        <v>1.6556243478260868</v>
      </c>
      <c r="AC17">
        <f>(0.7*(SH_F*DEF_C))+(S17/(MAX(S:S))*(0.3*(SH_F*DEF_C)))</f>
        <v>1.1501467244262822</v>
      </c>
    </row>
    <row r="18" spans="1:29" x14ac:dyDescent="0.25">
      <c r="A18" s="9">
        <v>16</v>
      </c>
      <c r="B18" s="49" t="s">
        <v>110</v>
      </c>
      <c r="C18" s="50" t="s">
        <v>37</v>
      </c>
      <c r="D18" s="50" t="s">
        <v>273</v>
      </c>
      <c r="E18" s="50" t="s">
        <v>2</v>
      </c>
      <c r="F18" s="51">
        <v>55</v>
      </c>
      <c r="G18" s="51">
        <v>54</v>
      </c>
      <c r="H18" s="51">
        <v>30</v>
      </c>
      <c r="I18" s="51">
        <v>94</v>
      </c>
      <c r="J18" s="51">
        <v>43</v>
      </c>
      <c r="K18" s="51">
        <v>46</v>
      </c>
      <c r="L18" s="51">
        <v>6315</v>
      </c>
      <c r="M18" s="61">
        <v>1110</v>
      </c>
      <c r="N18">
        <f>G18*82/F18</f>
        <v>80.509090909090915</v>
      </c>
      <c r="O18">
        <f>H18*82/F18</f>
        <v>44.727272727272727</v>
      </c>
      <c r="P18">
        <f>I18*82/F18</f>
        <v>140.14545454545456</v>
      </c>
      <c r="Q18">
        <f>J18*82/F18</f>
        <v>64.109090909090909</v>
      </c>
      <c r="R18">
        <f>K18*82/F18</f>
        <v>68.581818181818178</v>
      </c>
      <c r="S18">
        <f>L18*82/F18</f>
        <v>9415.0909090909099</v>
      </c>
      <c r="U18" s="10">
        <f>SUM(V18:X18)</f>
        <v>14.407668108056123</v>
      </c>
      <c r="V18">
        <f>N18/MAX(N:N)*OFF_C</f>
        <v>8.5090909090909097</v>
      </c>
      <c r="W18">
        <f>O18/MAX(O:O)*PUN_C</f>
        <v>0.44155844155844154</v>
      </c>
      <c r="X18">
        <f>SUM(Z18:AC18)</f>
        <v>5.4570187574067717</v>
      </c>
      <c r="Y18">
        <f>X18/DEF_C*10</f>
        <v>9.0950312623446194</v>
      </c>
      <c r="Z18">
        <f>(0.7*(HIT_F*DEF_C))+(P18/(MAX(P:P))*(0.3*(HIT_F*DEF_C)))</f>
        <v>1.3898308668076109</v>
      </c>
      <c r="AA18">
        <f>(0.7*(BkS_F*DEF_C))+(Q18/(MAX(Q:Q))*(0.3*(BkS_F*DEF_C)))</f>
        <v>0.82190082644628082</v>
      </c>
      <c r="AB18">
        <f>(0.7*(TkA_F*DEF_C))+(R18/(MAX(R:R))*(0.3*(TkA_F*DEF_C)))</f>
        <v>1.7436959999999999</v>
      </c>
      <c r="AC18">
        <f>(0.7*(SH_F*DEF_C))+(S18/(MAX(S:S))*(0.3*(SH_F*DEF_C)))</f>
        <v>1.5015910641528802</v>
      </c>
    </row>
    <row r="19" spans="1:29" x14ac:dyDescent="0.25">
      <c r="A19" s="9">
        <v>17</v>
      </c>
      <c r="B19" s="46" t="s">
        <v>100</v>
      </c>
      <c r="C19" s="47" t="s">
        <v>35</v>
      </c>
      <c r="D19" s="47" t="s">
        <v>273</v>
      </c>
      <c r="E19" s="47" t="s">
        <v>2</v>
      </c>
      <c r="F19" s="48">
        <v>54</v>
      </c>
      <c r="G19" s="48">
        <v>55</v>
      </c>
      <c r="H19" s="48">
        <v>8</v>
      </c>
      <c r="I19" s="48">
        <v>24</v>
      </c>
      <c r="J19" s="48">
        <v>23</v>
      </c>
      <c r="K19" s="48">
        <v>61</v>
      </c>
      <c r="L19" s="48">
        <v>6900</v>
      </c>
      <c r="M19" s="60">
        <v>1128</v>
      </c>
      <c r="N19">
        <f>G19*82/F19</f>
        <v>83.518518518518519</v>
      </c>
      <c r="O19">
        <f>H19*82/F19</f>
        <v>12.148148148148149</v>
      </c>
      <c r="P19">
        <f>I19*82/F19</f>
        <v>36.444444444444443</v>
      </c>
      <c r="Q19">
        <f>J19*82/F19</f>
        <v>34.925925925925924</v>
      </c>
      <c r="R19">
        <f>K19*82/F19</f>
        <v>92.629629629629633</v>
      </c>
      <c r="S19">
        <f>L19*82/F19</f>
        <v>10477.777777777777</v>
      </c>
      <c r="U19" s="10">
        <f>SUM(V19:X19)</f>
        <v>14.232208779213416</v>
      </c>
      <c r="V19">
        <f>N19/MAX(N:N)*OFF_C</f>
        <v>8.8271604938271615</v>
      </c>
      <c r="W19">
        <f>O19/MAX(O:O)*PUN_C</f>
        <v>0.1199294532627866</v>
      </c>
      <c r="X19">
        <f>SUM(Z19:AC19)</f>
        <v>5.2851188321234686</v>
      </c>
      <c r="Y19">
        <f>X19/DEF_C*10</f>
        <v>8.8085313868724473</v>
      </c>
      <c r="Z19">
        <f>(0.7*(HIT_F*DEF_C))+(P19/(MAX(P:P))*(0.3*(HIT_F*DEF_C)))</f>
        <v>1.1383720930232557</v>
      </c>
      <c r="AA19">
        <f>(0.7*(BkS_F*DEF_C))+(Q19/(MAX(Q:Q))*(0.3*(BkS_F*DEF_C)))</f>
        <v>0.73454545454545439</v>
      </c>
      <c r="AB19">
        <f>(0.7*(TkA_F*DEF_C))+(R19/(MAX(R:R))*(0.3*(TkA_F*DEF_C)))</f>
        <v>1.8691199999999999</v>
      </c>
      <c r="AC19">
        <f>(0.7*(SH_F*DEF_C))+(S19/(MAX(S:S))*(0.3*(SH_F*DEF_C)))</f>
        <v>1.5430812845547581</v>
      </c>
    </row>
    <row r="20" spans="1:29" x14ac:dyDescent="0.25">
      <c r="A20" s="9">
        <v>18</v>
      </c>
      <c r="B20" s="46" t="s">
        <v>36</v>
      </c>
      <c r="C20" s="47" t="s">
        <v>37</v>
      </c>
      <c r="D20" s="47" t="s">
        <v>273</v>
      </c>
      <c r="E20" s="47" t="s">
        <v>2</v>
      </c>
      <c r="F20" s="48">
        <v>56</v>
      </c>
      <c r="G20" s="48">
        <v>56</v>
      </c>
      <c r="H20" s="48">
        <v>26</v>
      </c>
      <c r="I20" s="48">
        <v>22</v>
      </c>
      <c r="J20" s="48">
        <v>26</v>
      </c>
      <c r="K20" s="48">
        <v>52</v>
      </c>
      <c r="L20" s="48">
        <v>6276</v>
      </c>
      <c r="M20" s="60">
        <v>1162</v>
      </c>
      <c r="N20">
        <f>G20*82/F20</f>
        <v>82</v>
      </c>
      <c r="O20">
        <f>H20*82/F20</f>
        <v>38.071428571428569</v>
      </c>
      <c r="P20">
        <f>I20*82/F20</f>
        <v>32.214285714285715</v>
      </c>
      <c r="Q20">
        <f>J20*82/F20</f>
        <v>38.071428571428569</v>
      </c>
      <c r="R20">
        <f>K20*82/F20</f>
        <v>76.142857142857139</v>
      </c>
      <c r="S20">
        <f>L20*82/F20</f>
        <v>9189.8571428571431</v>
      </c>
      <c r="U20" s="10">
        <f>SUM(V20:X20)</f>
        <v>14.190521410237979</v>
      </c>
      <c r="V20">
        <f>N20/MAX(N:N)*OFF_C</f>
        <v>8.6666666666666661</v>
      </c>
      <c r="W20">
        <f>O20/MAX(O:O)*PUN_C</f>
        <v>0.37585034013605439</v>
      </c>
      <c r="X20">
        <f>SUM(Z20:AC20)</f>
        <v>5.1480044034352588</v>
      </c>
      <c r="Y20">
        <f>X20/DEF_C*10</f>
        <v>8.5800073390587652</v>
      </c>
      <c r="Z20">
        <f>(0.7*(HIT_F*DEF_C))+(P20/(MAX(P:P))*(0.3*(HIT_F*DEF_C)))</f>
        <v>1.1281146179401991</v>
      </c>
      <c r="AA20">
        <f>(0.7*(BkS_F*DEF_C))+(Q20/(MAX(Q:Q))*(0.3*(BkS_F*DEF_C)))</f>
        <v>0.74396103896103882</v>
      </c>
      <c r="AB20">
        <f>(0.7*(TkA_F*DEF_C))+(R20/(MAX(R:R))*(0.3*(TkA_F*DEF_C)))</f>
        <v>1.7831314285714286</v>
      </c>
      <c r="AC20">
        <f>(0.7*(SH_F*DEF_C))+(S20/(MAX(S:S))*(0.3*(SH_F*DEF_C)))</f>
        <v>1.4927973179625926</v>
      </c>
    </row>
    <row r="21" spans="1:29" x14ac:dyDescent="0.25">
      <c r="A21" s="9">
        <v>19</v>
      </c>
      <c r="B21" s="46" t="s">
        <v>249</v>
      </c>
      <c r="C21" s="47" t="s">
        <v>33</v>
      </c>
      <c r="D21" s="47" t="s">
        <v>273</v>
      </c>
      <c r="E21" s="47" t="s">
        <v>2</v>
      </c>
      <c r="F21" s="48">
        <v>55</v>
      </c>
      <c r="G21" s="48">
        <v>52</v>
      </c>
      <c r="H21" s="48">
        <v>47</v>
      </c>
      <c r="I21" s="48">
        <v>62</v>
      </c>
      <c r="J21" s="48">
        <v>31</v>
      </c>
      <c r="K21" s="48">
        <v>54</v>
      </c>
      <c r="L21" s="48">
        <v>4475</v>
      </c>
      <c r="M21" s="60">
        <v>1204</v>
      </c>
      <c r="N21">
        <f>G21*82/F21</f>
        <v>77.527272727272731</v>
      </c>
      <c r="O21">
        <f>H21*82/F21</f>
        <v>70.072727272727278</v>
      </c>
      <c r="P21">
        <f>I21*82/F21</f>
        <v>92.436363636363637</v>
      </c>
      <c r="Q21">
        <f>J21*82/F21</f>
        <v>46.218181818181819</v>
      </c>
      <c r="R21">
        <f>K21*82/F21</f>
        <v>80.509090909090915</v>
      </c>
      <c r="S21">
        <f>L21*82/F21</f>
        <v>6671.818181818182</v>
      </c>
      <c r="U21" s="10">
        <f>SUM(V21:X21)</f>
        <v>14.12859530238074</v>
      </c>
      <c r="V21">
        <f>N21/MAX(N:N)*OFF_C</f>
        <v>8.1939393939393952</v>
      </c>
      <c r="W21">
        <f>O21/MAX(O:O)*PUN_C</f>
        <v>0.69177489177489182</v>
      </c>
      <c r="X21">
        <f>SUM(Z21:AC21)</f>
        <v>5.2428810166664537</v>
      </c>
      <c r="Y21">
        <f>X21/DEF_C*10</f>
        <v>8.7381350277774228</v>
      </c>
      <c r="Z21">
        <f>(0.7*(HIT_F*DEF_C))+(P21/(MAX(P:P))*(0.3*(HIT_F*DEF_C)))</f>
        <v>1.2741437632135304</v>
      </c>
      <c r="AA21">
        <f>(0.7*(BkS_F*DEF_C))+(Q21/(MAX(Q:Q))*(0.3*(BkS_F*DEF_C)))</f>
        <v>0.76834710743801637</v>
      </c>
      <c r="AB21">
        <f>(0.7*(TkA_F*DEF_C))+(R21/(MAX(R:R))*(0.3*(TkA_F*DEF_C)))</f>
        <v>1.805904</v>
      </c>
      <c r="AC21">
        <f>(0.7*(SH_F*DEF_C))+(S21/(MAX(S:S))*(0.3*(SH_F*DEF_C)))</f>
        <v>1.3944861460149074</v>
      </c>
    </row>
    <row r="22" spans="1:29" x14ac:dyDescent="0.25">
      <c r="A22" s="9">
        <v>20</v>
      </c>
      <c r="B22" s="46" t="s">
        <v>135</v>
      </c>
      <c r="C22" s="47" t="s">
        <v>31</v>
      </c>
      <c r="D22" s="47" t="s">
        <v>273</v>
      </c>
      <c r="E22" s="47" t="s">
        <v>2</v>
      </c>
      <c r="F22" s="48">
        <v>54</v>
      </c>
      <c r="G22" s="48">
        <v>53</v>
      </c>
      <c r="H22" s="48">
        <v>2</v>
      </c>
      <c r="I22" s="48">
        <v>16</v>
      </c>
      <c r="J22" s="48">
        <v>43</v>
      </c>
      <c r="K22" s="48">
        <v>74</v>
      </c>
      <c r="L22" s="48">
        <v>6300</v>
      </c>
      <c r="M22" s="60">
        <v>1235</v>
      </c>
      <c r="N22">
        <f>G22*82/F22</f>
        <v>80.481481481481481</v>
      </c>
      <c r="O22">
        <f>H22*82/F22</f>
        <v>3.0370370370370372</v>
      </c>
      <c r="P22">
        <f>I22*82/F22</f>
        <v>24.296296296296298</v>
      </c>
      <c r="Q22">
        <f>J22*82/F22</f>
        <v>65.296296296296291</v>
      </c>
      <c r="R22">
        <f>K22*82/F22</f>
        <v>112.37037037037037</v>
      </c>
      <c r="S22">
        <f>L22*82/F22</f>
        <v>9566.6666666666661</v>
      </c>
      <c r="U22" s="10">
        <f>SUM(V22:X22)</f>
        <v>13.950113475899885</v>
      </c>
      <c r="V22">
        <f>N22/MAX(N:N)*OFF_C</f>
        <v>8.5061728395061724</v>
      </c>
      <c r="W22">
        <f>O22/MAX(O:O)*PUN_C</f>
        <v>2.9982363315696651E-2</v>
      </c>
      <c r="X22">
        <f>SUM(Z22:AC22)</f>
        <v>5.4139582730780162</v>
      </c>
      <c r="Y22">
        <f>X22/DEF_C*10</f>
        <v>9.0232637884633604</v>
      </c>
      <c r="Z22">
        <f>(0.7*(HIT_F*DEF_C))+(P22/(MAX(P:P))*(0.3*(HIT_F*DEF_C)))</f>
        <v>1.1089147286821703</v>
      </c>
      <c r="AA22">
        <f>(0.7*(BkS_F*DEF_C))+(Q22/(MAX(Q:Q))*(0.3*(BkS_F*DEF_C)))</f>
        <v>0.82545454545454533</v>
      </c>
      <c r="AB22">
        <f>(0.7*(TkA_F*DEF_C))+(R22/(MAX(R:R))*(0.3*(TkA_F*DEF_C)))</f>
        <v>1.9720799999999998</v>
      </c>
      <c r="AC22">
        <f>(0.7*(SH_F*DEF_C))+(S22/(MAX(S:S))*(0.3*(SH_F*DEF_C)))</f>
        <v>1.5075089989413009</v>
      </c>
    </row>
    <row r="23" spans="1:29" x14ac:dyDescent="0.25">
      <c r="A23" s="9">
        <v>21</v>
      </c>
      <c r="B23" s="49" t="s">
        <v>39</v>
      </c>
      <c r="C23" s="50" t="s">
        <v>37</v>
      </c>
      <c r="D23" s="50" t="s">
        <v>273</v>
      </c>
      <c r="E23" s="50" t="s">
        <v>2</v>
      </c>
      <c r="F23" s="51">
        <v>55</v>
      </c>
      <c r="G23" s="51">
        <v>52</v>
      </c>
      <c r="H23" s="51">
        <v>18</v>
      </c>
      <c r="I23" s="51">
        <v>46</v>
      </c>
      <c r="J23" s="51">
        <v>25</v>
      </c>
      <c r="K23" s="51">
        <v>40</v>
      </c>
      <c r="L23" s="51">
        <v>6006</v>
      </c>
      <c r="M23" s="61">
        <v>1112</v>
      </c>
      <c r="N23">
        <f>G23*82/F23</f>
        <v>77.527272727272731</v>
      </c>
      <c r="O23">
        <f>H23*82/F23</f>
        <v>26.836363636363636</v>
      </c>
      <c r="P23">
        <f>I23*82/F23</f>
        <v>68.581818181818178</v>
      </c>
      <c r="Q23">
        <f>J23*82/F23</f>
        <v>37.272727272727273</v>
      </c>
      <c r="R23">
        <f>K23*82/F23</f>
        <v>59.636363636363633</v>
      </c>
      <c r="S23">
        <f>L23*82/F23</f>
        <v>8954.4</v>
      </c>
      <c r="U23" s="10">
        <f>SUM(V23:X23)</f>
        <v>13.597389341233892</v>
      </c>
      <c r="V23">
        <f>N23/MAX(N:N)*OFF_C</f>
        <v>8.1939393939393952</v>
      </c>
      <c r="W23">
        <f>O23/MAX(O:O)*PUN_C</f>
        <v>0.26493506493506491</v>
      </c>
      <c r="X23">
        <f>SUM(Z23:AC23)</f>
        <v>5.1385148823594324</v>
      </c>
      <c r="Y23">
        <f>X23/DEF_C*10</f>
        <v>8.5641914705990541</v>
      </c>
      <c r="Z23">
        <f>(0.7*(HIT_F*DEF_C))+(P23/(MAX(P:P))*(0.3*(HIT_F*DEF_C)))</f>
        <v>1.2163002114164903</v>
      </c>
      <c r="AA23">
        <f>(0.7*(BkS_F*DEF_C))+(Q23/(MAX(Q:Q))*(0.3*(BkS_F*DEF_C)))</f>
        <v>0.74157024793388415</v>
      </c>
      <c r="AB23">
        <f>(0.7*(TkA_F*DEF_C))+(R23/(MAX(R:R))*(0.3*(TkA_F*DEF_C)))</f>
        <v>1.6970399999999999</v>
      </c>
      <c r="AC23">
        <f>(0.7*(SH_F*DEF_C))+(S23/(MAX(S:S))*(0.3*(SH_F*DEF_C)))</f>
        <v>1.4836044230090577</v>
      </c>
    </row>
    <row r="24" spans="1:29" x14ac:dyDescent="0.25">
      <c r="A24" s="9">
        <v>22</v>
      </c>
      <c r="B24" s="46" t="s">
        <v>30</v>
      </c>
      <c r="C24" s="47" t="s">
        <v>31</v>
      </c>
      <c r="D24" s="47" t="s">
        <v>273</v>
      </c>
      <c r="E24" s="47" t="s">
        <v>2</v>
      </c>
      <c r="F24" s="48">
        <v>55</v>
      </c>
      <c r="G24" s="48">
        <v>53</v>
      </c>
      <c r="H24" s="48">
        <v>20</v>
      </c>
      <c r="I24" s="48">
        <v>38</v>
      </c>
      <c r="J24" s="48">
        <v>21</v>
      </c>
      <c r="K24" s="48">
        <v>40</v>
      </c>
      <c r="L24" s="48">
        <v>3343</v>
      </c>
      <c r="M24" s="60">
        <v>1113</v>
      </c>
      <c r="N24">
        <f>G24*82/F24</f>
        <v>79.018181818181816</v>
      </c>
      <c r="O24">
        <f>H24*82/F24</f>
        <v>29.818181818181817</v>
      </c>
      <c r="P24">
        <f>I24*82/F24</f>
        <v>56.654545454545456</v>
      </c>
      <c r="Q24">
        <f>J24*82/F24</f>
        <v>31.309090909090909</v>
      </c>
      <c r="R24">
        <f>K24*82/F24</f>
        <v>59.636363636363633</v>
      </c>
      <c r="S24">
        <f>L24*82/F24</f>
        <v>4984.1090909090908</v>
      </c>
      <c r="U24" s="10">
        <f>SUM(V24:X24)</f>
        <v>13.582618227352077</v>
      </c>
      <c r="V24">
        <f>N24/MAX(N:N)*OFF_C</f>
        <v>8.3515151515151516</v>
      </c>
      <c r="W24">
        <f>O24/MAX(O:O)*PUN_C</f>
        <v>0.29437229437229434</v>
      </c>
      <c r="X24">
        <f>SUM(Z24:AC24)</f>
        <v>4.9367307814646306</v>
      </c>
      <c r="Y24">
        <f>X24/DEF_C*10</f>
        <v>8.2278846357743838</v>
      </c>
      <c r="Z24">
        <f>(0.7*(HIT_F*DEF_C))+(P24/(MAX(P:P))*(0.3*(HIT_F*DEF_C)))</f>
        <v>1.1873784355179702</v>
      </c>
      <c r="AA24">
        <f>(0.7*(BkS_F*DEF_C))+(Q24/(MAX(Q:Q))*(0.3*(BkS_F*DEF_C)))</f>
        <v>0.72371900826446267</v>
      </c>
      <c r="AB24">
        <f>(0.7*(TkA_F*DEF_C))+(R24/(MAX(R:R))*(0.3*(TkA_F*DEF_C)))</f>
        <v>1.6970399999999999</v>
      </c>
      <c r="AC24">
        <f>(0.7*(SH_F*DEF_C))+(S24/(MAX(S:S))*(0.3*(SH_F*DEF_C)))</f>
        <v>1.3285933376821977</v>
      </c>
    </row>
    <row r="25" spans="1:29" x14ac:dyDescent="0.25">
      <c r="A25" s="9">
        <v>23</v>
      </c>
      <c r="B25" s="49" t="s">
        <v>309</v>
      </c>
      <c r="C25" s="50" t="s">
        <v>31</v>
      </c>
      <c r="D25" s="50" t="s">
        <v>273</v>
      </c>
      <c r="E25" s="50" t="s">
        <v>2</v>
      </c>
      <c r="F25" s="51">
        <v>54</v>
      </c>
      <c r="G25" s="51">
        <v>49</v>
      </c>
      <c r="H25" s="51">
        <v>46</v>
      </c>
      <c r="I25" s="51">
        <v>81</v>
      </c>
      <c r="J25" s="51">
        <v>42</v>
      </c>
      <c r="K25" s="51">
        <v>27</v>
      </c>
      <c r="L25" s="51">
        <v>832</v>
      </c>
      <c r="M25" s="61">
        <v>1016</v>
      </c>
      <c r="N25">
        <f>G25*82/F25</f>
        <v>74.407407407407405</v>
      </c>
      <c r="O25">
        <f>H25*82/F25</f>
        <v>69.851851851851848</v>
      </c>
      <c r="P25">
        <f>I25*82/F25</f>
        <v>123</v>
      </c>
      <c r="Q25">
        <f>J25*82/F25</f>
        <v>63.777777777777779</v>
      </c>
      <c r="R25">
        <f>K25*82/F25</f>
        <v>41</v>
      </c>
      <c r="S25">
        <f>L25*82/F25</f>
        <v>1263.4074074074074</v>
      </c>
      <c r="U25" s="10">
        <f>SUM(V25:X25)</f>
        <v>13.506123694705126</v>
      </c>
      <c r="V25">
        <f>N25/MAX(N:N)*OFF_C</f>
        <v>7.8641975308641978</v>
      </c>
      <c r="W25">
        <f>O25/MAX(O:O)*PUN_C</f>
        <v>0.68959435626102283</v>
      </c>
      <c r="X25">
        <f>SUM(Z25:AC25)</f>
        <v>4.9523318075799061</v>
      </c>
      <c r="Y25">
        <f>X25/DEF_C*10</f>
        <v>8.2538863459665102</v>
      </c>
      <c r="Z25">
        <f>(0.7*(HIT_F*DEF_C))+(P25/(MAX(P:P))*(0.3*(HIT_F*DEF_C)))</f>
        <v>1.3482558139534881</v>
      </c>
      <c r="AA25">
        <f>(0.7*(BkS_F*DEF_C))+(Q25/(MAX(Q:Q))*(0.3*(BkS_F*DEF_C)))</f>
        <v>0.82090909090909081</v>
      </c>
      <c r="AB25">
        <f>(0.7*(TkA_F*DEF_C))+(R25/(MAX(R:R))*(0.3*(TkA_F*DEF_C)))</f>
        <v>1.5998399999999999</v>
      </c>
      <c r="AC25">
        <f>(0.7*(SH_F*DEF_C))+(S25/(MAX(S:S))*(0.3*(SH_F*DEF_C)))</f>
        <v>1.1833269027173272</v>
      </c>
    </row>
    <row r="26" spans="1:29" x14ac:dyDescent="0.25">
      <c r="A26" s="9">
        <v>24</v>
      </c>
      <c r="B26" s="49" t="s">
        <v>213</v>
      </c>
      <c r="C26" s="50" t="s">
        <v>33</v>
      </c>
      <c r="D26" s="50" t="s">
        <v>273</v>
      </c>
      <c r="E26" s="50" t="s">
        <v>2</v>
      </c>
      <c r="F26" s="51">
        <v>56</v>
      </c>
      <c r="G26" s="51">
        <v>49</v>
      </c>
      <c r="H26" s="51">
        <v>67</v>
      </c>
      <c r="I26" s="51">
        <v>44</v>
      </c>
      <c r="J26" s="51">
        <v>29</v>
      </c>
      <c r="K26" s="51">
        <v>33</v>
      </c>
      <c r="L26" s="51">
        <v>227</v>
      </c>
      <c r="M26" s="61">
        <v>982</v>
      </c>
      <c r="N26">
        <f>G26*82/F26</f>
        <v>71.75</v>
      </c>
      <c r="O26">
        <f>H26*82/F26</f>
        <v>98.107142857142861</v>
      </c>
      <c r="P26">
        <f>I26*82/F26</f>
        <v>64.428571428571431</v>
      </c>
      <c r="Q26">
        <f>J26*82/F26</f>
        <v>42.464285714285715</v>
      </c>
      <c r="R26">
        <f>K26*82/F26</f>
        <v>48.321428571428569</v>
      </c>
      <c r="S26">
        <f>L26*82/F26</f>
        <v>332.39285714285717</v>
      </c>
      <c r="U26" s="10">
        <f>SUM(V26:X26)</f>
        <v>13.300213620130876</v>
      </c>
      <c r="V26">
        <f>N26/MAX(N:N)*OFF_C</f>
        <v>7.5833333333333339</v>
      </c>
      <c r="W26">
        <f>O26/MAX(O:O)*PUN_C</f>
        <v>0.96853741496598644</v>
      </c>
      <c r="X26">
        <f>SUM(Z26:AC26)</f>
        <v>4.7483428718315546</v>
      </c>
      <c r="Y26">
        <f>X26/DEF_C*10</f>
        <v>7.9139047863859249</v>
      </c>
      <c r="Z26">
        <f>(0.7*(HIT_F*DEF_C))+(P26/(MAX(P:P))*(0.3*(HIT_F*DEF_C)))</f>
        <v>1.2062292358803985</v>
      </c>
      <c r="AA26">
        <f>(0.7*(BkS_F*DEF_C))+(Q26/(MAX(Q:Q))*(0.3*(BkS_F*DEF_C)))</f>
        <v>0.75711038961038946</v>
      </c>
      <c r="AB26">
        <f>(0.7*(TkA_F*DEF_C))+(R26/(MAX(R:R))*(0.3*(TkA_F*DEF_C)))</f>
        <v>1.6380257142857142</v>
      </c>
      <c r="AC26">
        <f>(0.7*(SH_F*DEF_C))+(S26/(MAX(S:S))*(0.3*(SH_F*DEF_C)))</f>
        <v>1.1469775320550522</v>
      </c>
    </row>
    <row r="27" spans="1:29" x14ac:dyDescent="0.25">
      <c r="A27" s="9">
        <v>25</v>
      </c>
      <c r="B27" s="49" t="s">
        <v>117</v>
      </c>
      <c r="C27" s="50" t="s">
        <v>33</v>
      </c>
      <c r="D27" s="50" t="s">
        <v>273</v>
      </c>
      <c r="E27" s="50" t="s">
        <v>2</v>
      </c>
      <c r="F27" s="51">
        <v>56</v>
      </c>
      <c r="G27" s="51">
        <v>50</v>
      </c>
      <c r="H27" s="51">
        <v>26</v>
      </c>
      <c r="I27" s="51">
        <v>74</v>
      </c>
      <c r="J27" s="51">
        <v>18</v>
      </c>
      <c r="K27" s="51">
        <v>32</v>
      </c>
      <c r="L27" s="51">
        <v>4417</v>
      </c>
      <c r="M27" s="61">
        <v>1102</v>
      </c>
      <c r="N27">
        <f>G27*82/F27</f>
        <v>73.214285714285708</v>
      </c>
      <c r="O27">
        <f>H27*82/F27</f>
        <v>38.071428571428569</v>
      </c>
      <c r="P27">
        <f>I27*82/F27</f>
        <v>108.35714285714286</v>
      </c>
      <c r="Q27">
        <f>J27*82/F27</f>
        <v>26.357142857142858</v>
      </c>
      <c r="R27">
        <f>K27*82/F27</f>
        <v>46.857142857142854</v>
      </c>
      <c r="S27">
        <f>L27*82/F27</f>
        <v>6467.75</v>
      </c>
      <c r="U27" s="10">
        <f>SUM(V27:X27)</f>
        <v>13.152498185489714</v>
      </c>
      <c r="V27">
        <f>N27/MAX(N:N)*OFF_C</f>
        <v>7.7380952380952381</v>
      </c>
      <c r="W27">
        <f>O27/MAX(O:O)*PUN_C</f>
        <v>0.37585034013605439</v>
      </c>
      <c r="X27">
        <f>SUM(Z27:AC27)</f>
        <v>5.0385526072584206</v>
      </c>
      <c r="Y27">
        <f>X27/DEF_C*10</f>
        <v>8.3975876787640349</v>
      </c>
      <c r="Z27">
        <f>(0.7*(HIT_F*DEF_C))+(P27/(MAX(P:P))*(0.3*(HIT_F*DEF_C)))</f>
        <v>1.3127491694352158</v>
      </c>
      <c r="AA27">
        <f>(0.7*(BkS_F*DEF_C))+(Q27/(MAX(Q:Q))*(0.3*(BkS_F*DEF_C)))</f>
        <v>0.7088961038961038</v>
      </c>
      <c r="AB27">
        <f>(0.7*(TkA_F*DEF_C))+(R27/(MAX(R:R))*(0.3*(TkA_F*DEF_C)))</f>
        <v>1.6303885714285713</v>
      </c>
      <c r="AC27">
        <f>(0.7*(SH_F*DEF_C))+(S27/(MAX(S:S))*(0.3*(SH_F*DEF_C)))</f>
        <v>1.3865187624985293</v>
      </c>
    </row>
    <row r="28" spans="1:29" x14ac:dyDescent="0.25">
      <c r="A28" s="9">
        <v>26</v>
      </c>
      <c r="B28" s="49" t="s">
        <v>49</v>
      </c>
      <c r="C28" s="50" t="s">
        <v>41</v>
      </c>
      <c r="D28" s="50" t="s">
        <v>273</v>
      </c>
      <c r="E28" s="50" t="s">
        <v>2</v>
      </c>
      <c r="F28" s="51">
        <v>54</v>
      </c>
      <c r="G28" s="51">
        <v>48</v>
      </c>
      <c r="H28" s="51">
        <v>18</v>
      </c>
      <c r="I28" s="51">
        <v>29</v>
      </c>
      <c r="J28" s="51">
        <v>40</v>
      </c>
      <c r="K28" s="51">
        <v>29</v>
      </c>
      <c r="L28" s="51">
        <v>7724</v>
      </c>
      <c r="M28" s="61">
        <v>1181</v>
      </c>
      <c r="N28">
        <f>G28*82/F28</f>
        <v>72.888888888888886</v>
      </c>
      <c r="O28">
        <f>H28*82/F28</f>
        <v>27.333333333333332</v>
      </c>
      <c r="P28">
        <f>I28*82/F28</f>
        <v>44.037037037037038</v>
      </c>
      <c r="Q28">
        <f>J28*82/F28</f>
        <v>60.74074074074074</v>
      </c>
      <c r="R28">
        <f>K28*82/F28</f>
        <v>44.037037037037038</v>
      </c>
      <c r="S28">
        <f>L28*82/F28</f>
        <v>11729.037037037036</v>
      </c>
      <c r="U28" s="10">
        <f>SUM(V28:X28)</f>
        <v>13.149759991230162</v>
      </c>
      <c r="V28">
        <f>N28/MAX(N:N)*OFF_C</f>
        <v>7.7037037037037033</v>
      </c>
      <c r="W28">
        <f>O28/MAX(O:O)*PUN_C</f>
        <v>0.26984126984126983</v>
      </c>
      <c r="X28">
        <f>SUM(Z28:AC28)</f>
        <v>5.1762150176851884</v>
      </c>
      <c r="Y28">
        <f>X28/DEF_C*10</f>
        <v>8.6270250294753144</v>
      </c>
      <c r="Z28">
        <f>(0.7*(HIT_F*DEF_C))+(P28/(MAX(P:P))*(0.3*(HIT_F*DEF_C)))</f>
        <v>1.1567829457364338</v>
      </c>
      <c r="AA28">
        <f>(0.7*(BkS_F*DEF_C))+(Q28/(MAX(Q:Q))*(0.3*(BkS_F*DEF_C)))</f>
        <v>0.81181818181818166</v>
      </c>
      <c r="AB28">
        <f>(0.7*(TkA_F*DEF_C))+(R28/(MAX(R:R))*(0.3*(TkA_F*DEF_C)))</f>
        <v>1.61568</v>
      </c>
      <c r="AC28">
        <f>(0.7*(SH_F*DEF_C))+(S28/(MAX(S:S))*(0.3*(SH_F*DEF_C)))</f>
        <v>1.5919338901305728</v>
      </c>
    </row>
    <row r="29" spans="1:29" x14ac:dyDescent="0.25">
      <c r="A29" s="9">
        <v>27</v>
      </c>
      <c r="B29" s="46" t="s">
        <v>54</v>
      </c>
      <c r="C29" s="47" t="s">
        <v>37</v>
      </c>
      <c r="D29" s="47" t="s">
        <v>273</v>
      </c>
      <c r="E29" s="47" t="s">
        <v>2</v>
      </c>
      <c r="F29" s="48">
        <v>55</v>
      </c>
      <c r="G29" s="48">
        <v>51</v>
      </c>
      <c r="H29" s="48">
        <v>10</v>
      </c>
      <c r="I29" s="48">
        <v>51</v>
      </c>
      <c r="J29" s="48">
        <v>34</v>
      </c>
      <c r="K29" s="48">
        <v>28</v>
      </c>
      <c r="L29" s="48">
        <v>3147</v>
      </c>
      <c r="M29" s="60">
        <v>1147</v>
      </c>
      <c r="N29">
        <f>G29*82/F29</f>
        <v>76.036363636363632</v>
      </c>
      <c r="O29">
        <f>H29*82/F29</f>
        <v>14.909090909090908</v>
      </c>
      <c r="P29">
        <f>I29*82/F29</f>
        <v>76.036363636363632</v>
      </c>
      <c r="Q29">
        <f>J29*82/F29</f>
        <v>50.690909090909088</v>
      </c>
      <c r="R29">
        <f>K29*82/F29</f>
        <v>41.745454545454542</v>
      </c>
      <c r="S29">
        <f>L29*82/F29</f>
        <v>4691.8909090909092</v>
      </c>
      <c r="U29" s="10">
        <f>SUM(V29:X29)</f>
        <v>13.120573977625648</v>
      </c>
      <c r="V29">
        <f>N29/MAX(N:N)*OFF_C</f>
        <v>8.0363636363636353</v>
      </c>
      <c r="W29">
        <f>O29/MAX(O:O)*PUN_C</f>
        <v>0.14718614718614717</v>
      </c>
      <c r="X29">
        <f>SUM(Z29:AC29)</f>
        <v>4.9370241940758657</v>
      </c>
      <c r="Y29">
        <f>X29/DEF_C*10</f>
        <v>8.2283736567931101</v>
      </c>
      <c r="Z29">
        <f>(0.7*(HIT_F*DEF_C))+(P29/(MAX(P:P))*(0.3*(HIT_F*DEF_C)))</f>
        <v>1.2343763213530654</v>
      </c>
      <c r="AA29">
        <f>(0.7*(BkS_F*DEF_C))+(Q29/(MAX(Q:Q))*(0.3*(BkS_F*DEF_C)))</f>
        <v>0.78173553719008249</v>
      </c>
      <c r="AB29">
        <f>(0.7*(TkA_F*DEF_C))+(R29/(MAX(R:R))*(0.3*(TkA_F*DEF_C)))</f>
        <v>1.6037279999999998</v>
      </c>
      <c r="AC29">
        <f>(0.7*(SH_F*DEF_C))+(S29/(MAX(S:S))*(0.3*(SH_F*DEF_C)))</f>
        <v>1.317184335532718</v>
      </c>
    </row>
    <row r="30" spans="1:29" x14ac:dyDescent="0.25">
      <c r="A30" s="9">
        <v>28</v>
      </c>
      <c r="B30" s="46" t="s">
        <v>43</v>
      </c>
      <c r="C30" s="47" t="s">
        <v>37</v>
      </c>
      <c r="D30" s="47" t="s">
        <v>273</v>
      </c>
      <c r="E30" s="47" t="s">
        <v>2</v>
      </c>
      <c r="F30" s="48">
        <v>57</v>
      </c>
      <c r="G30" s="48">
        <v>51</v>
      </c>
      <c r="H30" s="48">
        <v>10</v>
      </c>
      <c r="I30" s="48">
        <v>41</v>
      </c>
      <c r="J30" s="48">
        <v>39</v>
      </c>
      <c r="K30" s="48">
        <v>47</v>
      </c>
      <c r="L30" s="48">
        <v>5521</v>
      </c>
      <c r="M30" s="60">
        <v>1065</v>
      </c>
      <c r="N30">
        <f>G30*82/F30</f>
        <v>73.368421052631575</v>
      </c>
      <c r="O30">
        <f>H30*82/F30</f>
        <v>14.385964912280702</v>
      </c>
      <c r="P30">
        <f>I30*82/F30</f>
        <v>58.982456140350877</v>
      </c>
      <c r="Q30">
        <f>J30*82/F30</f>
        <v>56.10526315789474</v>
      </c>
      <c r="R30">
        <f>K30*82/F30</f>
        <v>67.614035087719301</v>
      </c>
      <c r="S30">
        <f>L30*82/F30</f>
        <v>7942.4912280701756</v>
      </c>
      <c r="U30" s="10">
        <f>SUM(V30:X30)</f>
        <v>13.070118665751428</v>
      </c>
      <c r="V30">
        <f>N30/MAX(N:N)*OFF_C</f>
        <v>7.7543859649122799</v>
      </c>
      <c r="W30">
        <f>O30/MAX(O:O)*PUN_C</f>
        <v>0.14202172096908938</v>
      </c>
      <c r="X30">
        <f>SUM(Z30:AC30)</f>
        <v>5.1737109798700587</v>
      </c>
      <c r="Y30">
        <f>X30/DEF_C*10</f>
        <v>8.6228516331167651</v>
      </c>
      <c r="Z30">
        <f>(0.7*(HIT_F*DEF_C))+(P30/(MAX(P:P))*(0.3*(HIT_F*DEF_C)))</f>
        <v>1.1930232558139533</v>
      </c>
      <c r="AA30">
        <f>(0.7*(BkS_F*DEF_C))+(Q30/(MAX(Q:Q))*(0.3*(BkS_F*DEF_C)))</f>
        <v>0.79794258373205729</v>
      </c>
      <c r="AB30">
        <f>(0.7*(TkA_F*DEF_C))+(R30/(MAX(R:R))*(0.3*(TkA_F*DEF_C)))</f>
        <v>1.7386484210526314</v>
      </c>
      <c r="AC30">
        <f>(0.7*(SH_F*DEF_C))+(S30/(MAX(S:S))*(0.3*(SH_F*DEF_C)))</f>
        <v>1.4440967192714169</v>
      </c>
    </row>
    <row r="31" spans="1:29" x14ac:dyDescent="0.25">
      <c r="A31" s="9">
        <v>29</v>
      </c>
      <c r="B31" s="49" t="s">
        <v>280</v>
      </c>
      <c r="C31" s="50" t="s">
        <v>41</v>
      </c>
      <c r="D31" s="50" t="s">
        <v>273</v>
      </c>
      <c r="E31" s="50" t="s">
        <v>2</v>
      </c>
      <c r="F31" s="51">
        <v>55</v>
      </c>
      <c r="G31" s="51">
        <v>48</v>
      </c>
      <c r="H31" s="51">
        <v>34</v>
      </c>
      <c r="I31" s="51">
        <v>14</v>
      </c>
      <c r="J31" s="51">
        <v>36</v>
      </c>
      <c r="K31" s="51">
        <v>50</v>
      </c>
      <c r="L31" s="51">
        <v>144</v>
      </c>
      <c r="M31" s="61">
        <v>1003</v>
      </c>
      <c r="N31">
        <f>G31*82/F31</f>
        <v>71.563636363636363</v>
      </c>
      <c r="O31">
        <f>H31*82/F31</f>
        <v>50.690909090909088</v>
      </c>
      <c r="P31">
        <f>I31*82/F31</f>
        <v>20.872727272727271</v>
      </c>
      <c r="Q31">
        <f>J31*82/F31</f>
        <v>53.672727272727272</v>
      </c>
      <c r="R31">
        <f>K31*82/F31</f>
        <v>74.545454545454547</v>
      </c>
      <c r="S31">
        <f>L31*82/F31</f>
        <v>214.69090909090909</v>
      </c>
      <c r="U31" s="10">
        <f>SUM(V31:X31)</f>
        <v>12.872525652944656</v>
      </c>
      <c r="V31">
        <f>N31/MAX(N:N)*OFF_C</f>
        <v>7.5636363636363635</v>
      </c>
      <c r="W31">
        <f>O31/MAX(O:O)*PUN_C</f>
        <v>0.50043290043290034</v>
      </c>
      <c r="X31">
        <f>SUM(Z31:AC31)</f>
        <v>4.808456388875392</v>
      </c>
      <c r="Y31">
        <f>X31/DEF_C*10</f>
        <v>8.014093981458986</v>
      </c>
      <c r="Z31">
        <f>(0.7*(HIT_F*DEF_C))+(P31/(MAX(P:P))*(0.3*(HIT_F*DEF_C)))</f>
        <v>1.10061310782241</v>
      </c>
      <c r="AA31">
        <f>(0.7*(BkS_F*DEF_C))+(Q31/(MAX(Q:Q))*(0.3*(BkS_F*DEF_C)))</f>
        <v>0.79066115702479323</v>
      </c>
      <c r="AB31">
        <f>(0.7*(TkA_F*DEF_C))+(R31/(MAX(R:R))*(0.3*(TkA_F*DEF_C)))</f>
        <v>1.7747999999999999</v>
      </c>
      <c r="AC31">
        <f>(0.7*(SH_F*DEF_C))+(S31/(MAX(S:S))*(0.3*(SH_F*DEF_C)))</f>
        <v>1.1423821240281891</v>
      </c>
    </row>
    <row r="32" spans="1:29" x14ac:dyDescent="0.25">
      <c r="A32" s="9">
        <v>30</v>
      </c>
      <c r="B32" s="46" t="s">
        <v>241</v>
      </c>
      <c r="C32" s="47" t="s">
        <v>35</v>
      </c>
      <c r="D32" s="47" t="s">
        <v>273</v>
      </c>
      <c r="E32" s="47" t="s">
        <v>2</v>
      </c>
      <c r="F32" s="48">
        <v>27</v>
      </c>
      <c r="G32" s="48">
        <v>19</v>
      </c>
      <c r="H32" s="48">
        <v>30</v>
      </c>
      <c r="I32" s="48">
        <v>57</v>
      </c>
      <c r="J32" s="48">
        <v>19</v>
      </c>
      <c r="K32" s="48">
        <v>27</v>
      </c>
      <c r="L32" s="48">
        <v>2318</v>
      </c>
      <c r="M32" s="60">
        <v>548</v>
      </c>
      <c r="N32">
        <f>G32*82/F32</f>
        <v>57.703703703703702</v>
      </c>
      <c r="O32">
        <f>H32*82/F32</f>
        <v>91.111111111111114</v>
      </c>
      <c r="P32">
        <f>I32*82/F32</f>
        <v>173.11111111111111</v>
      </c>
      <c r="Q32">
        <f>J32*82/F32</f>
        <v>57.703703703703702</v>
      </c>
      <c r="R32">
        <f>K32*82/F32</f>
        <v>82</v>
      </c>
      <c r="S32">
        <f>L32*82/F32</f>
        <v>7039.8518518518522</v>
      </c>
      <c r="U32" s="10">
        <f>SUM(V32:X32)</f>
        <v>12.493266239664049</v>
      </c>
      <c r="V32">
        <f>N32/MAX(N:N)*OFF_C</f>
        <v>6.098765432098765</v>
      </c>
      <c r="W32">
        <f>O32/MAX(O:O)*PUN_C</f>
        <v>0.89947089947089953</v>
      </c>
      <c r="X32">
        <f>SUM(Z32:AC32)</f>
        <v>5.4950299080943834</v>
      </c>
      <c r="Y32">
        <f>X32/DEF_C*10</f>
        <v>9.1583831801573048</v>
      </c>
      <c r="Z32">
        <f>(0.7*(HIT_F*DEF_C))+(P32/(MAX(P:P))*(0.3*(HIT_F*DEF_C)))</f>
        <v>1.4697674418604649</v>
      </c>
      <c r="AA32">
        <f>(0.7*(BkS_F*DEF_C))+(Q32/(MAX(Q:Q))*(0.3*(BkS_F*DEF_C)))</f>
        <v>0.80272727272727262</v>
      </c>
      <c r="AB32">
        <f>(0.7*(TkA_F*DEF_C))+(R32/(MAX(R:R))*(0.3*(TkA_F*DEF_C)))</f>
        <v>1.8136799999999997</v>
      </c>
      <c r="AC32">
        <f>(0.7*(SH_F*DEF_C))+(S32/(MAX(S:S))*(0.3*(SH_F*DEF_C)))</f>
        <v>1.4088551935066462</v>
      </c>
    </row>
    <row r="33" spans="1:29" x14ac:dyDescent="0.25">
      <c r="A33" s="9">
        <v>31</v>
      </c>
      <c r="B33" s="46" t="s">
        <v>29</v>
      </c>
      <c r="C33" s="47" t="s">
        <v>31</v>
      </c>
      <c r="D33" s="47" t="s">
        <v>273</v>
      </c>
      <c r="E33" s="47" t="s">
        <v>2</v>
      </c>
      <c r="F33" s="48">
        <v>55</v>
      </c>
      <c r="G33" s="48">
        <v>42</v>
      </c>
      <c r="H33" s="48">
        <v>26</v>
      </c>
      <c r="I33" s="48">
        <v>39</v>
      </c>
      <c r="J33" s="48">
        <v>47</v>
      </c>
      <c r="K33" s="48">
        <v>35</v>
      </c>
      <c r="L33" s="48">
        <v>6567</v>
      </c>
      <c r="M33" s="60">
        <v>1233</v>
      </c>
      <c r="N33">
        <f>G33*82/F33</f>
        <v>62.618181818181817</v>
      </c>
      <c r="O33">
        <f>H33*82/F33</f>
        <v>38.763636363636365</v>
      </c>
      <c r="P33">
        <f>I33*82/F33</f>
        <v>58.145454545454548</v>
      </c>
      <c r="Q33">
        <f>J33*82/F33</f>
        <v>70.072727272727278</v>
      </c>
      <c r="R33">
        <f>K33*82/F33</f>
        <v>52.18181818181818</v>
      </c>
      <c r="S33">
        <f>L33*82/F33</f>
        <v>9790.7999999999993</v>
      </c>
      <c r="U33" s="10">
        <f>SUM(V33:X33)</f>
        <v>12.206031305688999</v>
      </c>
      <c r="V33">
        <f>N33/MAX(N:N)*OFF_C</f>
        <v>6.6181818181818173</v>
      </c>
      <c r="W33">
        <f>O33/MAX(O:O)*PUN_C</f>
        <v>0.38268398268398268</v>
      </c>
      <c r="X33">
        <f>SUM(Z33:AC33)</f>
        <v>5.2051655048231984</v>
      </c>
      <c r="Y33">
        <f>X33/DEF_C*10</f>
        <v>8.675275841371997</v>
      </c>
      <c r="Z33">
        <f>(0.7*(HIT_F*DEF_C))+(P33/(MAX(P:P))*(0.3*(HIT_F*DEF_C)))</f>
        <v>1.1909936575052853</v>
      </c>
      <c r="AA33">
        <f>(0.7*(BkS_F*DEF_C))+(Q33/(MAX(Q:Q))*(0.3*(BkS_F*DEF_C)))</f>
        <v>0.8397520661157023</v>
      </c>
      <c r="AB33">
        <f>(0.7*(TkA_F*DEF_C))+(R33/(MAX(R:R))*(0.3*(TkA_F*DEF_C)))</f>
        <v>1.6581599999999999</v>
      </c>
      <c r="AC33">
        <f>(0.7*(SH_F*DEF_C))+(S33/(MAX(S:S))*(0.3*(SH_F*DEF_C)))</f>
        <v>1.5162597812022114</v>
      </c>
    </row>
    <row r="34" spans="1:29" x14ac:dyDescent="0.25">
      <c r="A34" s="9">
        <v>32</v>
      </c>
      <c r="B34" s="46" t="s">
        <v>44</v>
      </c>
      <c r="C34" s="47" t="s">
        <v>31</v>
      </c>
      <c r="D34" s="47" t="s">
        <v>273</v>
      </c>
      <c r="E34" s="47" t="s">
        <v>2</v>
      </c>
      <c r="F34" s="48">
        <v>27</v>
      </c>
      <c r="G34" s="48">
        <v>21</v>
      </c>
      <c r="H34" s="48">
        <v>20</v>
      </c>
      <c r="I34" s="48">
        <v>19</v>
      </c>
      <c r="J34" s="48">
        <v>7</v>
      </c>
      <c r="K34" s="48">
        <v>14</v>
      </c>
      <c r="L34" s="48">
        <v>1947</v>
      </c>
      <c r="M34" s="60">
        <v>496</v>
      </c>
      <c r="N34">
        <f>G34*82/F34</f>
        <v>63.777777777777779</v>
      </c>
      <c r="O34">
        <f>H34*82/F34</f>
        <v>60.74074074074074</v>
      </c>
      <c r="P34">
        <f>I34*82/F34</f>
        <v>57.703703703703702</v>
      </c>
      <c r="Q34">
        <f>J34*82/F34</f>
        <v>21.25925925925926</v>
      </c>
      <c r="R34">
        <f>K34*82/F34</f>
        <v>42.518518518518519</v>
      </c>
      <c r="S34">
        <f>L34*82/F34</f>
        <v>5913.1111111111113</v>
      </c>
      <c r="U34" s="10">
        <f>SUM(V34:X34)</f>
        <v>12.196570984942529</v>
      </c>
      <c r="V34">
        <f>N34/MAX(N:N)*OFF_C</f>
        <v>6.7407407407407405</v>
      </c>
      <c r="W34">
        <f>O34/MAX(O:O)*PUN_C</f>
        <v>0.59964726631393295</v>
      </c>
      <c r="X34">
        <f>SUM(Z34:AC34)</f>
        <v>4.8561829778878556</v>
      </c>
      <c r="Y34">
        <f>X34/DEF_C*10</f>
        <v>8.0936382964797602</v>
      </c>
      <c r="Z34">
        <f>(0.7*(HIT_F*DEF_C))+(P34/(MAX(P:P))*(0.3*(HIT_F*DEF_C)))</f>
        <v>1.1899224806201549</v>
      </c>
      <c r="AA34">
        <f>(0.7*(BkS_F*DEF_C))+(Q34/(MAX(Q:Q))*(0.3*(BkS_F*DEF_C)))</f>
        <v>0.6936363636363635</v>
      </c>
      <c r="AB34">
        <f>(0.7*(TkA_F*DEF_C))+(R34/(MAX(R:R))*(0.3*(TkA_F*DEF_C)))</f>
        <v>1.6077599999999999</v>
      </c>
      <c r="AC34">
        <f>(0.7*(SH_F*DEF_C))+(S34/(MAX(S:S))*(0.3*(SH_F*DEF_C)))</f>
        <v>1.3648641336313374</v>
      </c>
    </row>
    <row r="35" spans="1:29" x14ac:dyDescent="0.25">
      <c r="A35" s="9">
        <v>33</v>
      </c>
      <c r="B35" s="46" t="s">
        <v>46</v>
      </c>
      <c r="C35" s="47" t="s">
        <v>33</v>
      </c>
      <c r="D35" s="47" t="s">
        <v>273</v>
      </c>
      <c r="E35" s="47" t="s">
        <v>2</v>
      </c>
      <c r="F35" s="48">
        <v>50</v>
      </c>
      <c r="G35" s="48">
        <v>36</v>
      </c>
      <c r="H35" s="48">
        <v>33</v>
      </c>
      <c r="I35" s="48">
        <v>107</v>
      </c>
      <c r="J35" s="48">
        <v>55</v>
      </c>
      <c r="K35" s="48">
        <v>41</v>
      </c>
      <c r="L35" s="48">
        <v>1845</v>
      </c>
      <c r="M35" s="60">
        <v>999</v>
      </c>
      <c r="N35">
        <f>G35*82/F35</f>
        <v>59.04</v>
      </c>
      <c r="O35">
        <f>H35*82/F35</f>
        <v>54.12</v>
      </c>
      <c r="P35">
        <f>I35*82/F35</f>
        <v>175.48</v>
      </c>
      <c r="Q35">
        <f>J35*82/F35</f>
        <v>90.2</v>
      </c>
      <c r="R35">
        <f>K35*82/F35</f>
        <v>67.239999999999995</v>
      </c>
      <c r="S35">
        <f>L35*82/F35</f>
        <v>3025.8</v>
      </c>
      <c r="U35" s="10">
        <f>SUM(V35:X35)</f>
        <v>12.138630502714982</v>
      </c>
      <c r="V35">
        <f>N35/MAX(N:N)*OFF_C</f>
        <v>6.24</v>
      </c>
      <c r="W35">
        <f>O35/MAX(O:O)*PUN_C</f>
        <v>0.53428571428571425</v>
      </c>
      <c r="X35">
        <f>SUM(Z35:AC35)</f>
        <v>5.3643447884292685</v>
      </c>
      <c r="Y35">
        <f>X35/DEF_C*10</f>
        <v>8.9405746473821139</v>
      </c>
      <c r="Z35">
        <f>(0.7*(HIT_F*DEF_C))+(P35/(MAX(P:P))*(0.3*(HIT_F*DEF_C)))</f>
        <v>1.4755116279069767</v>
      </c>
      <c r="AA35">
        <f>(0.7*(BkS_F*DEF_C))+(Q35/(MAX(Q:Q))*(0.3*(BkS_F*DEF_C)))</f>
        <v>0.89999999999999991</v>
      </c>
      <c r="AB35">
        <f>(0.7*(TkA_F*DEF_C))+(R35/(MAX(R:R))*(0.3*(TkA_F*DEF_C)))</f>
        <v>1.7366975999999998</v>
      </c>
      <c r="AC35">
        <f>(0.7*(SH_F*DEF_C))+(S35/(MAX(S:S))*(0.3*(SH_F*DEF_C)))</f>
        <v>1.2521355605222915</v>
      </c>
    </row>
    <row r="36" spans="1:29" x14ac:dyDescent="0.25">
      <c r="A36" s="9">
        <v>34</v>
      </c>
      <c r="B36" s="46" t="s">
        <v>243</v>
      </c>
      <c r="C36" s="47" t="s">
        <v>33</v>
      </c>
      <c r="D36" s="47" t="s">
        <v>273</v>
      </c>
      <c r="E36" s="47" t="s">
        <v>2</v>
      </c>
      <c r="F36" s="48">
        <v>57</v>
      </c>
      <c r="G36" s="48">
        <v>44</v>
      </c>
      <c r="H36" s="48">
        <v>27</v>
      </c>
      <c r="I36" s="48">
        <v>37</v>
      </c>
      <c r="J36" s="48">
        <v>44</v>
      </c>
      <c r="K36" s="48">
        <v>17</v>
      </c>
      <c r="L36" s="48">
        <v>1722</v>
      </c>
      <c r="M36" s="60">
        <v>1191</v>
      </c>
      <c r="N36">
        <f>G36*82/F36</f>
        <v>63.298245614035089</v>
      </c>
      <c r="O36">
        <f>H36*82/F36</f>
        <v>38.842105263157897</v>
      </c>
      <c r="P36">
        <f>I36*82/F36</f>
        <v>53.228070175438596</v>
      </c>
      <c r="Q36">
        <f>J36*82/F36</f>
        <v>63.298245614035089</v>
      </c>
      <c r="R36">
        <f>K36*82/F36</f>
        <v>24.456140350877192</v>
      </c>
      <c r="S36">
        <f>L36*82/F36</f>
        <v>2477.2631578947367</v>
      </c>
      <c r="U36" s="10">
        <f>SUM(V36:X36)</f>
        <v>11.816333434369049</v>
      </c>
      <c r="V36">
        <f>N36/MAX(N:N)*OFF_C</f>
        <v>6.6900584795321638</v>
      </c>
      <c r="W36">
        <f>O36/MAX(O:O)*PUN_C</f>
        <v>0.38345864661654139</v>
      </c>
      <c r="X36">
        <f>SUM(Z36:AC36)</f>
        <v>4.7428163082203447</v>
      </c>
      <c r="Y36">
        <f>X36/DEF_C*10</f>
        <v>7.9046938470339079</v>
      </c>
      <c r="Z36">
        <f>(0.7*(HIT_F*DEF_C))+(P36/(MAX(P:P))*(0.3*(HIT_F*DEF_C)))</f>
        <v>1.1790697674418602</v>
      </c>
      <c r="AA36">
        <f>(0.7*(BkS_F*DEF_C))+(Q36/(MAX(Q:Q))*(0.3*(BkS_F*DEF_C)))</f>
        <v>0.81947368421052613</v>
      </c>
      <c r="AB36">
        <f>(0.7*(TkA_F*DEF_C))+(R36/(MAX(R:R))*(0.3*(TkA_F*DEF_C)))</f>
        <v>1.5135536842105262</v>
      </c>
      <c r="AC36">
        <f>(0.7*(SH_F*DEF_C))+(S36/(MAX(S:S))*(0.3*(SH_F*DEF_C)))</f>
        <v>1.2307191723574316</v>
      </c>
    </row>
    <row r="37" spans="1:29" x14ac:dyDescent="0.25">
      <c r="A37" s="9">
        <v>35</v>
      </c>
      <c r="B37" s="46" t="s">
        <v>281</v>
      </c>
      <c r="C37" s="47" t="s">
        <v>31</v>
      </c>
      <c r="D37" s="47" t="s">
        <v>273</v>
      </c>
      <c r="E37" s="47" t="s">
        <v>2</v>
      </c>
      <c r="F37" s="48">
        <v>51</v>
      </c>
      <c r="G37" s="48">
        <v>39</v>
      </c>
      <c r="H37" s="48">
        <v>8</v>
      </c>
      <c r="I37" s="48">
        <v>41</v>
      </c>
      <c r="J37" s="48">
        <v>31</v>
      </c>
      <c r="K37" s="48">
        <v>28</v>
      </c>
      <c r="L37" s="48">
        <v>1646</v>
      </c>
      <c r="M37" s="60">
        <v>925</v>
      </c>
      <c r="N37">
        <f>G37*82/F37</f>
        <v>62.705882352941174</v>
      </c>
      <c r="O37">
        <f>H37*82/F37</f>
        <v>12.862745098039216</v>
      </c>
      <c r="P37">
        <f>I37*82/F37</f>
        <v>65.921568627450981</v>
      </c>
      <c r="Q37">
        <f>J37*82/F37</f>
        <v>49.843137254901961</v>
      </c>
      <c r="R37">
        <f>K37*82/F37</f>
        <v>45.019607843137258</v>
      </c>
      <c r="S37">
        <f>L37*82/F37</f>
        <v>2646.5098039215686</v>
      </c>
      <c r="U37" s="10">
        <f>SUM(V37:X37)</f>
        <v>11.601614222695181</v>
      </c>
      <c r="V37">
        <f>N37/MAX(N:N)*OFF_C</f>
        <v>6.6274509803921564</v>
      </c>
      <c r="W37">
        <f>O37/MAX(O:O)*PUN_C</f>
        <v>0.12698412698412698</v>
      </c>
      <c r="X37">
        <f>SUM(Z37:AC37)</f>
        <v>4.8471791153188981</v>
      </c>
      <c r="Y37">
        <f>X37/DEF_C*10</f>
        <v>8.0786318588648296</v>
      </c>
      <c r="Z37">
        <f>(0.7*(HIT_F*DEF_C))+(P37/(MAX(P:P))*(0.3*(HIT_F*DEF_C)))</f>
        <v>1.2098495212038303</v>
      </c>
      <c r="AA37">
        <f>(0.7*(BkS_F*DEF_C))+(Q37/(MAX(Q:Q))*(0.3*(BkS_F*DEF_C)))</f>
        <v>0.77919786096256671</v>
      </c>
      <c r="AB37">
        <f>(0.7*(TkA_F*DEF_C))+(R37/(MAX(R:R))*(0.3*(TkA_F*DEF_C)))</f>
        <v>1.6208047058823529</v>
      </c>
      <c r="AC37">
        <f>(0.7*(SH_F*DEF_C))+(S37/(MAX(S:S))*(0.3*(SH_F*DEF_C)))</f>
        <v>1.237327027270148</v>
      </c>
    </row>
    <row r="38" spans="1:29" x14ac:dyDescent="0.25">
      <c r="A38" s="9">
        <v>36</v>
      </c>
      <c r="B38" s="46" t="s">
        <v>51</v>
      </c>
      <c r="C38" s="47" t="s">
        <v>37</v>
      </c>
      <c r="D38" s="47" t="s">
        <v>273</v>
      </c>
      <c r="E38" s="47" t="s">
        <v>2</v>
      </c>
      <c r="F38" s="48">
        <v>50</v>
      </c>
      <c r="G38" s="48">
        <v>33</v>
      </c>
      <c r="H38" s="48">
        <v>28</v>
      </c>
      <c r="I38" s="48">
        <v>94</v>
      </c>
      <c r="J38" s="48">
        <v>27</v>
      </c>
      <c r="K38" s="48">
        <v>36</v>
      </c>
      <c r="L38" s="48">
        <v>2426</v>
      </c>
      <c r="M38" s="60">
        <v>936</v>
      </c>
      <c r="N38">
        <f>G38*82/F38</f>
        <v>54.12</v>
      </c>
      <c r="O38">
        <f>H38*82/F38</f>
        <v>45.92</v>
      </c>
      <c r="P38">
        <f>I38*82/F38</f>
        <v>154.16</v>
      </c>
      <c r="Q38">
        <f>J38*82/F38</f>
        <v>44.28</v>
      </c>
      <c r="R38">
        <f>K38*82/F38</f>
        <v>59.04</v>
      </c>
      <c r="S38">
        <f>L38*82/F38</f>
        <v>3978.64</v>
      </c>
      <c r="U38" s="10">
        <f>SUM(V38:X38)</f>
        <v>11.342959398184004</v>
      </c>
      <c r="V38">
        <f>N38/MAX(N:N)*OFF_C</f>
        <v>5.72</v>
      </c>
      <c r="W38">
        <f>O38/MAX(O:O)*PUN_C</f>
        <v>0.45333333333333337</v>
      </c>
      <c r="X38">
        <f>SUM(Z38:AC38)</f>
        <v>5.1696260648506716</v>
      </c>
      <c r="Y38">
        <f>X38/DEF_C*10</f>
        <v>8.6160434414177853</v>
      </c>
      <c r="Z38">
        <f>(0.7*(HIT_F*DEF_C))+(P38/(MAX(P:P))*(0.3*(HIT_F*DEF_C)))</f>
        <v>1.4238139534883718</v>
      </c>
      <c r="AA38">
        <f>(0.7*(BkS_F*DEF_C))+(Q38/(MAX(Q:Q))*(0.3*(BkS_F*DEF_C)))</f>
        <v>0.76254545454545442</v>
      </c>
      <c r="AB38">
        <f>(0.7*(TkA_F*DEF_C))+(R38/(MAX(R:R))*(0.3*(TkA_F*DEF_C)))</f>
        <v>1.6939295999999999</v>
      </c>
      <c r="AC38">
        <f>(0.7*(SH_F*DEF_C))+(S38/(MAX(S:S))*(0.3*(SH_F*DEF_C)))</f>
        <v>1.289337056816845</v>
      </c>
    </row>
    <row r="39" spans="1:29" x14ac:dyDescent="0.25">
      <c r="A39" s="9">
        <v>37</v>
      </c>
      <c r="B39" s="46" t="s">
        <v>48</v>
      </c>
      <c r="C39" s="47" t="s">
        <v>37</v>
      </c>
      <c r="D39" s="47" t="s">
        <v>273</v>
      </c>
      <c r="E39" s="47" t="s">
        <v>2</v>
      </c>
      <c r="F39" s="48">
        <v>55</v>
      </c>
      <c r="G39" s="48">
        <v>37</v>
      </c>
      <c r="H39" s="48">
        <v>28</v>
      </c>
      <c r="I39" s="48">
        <v>31</v>
      </c>
      <c r="J39" s="48">
        <v>21</v>
      </c>
      <c r="K39" s="48">
        <v>36</v>
      </c>
      <c r="L39" s="48">
        <v>564</v>
      </c>
      <c r="M39" s="60">
        <v>977</v>
      </c>
      <c r="N39">
        <f>G39*82/F39</f>
        <v>55.163636363636364</v>
      </c>
      <c r="O39">
        <f>H39*82/F39</f>
        <v>41.745454545454542</v>
      </c>
      <c r="P39">
        <f>I39*82/F39</f>
        <v>46.218181818181819</v>
      </c>
      <c r="Q39">
        <f>J39*82/F39</f>
        <v>31.309090909090909</v>
      </c>
      <c r="R39">
        <f>K39*82/F39</f>
        <v>53.672727272727272</v>
      </c>
      <c r="S39">
        <f>L39*82/F39</f>
        <v>840.87272727272727</v>
      </c>
      <c r="U39" s="10">
        <f>SUM(V39:X39)</f>
        <v>10.960981118072544</v>
      </c>
      <c r="V39">
        <f>N39/MAX(N:N)*OFF_C</f>
        <v>5.8303030303030301</v>
      </c>
      <c r="W39">
        <f>O39/MAX(O:O)*PUN_C</f>
        <v>0.41212121212121205</v>
      </c>
      <c r="X39">
        <f>SUM(Z39:AC39)</f>
        <v>4.7185568756483018</v>
      </c>
      <c r="Y39">
        <f>X39/DEF_C*10</f>
        <v>7.8642614594138358</v>
      </c>
      <c r="Z39">
        <f>(0.7*(HIT_F*DEF_C))+(P39/(MAX(P:P))*(0.3*(HIT_F*DEF_C)))</f>
        <v>1.1620718816067652</v>
      </c>
      <c r="AA39">
        <f>(0.7*(BkS_F*DEF_C))+(Q39/(MAX(Q:Q))*(0.3*(BkS_F*DEF_C)))</f>
        <v>0.72371900826446267</v>
      </c>
      <c r="AB39">
        <f>(0.7*(TkA_F*DEF_C))+(R39/(MAX(R:R))*(0.3*(TkA_F*DEF_C)))</f>
        <v>1.6659359999999999</v>
      </c>
      <c r="AC39">
        <f>(0.7*(SH_F*DEF_C))+(S39/(MAX(S:S))*(0.3*(SH_F*DEF_C)))</f>
        <v>1.1668299857770743</v>
      </c>
    </row>
    <row r="40" spans="1:29" x14ac:dyDescent="0.25">
      <c r="A40" s="9">
        <v>38</v>
      </c>
      <c r="B40" s="46" t="s">
        <v>226</v>
      </c>
      <c r="C40" s="47" t="s">
        <v>31</v>
      </c>
      <c r="D40" s="47" t="s">
        <v>273</v>
      </c>
      <c r="E40" s="47" t="s">
        <v>2</v>
      </c>
      <c r="F40" s="48">
        <v>52</v>
      </c>
      <c r="G40" s="48">
        <v>36</v>
      </c>
      <c r="H40" s="48">
        <v>14</v>
      </c>
      <c r="I40" s="48">
        <v>11</v>
      </c>
      <c r="J40" s="48">
        <v>29</v>
      </c>
      <c r="K40" s="48">
        <v>28</v>
      </c>
      <c r="L40" s="48">
        <v>85</v>
      </c>
      <c r="M40" s="60">
        <v>822</v>
      </c>
      <c r="N40">
        <f>G40*82/F40</f>
        <v>56.769230769230766</v>
      </c>
      <c r="O40">
        <f>H40*82/F40</f>
        <v>22.076923076923077</v>
      </c>
      <c r="P40">
        <f>I40*82/F40</f>
        <v>17.346153846153847</v>
      </c>
      <c r="Q40">
        <f>J40*82/F40</f>
        <v>45.730769230769234</v>
      </c>
      <c r="R40">
        <f>K40*82/F40</f>
        <v>44.153846153846153</v>
      </c>
      <c r="S40">
        <f>L40*82/F40</f>
        <v>134.03846153846155</v>
      </c>
      <c r="U40" s="10">
        <f>SUM(V40:X40)</f>
        <v>10.832421008438146</v>
      </c>
      <c r="V40">
        <f>N40/MAX(N:N)*OFF_C</f>
        <v>6</v>
      </c>
      <c r="W40">
        <f>O40/MAX(O:O)*PUN_C</f>
        <v>0.21794871794871795</v>
      </c>
      <c r="X40">
        <f>SUM(Z40:AC40)</f>
        <v>4.6144722904894291</v>
      </c>
      <c r="Y40">
        <f>X40/DEF_C*10</f>
        <v>7.6907871508157157</v>
      </c>
      <c r="Z40">
        <f>(0.7*(HIT_F*DEF_C))+(P40/(MAX(P:P))*(0.3*(HIT_F*DEF_C)))</f>
        <v>1.0920617173524148</v>
      </c>
      <c r="AA40">
        <f>(0.7*(BkS_F*DEF_C))+(Q40/(MAX(Q:Q))*(0.3*(BkS_F*DEF_C)))</f>
        <v>0.76688811188811179</v>
      </c>
      <c r="AB40">
        <f>(0.7*(TkA_F*DEF_C))+(R40/(MAX(R:R))*(0.3*(TkA_F*DEF_C)))</f>
        <v>1.6162892307692307</v>
      </c>
      <c r="AC40">
        <f>(0.7*(SH_F*DEF_C))+(S40/(MAX(S:S))*(0.3*(SH_F*DEF_C)))</f>
        <v>1.139233230479672</v>
      </c>
    </row>
    <row r="41" spans="1:29" x14ac:dyDescent="0.25">
      <c r="A41" s="9">
        <v>39</v>
      </c>
      <c r="B41" s="49" t="s">
        <v>357</v>
      </c>
      <c r="C41" s="50" t="s">
        <v>41</v>
      </c>
      <c r="D41" s="50" t="s">
        <v>273</v>
      </c>
      <c r="E41" s="50" t="s">
        <v>2</v>
      </c>
      <c r="F41" s="51">
        <v>57</v>
      </c>
      <c r="G41" s="51">
        <v>36</v>
      </c>
      <c r="H41" s="51">
        <v>12</v>
      </c>
      <c r="I41" s="51">
        <v>30</v>
      </c>
      <c r="J41" s="51">
        <v>38</v>
      </c>
      <c r="K41" s="51">
        <v>53</v>
      </c>
      <c r="L41" s="51">
        <v>5175</v>
      </c>
      <c r="M41" s="61">
        <v>1097</v>
      </c>
      <c r="N41">
        <f>G41*82/F41</f>
        <v>51.789473684210527</v>
      </c>
      <c r="O41">
        <f>H41*82/F41</f>
        <v>17.263157894736842</v>
      </c>
      <c r="P41">
        <f>I41*82/F41</f>
        <v>43.157894736842103</v>
      </c>
      <c r="Q41">
        <f>J41*82/F41</f>
        <v>54.666666666666664</v>
      </c>
      <c r="R41">
        <f>K41*82/F41</f>
        <v>76.245614035087726</v>
      </c>
      <c r="S41">
        <f>L41*82/F41</f>
        <v>7444.7368421052633</v>
      </c>
      <c r="U41" s="10">
        <f>SUM(V41:X41)</f>
        <v>10.800728188510455</v>
      </c>
      <c r="V41">
        <f>N41/MAX(N:N)*OFF_C</f>
        <v>5.4736842105263159</v>
      </c>
      <c r="W41">
        <f>O41/MAX(O:O)*PUN_C</f>
        <v>0.17042606516290726</v>
      </c>
      <c r="X41">
        <f>SUM(Z41:AC41)</f>
        <v>5.1566179128212317</v>
      </c>
      <c r="Y41">
        <f>X41/DEF_C*10</f>
        <v>8.5943631880353859</v>
      </c>
      <c r="Z41">
        <f>(0.7*(HIT_F*DEF_C))+(P41/(MAX(P:P))*(0.3*(HIT_F*DEF_C)))</f>
        <v>1.1546511627906975</v>
      </c>
      <c r="AA41">
        <f>(0.7*(BkS_F*DEF_C))+(Q41/(MAX(Q:Q))*(0.3*(BkS_F*DEF_C)))</f>
        <v>0.79363636363636347</v>
      </c>
      <c r="AB41">
        <f>(0.7*(TkA_F*DEF_C))+(R41/(MAX(R:R))*(0.3*(TkA_F*DEF_C)))</f>
        <v>1.7836673684210527</v>
      </c>
      <c r="AC41">
        <f>(0.7*(SH_F*DEF_C))+(S41/(MAX(S:S))*(0.3*(SH_F*DEF_C)))</f>
        <v>1.4246630179731177</v>
      </c>
    </row>
    <row r="42" spans="1:29" x14ac:dyDescent="0.25">
      <c r="A42" s="9">
        <v>40</v>
      </c>
      <c r="B42" s="49" t="s">
        <v>120</v>
      </c>
      <c r="C42" s="50" t="s">
        <v>31</v>
      </c>
      <c r="D42" s="50" t="s">
        <v>273</v>
      </c>
      <c r="E42" s="50" t="s">
        <v>2</v>
      </c>
      <c r="F42" s="51">
        <v>45</v>
      </c>
      <c r="G42" s="51">
        <v>29</v>
      </c>
      <c r="H42" s="51">
        <v>20</v>
      </c>
      <c r="I42" s="51">
        <v>34</v>
      </c>
      <c r="J42" s="51">
        <v>20</v>
      </c>
      <c r="K42" s="51">
        <v>17</v>
      </c>
      <c r="L42" s="51">
        <v>28</v>
      </c>
      <c r="M42" s="61">
        <v>725</v>
      </c>
      <c r="N42">
        <f>G42*82/F42</f>
        <v>52.844444444444441</v>
      </c>
      <c r="O42">
        <f>H42*82/F42</f>
        <v>36.444444444444443</v>
      </c>
      <c r="P42">
        <f>I42*82/F42</f>
        <v>61.955555555555556</v>
      </c>
      <c r="Q42">
        <f>J42*82/F42</f>
        <v>36.444444444444443</v>
      </c>
      <c r="R42">
        <f>K42*82/F42</f>
        <v>30.977777777777778</v>
      </c>
      <c r="S42">
        <f>L42*82/F42</f>
        <v>51.022222222222226</v>
      </c>
      <c r="U42" s="10">
        <f>SUM(V42:X42)</f>
        <v>10.567857060198342</v>
      </c>
      <c r="V42">
        <f>N42/MAX(N:N)*OFF_C</f>
        <v>5.5851851851851846</v>
      </c>
      <c r="W42">
        <f>O42/MAX(O:O)*PUN_C</f>
        <v>0.35978835978835977</v>
      </c>
      <c r="X42">
        <f>SUM(Z42:AC42)</f>
        <v>4.6228835152247969</v>
      </c>
      <c r="Y42">
        <f>X42/DEF_C*10</f>
        <v>7.7048058587079948</v>
      </c>
      <c r="Z42">
        <f>(0.7*(HIT_F*DEF_C))+(P42/(MAX(P:P))*(0.3*(HIT_F*DEF_C)))</f>
        <v>1.2002325581395348</v>
      </c>
      <c r="AA42">
        <f>(0.7*(BkS_F*DEF_C))+(Q42/(MAX(Q:Q))*(0.3*(BkS_F*DEF_C)))</f>
        <v>0.73909090909090902</v>
      </c>
      <c r="AB42">
        <f>(0.7*(TkA_F*DEF_C))+(R42/(MAX(R:R))*(0.3*(TkA_F*DEF_C)))</f>
        <v>1.5475679999999998</v>
      </c>
      <c r="AC42">
        <f>(0.7*(SH_F*DEF_C))+(S42/(MAX(S:S))*(0.3*(SH_F*DEF_C)))</f>
        <v>1.1359920479943535</v>
      </c>
    </row>
    <row r="43" spans="1:29" x14ac:dyDescent="0.25">
      <c r="A43" s="9">
        <v>41</v>
      </c>
      <c r="B43" s="46" t="s">
        <v>232</v>
      </c>
      <c r="C43" s="47" t="s">
        <v>31</v>
      </c>
      <c r="D43" s="47" t="s">
        <v>273</v>
      </c>
      <c r="E43" s="47" t="s">
        <v>2</v>
      </c>
      <c r="F43" s="48">
        <v>40</v>
      </c>
      <c r="G43" s="48">
        <v>25</v>
      </c>
      <c r="H43" s="48">
        <v>8</v>
      </c>
      <c r="I43" s="48">
        <v>5</v>
      </c>
      <c r="J43" s="48">
        <v>12</v>
      </c>
      <c r="K43" s="48">
        <v>35</v>
      </c>
      <c r="L43" s="48">
        <v>789</v>
      </c>
      <c r="M43" s="60">
        <v>713</v>
      </c>
      <c r="N43">
        <f>G43*82/F43</f>
        <v>51.25</v>
      </c>
      <c r="O43">
        <f>H43*82/F43</f>
        <v>16.399999999999999</v>
      </c>
      <c r="P43">
        <f>I43*82/F43</f>
        <v>10.25</v>
      </c>
      <c r="Q43">
        <f>J43*82/F43</f>
        <v>24.6</v>
      </c>
      <c r="R43">
        <f>K43*82/F43</f>
        <v>71.75</v>
      </c>
      <c r="S43">
        <f>L43*82/F43</f>
        <v>1617.45</v>
      </c>
      <c r="U43" s="10">
        <f>SUM(V43:X43)</f>
        <v>10.314432143405874</v>
      </c>
      <c r="V43">
        <f>N43/MAX(N:N)*OFF_C</f>
        <v>5.416666666666667</v>
      </c>
      <c r="W43">
        <f>O43/MAX(O:O)*PUN_C</f>
        <v>0.16190476190476188</v>
      </c>
      <c r="X43">
        <f>SUM(Z43:AC43)</f>
        <v>4.7358607148344438</v>
      </c>
      <c r="Y43">
        <f>X43/DEF_C*10</f>
        <v>7.8931011913907403</v>
      </c>
      <c r="Z43">
        <f>(0.7*(HIT_F*DEF_C))+(P43/(MAX(P:P))*(0.3*(HIT_F*DEF_C)))</f>
        <v>1.0748546511627906</v>
      </c>
      <c r="AA43">
        <f>(0.7*(BkS_F*DEF_C))+(Q43/(MAX(Q:Q))*(0.3*(BkS_F*DEF_C)))</f>
        <v>0.7036363636363635</v>
      </c>
      <c r="AB43">
        <f>(0.7*(TkA_F*DEF_C))+(R43/(MAX(R:R))*(0.3*(TkA_F*DEF_C)))</f>
        <v>1.7602199999999999</v>
      </c>
      <c r="AC43">
        <f>(0.7*(SH_F*DEF_C))+(S43/(MAX(S:S))*(0.3*(SH_F*DEF_C)))</f>
        <v>1.1971497000352898</v>
      </c>
    </row>
    <row r="44" spans="1:29" x14ac:dyDescent="0.25">
      <c r="A44" s="9">
        <v>42</v>
      </c>
      <c r="B44" s="46" t="s">
        <v>50</v>
      </c>
      <c r="C44" s="47" t="s">
        <v>41</v>
      </c>
      <c r="D44" s="47" t="s">
        <v>273</v>
      </c>
      <c r="E44" s="47" t="s">
        <v>2</v>
      </c>
      <c r="F44" s="48">
        <v>55</v>
      </c>
      <c r="G44" s="48">
        <v>32</v>
      </c>
      <c r="H44" s="48">
        <v>31</v>
      </c>
      <c r="I44" s="48">
        <v>54</v>
      </c>
      <c r="J44" s="48">
        <v>10</v>
      </c>
      <c r="K44" s="48">
        <v>33</v>
      </c>
      <c r="L44" s="48">
        <v>71</v>
      </c>
      <c r="M44" s="60">
        <v>911</v>
      </c>
      <c r="N44">
        <f>G44*82/F44</f>
        <v>47.709090909090911</v>
      </c>
      <c r="O44">
        <f>H44*82/F44</f>
        <v>46.218181818181819</v>
      </c>
      <c r="P44">
        <f>I44*82/F44</f>
        <v>80.509090909090915</v>
      </c>
      <c r="Q44">
        <f>J44*82/F44</f>
        <v>14.909090909090908</v>
      </c>
      <c r="R44">
        <f>K44*82/F44</f>
        <v>49.2</v>
      </c>
      <c r="S44">
        <f>L44*82/F44</f>
        <v>105.85454545454546</v>
      </c>
      <c r="U44" s="10">
        <f>SUM(V44:X44)</f>
        <v>10.199292238009317</v>
      </c>
      <c r="V44">
        <f>N44/MAX(N:N)*OFF_C</f>
        <v>5.042424242424242</v>
      </c>
      <c r="W44">
        <f>O44/MAX(O:O)*PUN_C</f>
        <v>0.45627705627705628</v>
      </c>
      <c r="X44">
        <f>SUM(Z44:AC44)</f>
        <v>4.7005909393080181</v>
      </c>
      <c r="Y44">
        <f>X44/DEF_C*10</f>
        <v>7.8343182321800295</v>
      </c>
      <c r="Z44">
        <f>(0.7*(HIT_F*DEF_C))+(P44/(MAX(P:P))*(0.3*(HIT_F*DEF_C)))</f>
        <v>1.2452219873150103</v>
      </c>
      <c r="AA44">
        <f>(0.7*(BkS_F*DEF_C))+(Q44/(MAX(Q:Q))*(0.3*(BkS_F*DEF_C)))</f>
        <v>0.6746280991735536</v>
      </c>
      <c r="AB44">
        <f>(0.7*(TkA_F*DEF_C))+(R44/(MAX(R:R))*(0.3*(TkA_F*DEF_C)))</f>
        <v>1.6426079999999998</v>
      </c>
      <c r="AC44">
        <f>(0.7*(SH_F*DEF_C))+(S44/(MAX(S:S))*(0.3*(SH_F*DEF_C)))</f>
        <v>1.1381328528194543</v>
      </c>
    </row>
    <row r="45" spans="1:29" x14ac:dyDescent="0.25">
      <c r="A45" s="9">
        <v>43</v>
      </c>
      <c r="B45" s="49" t="s">
        <v>361</v>
      </c>
      <c r="C45" s="50" t="s">
        <v>35</v>
      </c>
      <c r="D45" s="50" t="s">
        <v>273</v>
      </c>
      <c r="E45" s="50" t="s">
        <v>2</v>
      </c>
      <c r="F45" s="51">
        <v>49</v>
      </c>
      <c r="G45" s="51">
        <v>28</v>
      </c>
      <c r="H45" s="51">
        <v>16</v>
      </c>
      <c r="I45" s="51">
        <v>17</v>
      </c>
      <c r="J45" s="51">
        <v>24</v>
      </c>
      <c r="K45" s="51">
        <v>16</v>
      </c>
      <c r="L45" s="51">
        <v>822</v>
      </c>
      <c r="M45" s="61">
        <v>769</v>
      </c>
      <c r="N45">
        <f>G45*82/F45</f>
        <v>46.857142857142854</v>
      </c>
      <c r="O45">
        <f>H45*82/F45</f>
        <v>26.775510204081634</v>
      </c>
      <c r="P45">
        <f>I45*82/F45</f>
        <v>28.448979591836736</v>
      </c>
      <c r="Q45">
        <f>J45*82/F45</f>
        <v>40.163265306122447</v>
      </c>
      <c r="R45">
        <f>K45*82/F45</f>
        <v>26.775510204081634</v>
      </c>
      <c r="S45">
        <f>L45*82/F45</f>
        <v>1375.591836734694</v>
      </c>
      <c r="U45" s="10">
        <f>SUM(V45:X45)</f>
        <v>9.7992797338322397</v>
      </c>
      <c r="V45">
        <f>N45/MAX(N:N)*OFF_C</f>
        <v>4.9523809523809526</v>
      </c>
      <c r="W45">
        <f>O45/MAX(O:O)*PUN_C</f>
        <v>0.26433430515063167</v>
      </c>
      <c r="X45">
        <f>SUM(Z45:AC45)</f>
        <v>4.5825644763006563</v>
      </c>
      <c r="Y45">
        <f>X45/DEF_C*10</f>
        <v>7.6376074605010933</v>
      </c>
      <c r="Z45">
        <f>(0.7*(HIT_F*DEF_C))+(P45/(MAX(P:P))*(0.3*(HIT_F*DEF_C)))</f>
        <v>1.1189843379212148</v>
      </c>
      <c r="AA45">
        <f>(0.7*(BkS_F*DEF_C))+(Q45/(MAX(Q:Q))*(0.3*(BkS_F*DEF_C)))</f>
        <v>0.7502226345083487</v>
      </c>
      <c r="AB45">
        <f>(0.7*(TkA_F*DEF_C))+(R45/(MAX(R:R))*(0.3*(TkA_F*DEF_C)))</f>
        <v>1.5256506122448978</v>
      </c>
      <c r="AC45">
        <f>(0.7*(SH_F*DEF_C))+(S45/(MAX(S:S))*(0.3*(SH_F*DEF_C)))</f>
        <v>1.187706891626195</v>
      </c>
    </row>
    <row r="46" spans="1:29" x14ac:dyDescent="0.25">
      <c r="A46" s="9">
        <v>44</v>
      </c>
      <c r="B46" s="49" t="s">
        <v>102</v>
      </c>
      <c r="C46" s="50" t="s">
        <v>41</v>
      </c>
      <c r="D46" s="50" t="s">
        <v>273</v>
      </c>
      <c r="E46" s="50" t="s">
        <v>2</v>
      </c>
      <c r="F46" s="51">
        <v>33</v>
      </c>
      <c r="G46" s="51">
        <v>18</v>
      </c>
      <c r="H46" s="51">
        <v>17</v>
      </c>
      <c r="I46" s="51">
        <v>15</v>
      </c>
      <c r="J46" s="51">
        <v>7</v>
      </c>
      <c r="K46" s="51">
        <v>12</v>
      </c>
      <c r="L46" s="51">
        <v>63</v>
      </c>
      <c r="M46" s="61">
        <v>522</v>
      </c>
      <c r="N46">
        <f>G46*82/F46</f>
        <v>44.727272727272727</v>
      </c>
      <c r="O46">
        <f>H46*82/F46</f>
        <v>42.242424242424242</v>
      </c>
      <c r="P46">
        <f>I46*82/F46</f>
        <v>37.272727272727273</v>
      </c>
      <c r="Q46">
        <f>J46*82/F46</f>
        <v>17.393939393939394</v>
      </c>
      <c r="R46">
        <f>K46*82/F46</f>
        <v>29.818181818181817</v>
      </c>
      <c r="S46">
        <f>L46*82/F46</f>
        <v>156.54545454545453</v>
      </c>
      <c r="U46" s="10">
        <f>SUM(V46:X46)</f>
        <v>9.648378775122719</v>
      </c>
      <c r="V46">
        <f>N46/MAX(N:N)*OFF_C</f>
        <v>4.7272727272727275</v>
      </c>
      <c r="W46">
        <f>O46/MAX(O:O)*PUN_C</f>
        <v>0.41702741702741702</v>
      </c>
      <c r="X46">
        <f>SUM(Z46:AC46)</f>
        <v>4.5040786308225753</v>
      </c>
      <c r="Y46">
        <f>X46/DEF_C*10</f>
        <v>7.5067977180376255</v>
      </c>
      <c r="Z46">
        <f>(0.7*(HIT_F*DEF_C))+(P46/(MAX(P:P))*(0.3*(HIT_F*DEF_C)))</f>
        <v>1.1403805496828752</v>
      </c>
      <c r="AA46">
        <f>(0.7*(BkS_F*DEF_C))+(Q46/(MAX(Q:Q))*(0.3*(BkS_F*DEF_C)))</f>
        <v>0.68206611570247921</v>
      </c>
      <c r="AB46">
        <f>(0.7*(TkA_F*DEF_C))+(R46/(MAX(R:R))*(0.3*(TkA_F*DEF_C)))</f>
        <v>1.5415199999999998</v>
      </c>
      <c r="AC46">
        <f>(0.7*(SH_F*DEF_C))+(S46/(MAX(S:S))*(0.3*(SH_F*DEF_C)))</f>
        <v>1.1401119654372212</v>
      </c>
    </row>
    <row r="47" spans="1:29" x14ac:dyDescent="0.25">
      <c r="A47" s="9">
        <v>45</v>
      </c>
      <c r="B47" s="49" t="s">
        <v>63</v>
      </c>
      <c r="C47" s="50" t="s">
        <v>31</v>
      </c>
      <c r="D47" s="50" t="s">
        <v>273</v>
      </c>
      <c r="E47" s="50" t="s">
        <v>2</v>
      </c>
      <c r="F47" s="51">
        <v>51</v>
      </c>
      <c r="G47" s="51">
        <v>25</v>
      </c>
      <c r="H47" s="51">
        <v>28</v>
      </c>
      <c r="I47" s="51">
        <v>56</v>
      </c>
      <c r="J47" s="51">
        <v>23</v>
      </c>
      <c r="K47" s="51">
        <v>14</v>
      </c>
      <c r="L47" s="51">
        <v>3903</v>
      </c>
      <c r="M47" s="61">
        <v>936</v>
      </c>
      <c r="N47">
        <f>G47*82/F47</f>
        <v>40.196078431372548</v>
      </c>
      <c r="O47">
        <f>H47*82/F47</f>
        <v>45.019607843137258</v>
      </c>
      <c r="P47">
        <f>I47*82/F47</f>
        <v>90.039215686274517</v>
      </c>
      <c r="Q47">
        <f>J47*82/F47</f>
        <v>36.980392156862742</v>
      </c>
      <c r="R47">
        <f>K47*82/F47</f>
        <v>22.509803921568629</v>
      </c>
      <c r="S47">
        <f>L47*82/F47</f>
        <v>6275.411764705882</v>
      </c>
      <c r="U47" s="10">
        <f>SUM(V47:X47)</f>
        <v>9.5842483993560244</v>
      </c>
      <c r="V47">
        <f>N47/MAX(N:N)*OFF_C</f>
        <v>4.2483660130718954</v>
      </c>
      <c r="W47">
        <f>O47/MAX(O:O)*PUN_C</f>
        <v>0.44444444444444448</v>
      </c>
      <c r="X47">
        <f>SUM(Z47:AC47)</f>
        <v>4.8914379418396843</v>
      </c>
      <c r="Y47">
        <f>X47/DEF_C*10</f>
        <v>8.152396569732808</v>
      </c>
      <c r="Z47">
        <f>(0.7*(HIT_F*DEF_C))+(P47/(MAX(P:P))*(0.3*(HIT_F*DEF_C)))</f>
        <v>1.268331053351573</v>
      </c>
      <c r="AA47">
        <f>(0.7*(BkS_F*DEF_C))+(Q47/(MAX(Q:Q))*(0.3*(BkS_F*DEF_C)))</f>
        <v>0.7406951871657752</v>
      </c>
      <c r="AB47">
        <f>(0.7*(TkA_F*DEF_C))+(R47/(MAX(R:R))*(0.3*(TkA_F*DEF_C)))</f>
        <v>1.5034023529411764</v>
      </c>
      <c r="AC47">
        <f>(0.7*(SH_F*DEF_C))+(S47/(MAX(S:S))*(0.3*(SH_F*DEF_C)))</f>
        <v>1.3790093483811592</v>
      </c>
    </row>
    <row r="48" spans="1:29" x14ac:dyDescent="0.25">
      <c r="A48" s="9">
        <v>46</v>
      </c>
      <c r="B48" s="49" t="s">
        <v>367</v>
      </c>
      <c r="C48" s="50" t="s">
        <v>41</v>
      </c>
      <c r="D48" s="50" t="s">
        <v>273</v>
      </c>
      <c r="E48" s="50" t="s">
        <v>2</v>
      </c>
      <c r="F48" s="51">
        <v>56</v>
      </c>
      <c r="G48" s="51">
        <v>27</v>
      </c>
      <c r="H48" s="51">
        <v>24</v>
      </c>
      <c r="I48" s="51">
        <v>38</v>
      </c>
      <c r="J48" s="51">
        <v>26</v>
      </c>
      <c r="K48" s="51">
        <v>27</v>
      </c>
      <c r="L48" s="51">
        <v>22</v>
      </c>
      <c r="M48" s="61">
        <v>791</v>
      </c>
      <c r="N48">
        <f>G48*82/F48</f>
        <v>39.535714285714285</v>
      </c>
      <c r="O48">
        <f>H48*82/F48</f>
        <v>35.142857142857146</v>
      </c>
      <c r="P48">
        <f>I48*82/F48</f>
        <v>55.642857142857146</v>
      </c>
      <c r="Q48">
        <f>J48*82/F48</f>
        <v>38.071428571428569</v>
      </c>
      <c r="R48">
        <f>K48*82/F48</f>
        <v>39.535714285714285</v>
      </c>
      <c r="S48">
        <f>L48*82/F48</f>
        <v>32.214285714285715</v>
      </c>
      <c r="U48" s="10">
        <f>SUM(V48:X48)</f>
        <v>9.1818570837391533</v>
      </c>
      <c r="V48">
        <f>N48/MAX(N:N)*OFF_C</f>
        <v>4.1785714285714279</v>
      </c>
      <c r="W48">
        <f>O48/MAX(O:O)*PUN_C</f>
        <v>0.34693877551020408</v>
      </c>
      <c r="X48">
        <f>SUM(Z48:AC48)</f>
        <v>4.6563468796575211</v>
      </c>
      <c r="Y48">
        <f>X48/DEF_C*10</f>
        <v>7.7605781327625358</v>
      </c>
      <c r="Z48">
        <f>(0.7*(HIT_F*DEF_C))+(P48/(MAX(P:P))*(0.3*(HIT_F*DEF_C)))</f>
        <v>1.1849252491694351</v>
      </c>
      <c r="AA48">
        <f>(0.7*(BkS_F*DEF_C))+(Q48/(MAX(Q:Q))*(0.3*(BkS_F*DEF_C)))</f>
        <v>0.74396103896103882</v>
      </c>
      <c r="AB48">
        <f>(0.7*(TkA_F*DEF_C))+(R48/(MAX(R:R))*(0.3*(TkA_F*DEF_C)))</f>
        <v>1.592202857142857</v>
      </c>
      <c r="AC48">
        <f>(0.7*(SH_F*DEF_C))+(S48/(MAX(S:S))*(0.3*(SH_F*DEF_C)))</f>
        <v>1.1352577343841901</v>
      </c>
    </row>
    <row r="49" spans="1:29" x14ac:dyDescent="0.25">
      <c r="A49" s="9">
        <v>47</v>
      </c>
      <c r="B49" s="49" t="s">
        <v>45</v>
      </c>
      <c r="C49" s="50" t="s">
        <v>35</v>
      </c>
      <c r="D49" s="50" t="s">
        <v>273</v>
      </c>
      <c r="E49" s="50" t="s">
        <v>2</v>
      </c>
      <c r="F49" s="51">
        <v>55</v>
      </c>
      <c r="G49" s="51">
        <v>24</v>
      </c>
      <c r="H49" s="51">
        <v>14</v>
      </c>
      <c r="I49" s="51">
        <v>38</v>
      </c>
      <c r="J49" s="51">
        <v>35</v>
      </c>
      <c r="K49" s="51">
        <v>37</v>
      </c>
      <c r="L49" s="51">
        <v>6373</v>
      </c>
      <c r="M49" s="61">
        <v>1052</v>
      </c>
      <c r="N49">
        <f>G49*82/F49</f>
        <v>35.781818181818181</v>
      </c>
      <c r="O49">
        <f>H49*82/F49</f>
        <v>20.872727272727271</v>
      </c>
      <c r="P49">
        <f>I49*82/F49</f>
        <v>56.654545454545456</v>
      </c>
      <c r="Q49">
        <f>J49*82/F49</f>
        <v>52.18181818181818</v>
      </c>
      <c r="R49">
        <f>K49*82/F49</f>
        <v>55.163636363636364</v>
      </c>
      <c r="S49">
        <f>L49*82/F49</f>
        <v>9501.5636363636368</v>
      </c>
      <c r="U49" s="10">
        <f>SUM(V49:X49)</f>
        <v>9.1401347679462077</v>
      </c>
      <c r="V49">
        <f>N49/MAX(N:N)*OFF_C</f>
        <v>3.7818181818181817</v>
      </c>
      <c r="W49">
        <f>O49/MAX(O:O)*PUN_C</f>
        <v>0.20606060606060603</v>
      </c>
      <c r="X49">
        <f>SUM(Z49:AC49)</f>
        <v>5.1522559800674195</v>
      </c>
      <c r="Y49">
        <f>X49/DEF_C*10</f>
        <v>8.5870933001123664</v>
      </c>
      <c r="Z49">
        <f>(0.7*(HIT_F*DEF_C))+(P49/(MAX(P:P))*(0.3*(HIT_F*DEF_C)))</f>
        <v>1.1873784355179702</v>
      </c>
      <c r="AA49">
        <f>(0.7*(BkS_F*DEF_C))+(Q49/(MAX(Q:Q))*(0.3*(BkS_F*DEF_C)))</f>
        <v>0.78619834710743786</v>
      </c>
      <c r="AB49">
        <f>(0.7*(TkA_F*DEF_C))+(R49/(MAX(R:R))*(0.3*(TkA_F*DEF_C)))</f>
        <v>1.6737119999999999</v>
      </c>
      <c r="AC49">
        <f>(0.7*(SH_F*DEF_C))+(S49/(MAX(S:S))*(0.3*(SH_F*DEF_C)))</f>
        <v>1.504967197442012</v>
      </c>
    </row>
    <row r="50" spans="1:29" x14ac:dyDescent="0.25">
      <c r="A50" s="9">
        <v>48</v>
      </c>
      <c r="B50" s="49" t="s">
        <v>371</v>
      </c>
      <c r="C50" s="50" t="s">
        <v>31</v>
      </c>
      <c r="D50" s="50" t="s">
        <v>273</v>
      </c>
      <c r="E50" s="50" t="s">
        <v>2</v>
      </c>
      <c r="F50" s="51">
        <v>56</v>
      </c>
      <c r="G50" s="51">
        <v>21</v>
      </c>
      <c r="H50" s="51">
        <v>15</v>
      </c>
      <c r="I50" s="51">
        <v>67</v>
      </c>
      <c r="J50" s="51">
        <v>37</v>
      </c>
      <c r="K50" s="51">
        <v>31</v>
      </c>
      <c r="L50" s="51">
        <v>8501</v>
      </c>
      <c r="M50" s="61">
        <v>826</v>
      </c>
      <c r="N50">
        <f>G50*82/F50</f>
        <v>30.75</v>
      </c>
      <c r="O50">
        <f>H50*82/F50</f>
        <v>21.964285714285715</v>
      </c>
      <c r="P50">
        <f>I50*82/F50</f>
        <v>98.107142857142861</v>
      </c>
      <c r="Q50">
        <f>J50*82/F50</f>
        <v>54.178571428571431</v>
      </c>
      <c r="R50">
        <f>K50*82/F50</f>
        <v>45.392857142857146</v>
      </c>
      <c r="S50">
        <f>L50*82/F50</f>
        <v>12447.892857142857</v>
      </c>
      <c r="U50" s="10">
        <f>SUM(V50:X50)</f>
        <v>8.789658006213056</v>
      </c>
      <c r="V50">
        <f>N50/MAX(N:N)*OFF_C</f>
        <v>3.25</v>
      </c>
      <c r="W50">
        <f>O50/MAX(O:O)*PUN_C</f>
        <v>0.21683673469387754</v>
      </c>
      <c r="X50">
        <f>SUM(Z50:AC50)</f>
        <v>5.3228212715191781</v>
      </c>
      <c r="Y50">
        <f>X50/DEF_C*10</f>
        <v>8.8713687858652968</v>
      </c>
      <c r="Z50">
        <f>(0.7*(HIT_F*DEF_C))+(P50/(MAX(P:P))*(0.3*(HIT_F*DEF_C)))</f>
        <v>1.2878945182724251</v>
      </c>
      <c r="AA50">
        <f>(0.7*(BkS_F*DEF_C))+(Q50/(MAX(Q:Q))*(0.3*(BkS_F*DEF_C)))</f>
        <v>0.79217532467532459</v>
      </c>
      <c r="AB50">
        <f>(0.7*(TkA_F*DEF_C))+(R50/(MAX(R:R))*(0.3*(TkA_F*DEF_C)))</f>
        <v>1.6227514285714284</v>
      </c>
      <c r="AC50">
        <f>(0.7*(SH_F*DEF_C))+(S50/(MAX(S:S))*(0.3*(SH_F*DEF_C)))</f>
        <v>1.6199999999999999</v>
      </c>
    </row>
    <row r="51" spans="1:29" x14ac:dyDescent="0.25">
      <c r="A51" s="9">
        <v>49</v>
      </c>
      <c r="B51" s="46" t="s">
        <v>201</v>
      </c>
      <c r="C51" s="47" t="s">
        <v>31</v>
      </c>
      <c r="D51" s="47" t="s">
        <v>273</v>
      </c>
      <c r="E51" s="47" t="s">
        <v>2</v>
      </c>
      <c r="F51" s="48">
        <v>54</v>
      </c>
      <c r="G51" s="48">
        <v>23</v>
      </c>
      <c r="H51" s="48">
        <v>10</v>
      </c>
      <c r="I51" s="48">
        <v>25</v>
      </c>
      <c r="J51" s="48">
        <v>28</v>
      </c>
      <c r="K51" s="48">
        <v>23</v>
      </c>
      <c r="L51" s="48">
        <v>4228</v>
      </c>
      <c r="M51" s="60">
        <v>840</v>
      </c>
      <c r="N51">
        <f>G51*82/F51</f>
        <v>34.925925925925924</v>
      </c>
      <c r="O51">
        <f>H51*82/F51</f>
        <v>15.185185185185185</v>
      </c>
      <c r="P51">
        <f>I51*82/F51</f>
        <v>37.962962962962962</v>
      </c>
      <c r="Q51">
        <f>J51*82/F51</f>
        <v>42.518518518518519</v>
      </c>
      <c r="R51">
        <f>K51*82/F51</f>
        <v>34.925925925925924</v>
      </c>
      <c r="S51">
        <f>L51*82/F51</f>
        <v>6420.2962962962965</v>
      </c>
      <c r="U51" s="10">
        <f>SUM(V51:X51)</f>
        <v>8.6934228713979547</v>
      </c>
      <c r="V51">
        <f>N51/MAX(N:N)*OFF_C</f>
        <v>3.691358024691358</v>
      </c>
      <c r="W51">
        <f>O51/MAX(O:O)*PUN_C</f>
        <v>0.14991181657848324</v>
      </c>
      <c r="X51">
        <f>SUM(Z51:AC51)</f>
        <v>4.8521530301281137</v>
      </c>
      <c r="Y51">
        <f>X51/DEF_C*10</f>
        <v>8.0869217168801892</v>
      </c>
      <c r="Z51">
        <f>(0.7*(HIT_F*DEF_C))+(P51/(MAX(P:P))*(0.3*(HIT_F*DEF_C)))</f>
        <v>1.1420542635658912</v>
      </c>
      <c r="AA51">
        <f>(0.7*(BkS_F*DEF_C))+(Q51/(MAX(Q:Q))*(0.3*(BkS_F*DEF_C)))</f>
        <v>0.7572727272727271</v>
      </c>
      <c r="AB51">
        <f>(0.7*(TkA_F*DEF_C))+(R51/(MAX(R:R))*(0.3*(TkA_F*DEF_C)))</f>
        <v>1.5681599999999998</v>
      </c>
      <c r="AC51">
        <f>(0.7*(SH_F*DEF_C))+(S51/(MAX(S:S))*(0.3*(SH_F*DEF_C)))</f>
        <v>1.3846660392894954</v>
      </c>
    </row>
    <row r="52" spans="1:29" x14ac:dyDescent="0.25">
      <c r="A52" s="9">
        <v>50</v>
      </c>
      <c r="B52" s="49" t="s">
        <v>316</v>
      </c>
      <c r="C52" s="50" t="s">
        <v>37</v>
      </c>
      <c r="D52" s="50" t="s">
        <v>273</v>
      </c>
      <c r="E52" s="50" t="s">
        <v>2</v>
      </c>
      <c r="F52" s="51">
        <v>49</v>
      </c>
      <c r="G52" s="51">
        <v>20</v>
      </c>
      <c r="H52" s="51">
        <v>19</v>
      </c>
      <c r="I52" s="51">
        <v>48</v>
      </c>
      <c r="J52" s="51">
        <v>19</v>
      </c>
      <c r="K52" s="51">
        <v>27</v>
      </c>
      <c r="L52" s="51">
        <v>161</v>
      </c>
      <c r="M52" s="61">
        <v>719</v>
      </c>
      <c r="N52">
        <f>G52*82/F52</f>
        <v>33.469387755102041</v>
      </c>
      <c r="O52">
        <f>H52*82/F52</f>
        <v>31.795918367346939</v>
      </c>
      <c r="P52">
        <f>I52*82/F52</f>
        <v>80.326530612244895</v>
      </c>
      <c r="Q52">
        <f>J52*82/F52</f>
        <v>31.795918367346939</v>
      </c>
      <c r="R52">
        <f>K52*82/F52</f>
        <v>45.183673469387756</v>
      </c>
      <c r="S52">
        <f>L52*82/F52</f>
        <v>269.42857142857144</v>
      </c>
      <c r="U52" s="10">
        <f>SUM(V52:X52)</f>
        <v>8.5874471539382178</v>
      </c>
      <c r="V52">
        <f>N52/MAX(N:N)*OFF_C</f>
        <v>3.5374149659863949</v>
      </c>
      <c r="W52">
        <f>O52/MAX(O:O)*PUN_C</f>
        <v>0.31389698736637511</v>
      </c>
      <c r="X52">
        <f>SUM(Z52:AC52)</f>
        <v>4.7361352005854487</v>
      </c>
      <c r="Y52">
        <f>X52/DEF_C*10</f>
        <v>7.8935586676424139</v>
      </c>
      <c r="Z52">
        <f>(0.7*(HIT_F*DEF_C))+(P52/(MAX(P:P))*(0.3*(HIT_F*DEF_C)))</f>
        <v>1.2447793070716657</v>
      </c>
      <c r="AA52">
        <f>(0.7*(BkS_F*DEF_C))+(Q52/(MAX(Q:Q))*(0.3*(BkS_F*DEF_C)))</f>
        <v>0.72517625231910932</v>
      </c>
      <c r="AB52">
        <f>(0.7*(TkA_F*DEF_C))+(R52/(MAX(R:R))*(0.3*(TkA_F*DEF_C)))</f>
        <v>1.6216604081632653</v>
      </c>
      <c r="AC52">
        <f>(0.7*(SH_F*DEF_C))+(S52/(MAX(S:S))*(0.3*(SH_F*DEF_C)))</f>
        <v>1.144519233031408</v>
      </c>
    </row>
    <row r="53" spans="1:29" x14ac:dyDescent="0.25">
      <c r="A53" s="9">
        <v>51</v>
      </c>
      <c r="B53" s="46" t="s">
        <v>332</v>
      </c>
      <c r="C53" s="47" t="s">
        <v>37</v>
      </c>
      <c r="D53" s="47" t="s">
        <v>273</v>
      </c>
      <c r="E53" s="47" t="s">
        <v>2</v>
      </c>
      <c r="F53" s="48">
        <v>40</v>
      </c>
      <c r="G53" s="48">
        <v>13</v>
      </c>
      <c r="H53" s="48">
        <v>16</v>
      </c>
      <c r="I53" s="48">
        <v>64</v>
      </c>
      <c r="J53" s="48">
        <v>29</v>
      </c>
      <c r="K53" s="48">
        <v>14</v>
      </c>
      <c r="L53" s="48">
        <v>2931</v>
      </c>
      <c r="M53" s="60">
        <v>508</v>
      </c>
      <c r="N53">
        <f>G53*82/F53</f>
        <v>26.65</v>
      </c>
      <c r="O53">
        <f>H53*82/F53</f>
        <v>32.799999999999997</v>
      </c>
      <c r="P53">
        <f>I53*82/F53</f>
        <v>131.19999999999999</v>
      </c>
      <c r="Q53">
        <f>J53*82/F53</f>
        <v>59.45</v>
      </c>
      <c r="R53">
        <f>K53*82/F53</f>
        <v>28.7</v>
      </c>
      <c r="S53">
        <f>L53*82/F53</f>
        <v>6008.55</v>
      </c>
      <c r="U53" s="10">
        <f>SUM(V53:X53)</f>
        <v>8.2208486013638016</v>
      </c>
      <c r="V53">
        <f>N53/MAX(N:N)*OFF_C</f>
        <v>2.8166666666666664</v>
      </c>
      <c r="W53">
        <f>O53/MAX(O:O)*PUN_C</f>
        <v>0.32380952380952377</v>
      </c>
      <c r="X53">
        <f>SUM(Z53:AC53)</f>
        <v>5.0803724108876125</v>
      </c>
      <c r="Y53">
        <f>X53/DEF_C*10</f>
        <v>8.4672873514793547</v>
      </c>
      <c r="Z53">
        <f>(0.7*(HIT_F*DEF_C))+(P53/(MAX(P:P))*(0.3*(HIT_F*DEF_C)))</f>
        <v>1.3681395348837206</v>
      </c>
      <c r="AA53">
        <f>(0.7*(BkS_F*DEF_C))+(Q53/(MAX(Q:Q))*(0.3*(BkS_F*DEF_C)))</f>
        <v>0.80795454545454537</v>
      </c>
      <c r="AB53">
        <f>(0.7*(TkA_F*DEF_C))+(R53/(MAX(R:R))*(0.3*(TkA_F*DEF_C)))</f>
        <v>1.5356879999999999</v>
      </c>
      <c r="AC53">
        <f>(0.7*(SH_F*DEF_C))+(S53/(MAX(S:S))*(0.3*(SH_F*DEF_C)))</f>
        <v>1.368590330549347</v>
      </c>
    </row>
    <row r="54" spans="1:29" x14ac:dyDescent="0.25">
      <c r="A54" s="9">
        <v>52</v>
      </c>
      <c r="B54" s="49" t="s">
        <v>286</v>
      </c>
      <c r="C54" s="50" t="s">
        <v>31</v>
      </c>
      <c r="D54" s="50" t="s">
        <v>273</v>
      </c>
      <c r="E54" s="50" t="s">
        <v>2</v>
      </c>
      <c r="F54" s="51">
        <v>55</v>
      </c>
      <c r="G54" s="51">
        <v>20</v>
      </c>
      <c r="H54" s="51">
        <v>30</v>
      </c>
      <c r="I54" s="51">
        <v>58</v>
      </c>
      <c r="J54" s="51">
        <v>13</v>
      </c>
      <c r="K54" s="51">
        <v>12</v>
      </c>
      <c r="L54" s="51">
        <v>1099</v>
      </c>
      <c r="M54" s="61">
        <v>755</v>
      </c>
      <c r="N54">
        <f>G54*82/F54</f>
        <v>29.818181818181817</v>
      </c>
      <c r="O54">
        <f>H54*82/F54</f>
        <v>44.727272727272727</v>
      </c>
      <c r="P54">
        <f>I54*82/F54</f>
        <v>86.472727272727269</v>
      </c>
      <c r="Q54">
        <f>J54*82/F54</f>
        <v>19.381818181818183</v>
      </c>
      <c r="R54">
        <f>K54*82/F54</f>
        <v>17.890909090909091</v>
      </c>
      <c r="S54">
        <f>L54*82/F54</f>
        <v>1638.5090909090909</v>
      </c>
      <c r="U54" s="10">
        <f>SUM(V54:X54)</f>
        <v>8.2180569021730658</v>
      </c>
      <c r="V54">
        <f>N54/MAX(N:N)*OFF_C</f>
        <v>3.1515151515151514</v>
      </c>
      <c r="W54">
        <f>O54/MAX(O:O)*PUN_C</f>
        <v>0.44155844155844154</v>
      </c>
      <c r="X54">
        <f>SUM(Z54:AC54)</f>
        <v>4.6249833090994725</v>
      </c>
      <c r="Y54">
        <f>X54/DEF_C*10</f>
        <v>7.7083055151657875</v>
      </c>
      <c r="Z54">
        <f>(0.7*(HIT_F*DEF_C))+(P54/(MAX(P:P))*(0.3*(HIT_F*DEF_C)))</f>
        <v>1.2596828752642704</v>
      </c>
      <c r="AA54">
        <f>(0.7*(BkS_F*DEF_C))+(Q54/(MAX(Q:Q))*(0.3*(BkS_F*DEF_C)))</f>
        <v>0.68801652892561971</v>
      </c>
      <c r="AB54">
        <f>(0.7*(TkA_F*DEF_C))+(R54/(MAX(R:R))*(0.3*(TkA_F*DEF_C)))</f>
        <v>1.479312</v>
      </c>
      <c r="AC54">
        <f>(0.7*(SH_F*DEF_C))+(S54/(MAX(S:S))*(0.3*(SH_F*DEF_C)))</f>
        <v>1.1979719049095827</v>
      </c>
    </row>
    <row r="55" spans="1:29" x14ac:dyDescent="0.25">
      <c r="A55" s="9">
        <v>53</v>
      </c>
      <c r="B55" s="46" t="s">
        <v>304</v>
      </c>
      <c r="C55" s="47" t="s">
        <v>41</v>
      </c>
      <c r="D55" s="47" t="s">
        <v>273</v>
      </c>
      <c r="E55" s="47" t="s">
        <v>2</v>
      </c>
      <c r="F55" s="48">
        <v>50</v>
      </c>
      <c r="G55" s="48">
        <v>15</v>
      </c>
      <c r="H55" s="48">
        <v>13</v>
      </c>
      <c r="I55" s="48">
        <v>52</v>
      </c>
      <c r="J55" s="48">
        <v>21</v>
      </c>
      <c r="K55" s="48">
        <v>27</v>
      </c>
      <c r="L55" s="48">
        <v>6854</v>
      </c>
      <c r="M55" s="60">
        <v>791</v>
      </c>
      <c r="N55">
        <f>G55*82/F55</f>
        <v>24.6</v>
      </c>
      <c r="O55">
        <f>H55*82/F55</f>
        <v>21.32</v>
      </c>
      <c r="P55">
        <f>I55*82/F55</f>
        <v>85.28</v>
      </c>
      <c r="Q55">
        <f>J55*82/F55</f>
        <v>34.44</v>
      </c>
      <c r="R55">
        <f>K55*82/F55</f>
        <v>44.28</v>
      </c>
      <c r="S55">
        <f>L55*82/F55</f>
        <v>11240.56</v>
      </c>
      <c r="U55" s="10">
        <f>SUM(V55:X55)</f>
        <v>7.9901673993118623</v>
      </c>
      <c r="V55">
        <f>N55/MAX(N:N)*OFF_C</f>
        <v>2.6</v>
      </c>
      <c r="W55">
        <f>O55/MAX(O:O)*PUN_C</f>
        <v>0.21047619047619048</v>
      </c>
      <c r="X55">
        <f>SUM(Z55:AC55)</f>
        <v>5.1796912088356715</v>
      </c>
      <c r="Y55">
        <f>X55/DEF_C*10</f>
        <v>8.6328186813927861</v>
      </c>
      <c r="Z55">
        <f>(0.7*(HIT_F*DEF_C))+(P55/(MAX(P:P))*(0.3*(HIT_F*DEF_C)))</f>
        <v>1.2567906976744183</v>
      </c>
      <c r="AA55">
        <f>(0.7*(BkS_F*DEF_C))+(Q55/(MAX(Q:Q))*(0.3*(BkS_F*DEF_C)))</f>
        <v>0.73309090909090902</v>
      </c>
      <c r="AB55">
        <f>(0.7*(TkA_F*DEF_C))+(R55/(MAX(R:R))*(0.3*(TkA_F*DEF_C)))</f>
        <v>1.6169471999999998</v>
      </c>
      <c r="AC55">
        <f>(0.7*(SH_F*DEF_C))+(S55/(MAX(S:S))*(0.3*(SH_F*DEF_C)))</f>
        <v>1.5728624020703446</v>
      </c>
    </row>
    <row r="56" spans="1:29" x14ac:dyDescent="0.25">
      <c r="A56" s="9">
        <v>54</v>
      </c>
      <c r="B56" s="46" t="s">
        <v>376</v>
      </c>
      <c r="C56" s="47" t="s">
        <v>35</v>
      </c>
      <c r="D56" s="47" t="s">
        <v>273</v>
      </c>
      <c r="E56" s="47" t="s">
        <v>2</v>
      </c>
      <c r="F56" s="48">
        <v>48</v>
      </c>
      <c r="G56" s="48">
        <v>15</v>
      </c>
      <c r="H56" s="48">
        <v>4</v>
      </c>
      <c r="I56" s="48">
        <v>41</v>
      </c>
      <c r="J56" s="48">
        <v>33</v>
      </c>
      <c r="K56" s="48">
        <v>22</v>
      </c>
      <c r="L56" s="48">
        <v>3610</v>
      </c>
      <c r="M56" s="60">
        <v>719</v>
      </c>
      <c r="N56">
        <f>G56*82/F56</f>
        <v>25.625</v>
      </c>
      <c r="O56">
        <f>H56*82/F56</f>
        <v>6.833333333333333</v>
      </c>
      <c r="P56">
        <f>I56*82/F56</f>
        <v>70.041666666666671</v>
      </c>
      <c r="Q56">
        <f>J56*82/F56</f>
        <v>56.375</v>
      </c>
      <c r="R56">
        <f>K56*82/F56</f>
        <v>37.583333333333336</v>
      </c>
      <c r="S56">
        <f>L56*82/F56</f>
        <v>6167.083333333333</v>
      </c>
      <c r="U56" s="10">
        <f>SUM(V56:X56)</f>
        <v>7.751183675318809</v>
      </c>
      <c r="V56">
        <f>N56/MAX(N:N)*OFF_C</f>
        <v>2.7083333333333335</v>
      </c>
      <c r="W56">
        <f>O56/MAX(O:O)*PUN_C</f>
        <v>6.7460317460317457E-2</v>
      </c>
      <c r="X56">
        <f>SUM(Z56:AC56)</f>
        <v>4.9753900245251579</v>
      </c>
      <c r="Y56">
        <f>X56/DEF_C*10</f>
        <v>8.2923167075419304</v>
      </c>
      <c r="Z56">
        <f>(0.7*(HIT_F*DEF_C))+(P56/(MAX(P:P))*(0.3*(HIT_F*DEF_C)))</f>
        <v>1.2198401162790695</v>
      </c>
      <c r="AA56">
        <f>(0.7*(BkS_F*DEF_C))+(Q56/(MAX(Q:Q))*(0.3*(BkS_F*DEF_C)))</f>
        <v>0.79874999999999985</v>
      </c>
      <c r="AB56">
        <f>(0.7*(TkA_F*DEF_C))+(R56/(MAX(R:R))*(0.3*(TkA_F*DEF_C)))</f>
        <v>1.58202</v>
      </c>
      <c r="AC56">
        <f>(0.7*(SH_F*DEF_C))+(S56/(MAX(S:S))*(0.3*(SH_F*DEF_C)))</f>
        <v>1.3747799082460885</v>
      </c>
    </row>
    <row r="57" spans="1:29" x14ac:dyDescent="0.25">
      <c r="A57" s="9">
        <v>55</v>
      </c>
      <c r="B57" s="46" t="s">
        <v>322</v>
      </c>
      <c r="C57" s="47" t="s">
        <v>37</v>
      </c>
      <c r="D57" s="47" t="s">
        <v>273</v>
      </c>
      <c r="E57" s="47" t="s">
        <v>2</v>
      </c>
      <c r="F57" s="48">
        <v>43</v>
      </c>
      <c r="G57" s="48">
        <v>15</v>
      </c>
      <c r="H57" s="48">
        <v>8</v>
      </c>
      <c r="I57" s="48">
        <v>27</v>
      </c>
      <c r="J57" s="48">
        <v>19</v>
      </c>
      <c r="K57" s="48">
        <v>9</v>
      </c>
      <c r="L57" s="48">
        <v>6</v>
      </c>
      <c r="M57" s="60">
        <v>567</v>
      </c>
      <c r="N57">
        <f>G57*82/F57</f>
        <v>28.604651162790699</v>
      </c>
      <c r="O57">
        <f>H57*82/F57</f>
        <v>15.255813953488373</v>
      </c>
      <c r="P57">
        <f>I57*82/F57</f>
        <v>51.488372093023258</v>
      </c>
      <c r="Q57">
        <f>J57*82/F57</f>
        <v>36.232558139534881</v>
      </c>
      <c r="R57">
        <f>K57*82/F57</f>
        <v>17.162790697674417</v>
      </c>
      <c r="S57">
        <f>L57*82/F57</f>
        <v>11.44186046511628</v>
      </c>
      <c r="U57" s="10">
        <f>SUM(V57:X57)</f>
        <v>7.6971339657028111</v>
      </c>
      <c r="V57">
        <f>N57/MAX(N:N)*OFF_C</f>
        <v>3.0232558139534884</v>
      </c>
      <c r="W57">
        <f>O57/MAX(O:O)*PUN_C</f>
        <v>0.15060908084163899</v>
      </c>
      <c r="X57">
        <f>SUM(Z57:AC57)</f>
        <v>4.5232690709076842</v>
      </c>
      <c r="Y57">
        <f>X57/DEF_C*10</f>
        <v>7.5387817848461403</v>
      </c>
      <c r="Z57">
        <f>(0.7*(HIT_F*DEF_C))+(P57/(MAX(P:P))*(0.3*(HIT_F*DEF_C)))</f>
        <v>1.174851270957274</v>
      </c>
      <c r="AA57">
        <f>(0.7*(BkS_F*DEF_C))+(Q57/(MAX(Q:Q))*(0.3*(BkS_F*DEF_C)))</f>
        <v>0.73845665961945017</v>
      </c>
      <c r="AB57">
        <f>(0.7*(TkA_F*DEF_C))+(R57/(MAX(R:R))*(0.3*(TkA_F*DEF_C)))</f>
        <v>1.4755144186046512</v>
      </c>
      <c r="AC57">
        <f>(0.7*(SH_F*DEF_C))+(S57/(MAX(S:S))*(0.3*(SH_F*DEF_C)))</f>
        <v>1.1344467217263083</v>
      </c>
    </row>
    <row r="58" spans="1:29" x14ac:dyDescent="0.25">
      <c r="A58" s="9">
        <v>56</v>
      </c>
      <c r="B58" s="49" t="s">
        <v>336</v>
      </c>
      <c r="C58" s="50" t="s">
        <v>35</v>
      </c>
      <c r="D58" s="50" t="s">
        <v>273</v>
      </c>
      <c r="E58" s="50" t="s">
        <v>2</v>
      </c>
      <c r="F58" s="51">
        <v>54</v>
      </c>
      <c r="G58" s="51">
        <v>19</v>
      </c>
      <c r="H58" s="51">
        <v>6</v>
      </c>
      <c r="I58" s="51">
        <v>15</v>
      </c>
      <c r="J58" s="51">
        <v>18</v>
      </c>
      <c r="K58" s="51">
        <v>19</v>
      </c>
      <c r="L58" s="51">
        <v>12</v>
      </c>
      <c r="M58" s="61">
        <v>768</v>
      </c>
      <c r="N58">
        <f>G58*82/F58</f>
        <v>28.851851851851851</v>
      </c>
      <c r="O58">
        <f>H58*82/F58</f>
        <v>9.1111111111111107</v>
      </c>
      <c r="P58">
        <f>I58*82/F58</f>
        <v>22.777777777777779</v>
      </c>
      <c r="Q58">
        <f>J58*82/F58</f>
        <v>27.333333333333332</v>
      </c>
      <c r="R58">
        <f>K58*82/F58</f>
        <v>28.851851851851851</v>
      </c>
      <c r="S58">
        <f>L58*82/F58</f>
        <v>18.222222222222221</v>
      </c>
      <c r="U58" s="10">
        <f>SUM(V58:X58)</f>
        <v>7.6275719916664579</v>
      </c>
      <c r="V58">
        <f>N58/MAX(N:N)*OFF_C</f>
        <v>3.0493827160493825</v>
      </c>
      <c r="W58">
        <f>O58/MAX(O:O)*PUN_C</f>
        <v>8.9947089947089942E-2</v>
      </c>
      <c r="X58">
        <f>SUM(Z58:AC58)</f>
        <v>4.4882421856699857</v>
      </c>
      <c r="Y58">
        <f>X58/DEF_C*10</f>
        <v>7.48040364278331</v>
      </c>
      <c r="Z58">
        <f>(0.7*(HIT_F*DEF_C))+(P58/(MAX(P:P))*(0.3*(HIT_F*DEF_C)))</f>
        <v>1.1052325581395348</v>
      </c>
      <c r="AA58">
        <f>(0.7*(BkS_F*DEF_C))+(Q58/(MAX(Q:Q))*(0.3*(BkS_F*DEF_C)))</f>
        <v>0.71181818181818168</v>
      </c>
      <c r="AB58">
        <f>(0.7*(TkA_F*DEF_C))+(R58/(MAX(R:R))*(0.3*(TkA_F*DEF_C)))</f>
        <v>1.5364799999999998</v>
      </c>
      <c r="AC58">
        <f>(0.7*(SH_F*DEF_C))+(S58/(MAX(S:S))*(0.3*(SH_F*DEF_C)))</f>
        <v>1.1347114457122691</v>
      </c>
    </row>
    <row r="59" spans="1:29" x14ac:dyDescent="0.25">
      <c r="A59" s="9">
        <v>57</v>
      </c>
      <c r="B59" s="49" t="s">
        <v>381</v>
      </c>
      <c r="C59" s="50" t="s">
        <v>41</v>
      </c>
      <c r="D59" s="50" t="s">
        <v>273</v>
      </c>
      <c r="E59" s="50" t="s">
        <v>2</v>
      </c>
      <c r="F59" s="51">
        <v>55</v>
      </c>
      <c r="G59" s="51">
        <v>19</v>
      </c>
      <c r="H59" s="51">
        <v>8</v>
      </c>
      <c r="I59" s="51">
        <v>19</v>
      </c>
      <c r="J59" s="51">
        <v>11</v>
      </c>
      <c r="K59" s="51">
        <v>23</v>
      </c>
      <c r="L59" s="51">
        <v>41</v>
      </c>
      <c r="M59" s="61">
        <v>737</v>
      </c>
      <c r="N59">
        <f>G59*82/F59</f>
        <v>28.327272727272728</v>
      </c>
      <c r="O59">
        <f>H59*82/F59</f>
        <v>11.927272727272728</v>
      </c>
      <c r="P59">
        <f>I59*82/F59</f>
        <v>28.327272727272728</v>
      </c>
      <c r="Q59">
        <f>J59*82/F59</f>
        <v>16.399999999999999</v>
      </c>
      <c r="R59">
        <f>K59*82/F59</f>
        <v>34.290909090909089</v>
      </c>
      <c r="S59">
        <f>L59*82/F59</f>
        <v>61.127272727272725</v>
      </c>
      <c r="U59" s="10">
        <f>SUM(V59:X59)</f>
        <v>7.610703015518455</v>
      </c>
      <c r="V59">
        <f>N59/MAX(N:N)*OFF_C</f>
        <v>2.9939393939393941</v>
      </c>
      <c r="W59">
        <f>O59/MAX(O:O)*PUN_C</f>
        <v>0.11774891774891776</v>
      </c>
      <c r="X59">
        <f>SUM(Z59:AC59)</f>
        <v>4.4990147038301425</v>
      </c>
      <c r="Y59">
        <f>X59/DEF_C*10</f>
        <v>7.4983578397169035</v>
      </c>
      <c r="Z59">
        <f>(0.7*(HIT_F*DEF_C))+(P59/(MAX(P:P))*(0.3*(HIT_F*DEF_C)))</f>
        <v>1.1186892177589851</v>
      </c>
      <c r="AA59">
        <f>(0.7*(BkS_F*DEF_C))+(Q59/(MAX(Q:Q))*(0.3*(BkS_F*DEF_C)))</f>
        <v>0.67909090909090897</v>
      </c>
      <c r="AB59">
        <f>(0.7*(TkA_F*DEF_C))+(R59/(MAX(R:R))*(0.3*(TkA_F*DEF_C)))</f>
        <v>1.5648479999999998</v>
      </c>
      <c r="AC59">
        <f>(0.7*(SH_F*DEF_C))+(S59/(MAX(S:S))*(0.3*(SH_F*DEF_C)))</f>
        <v>1.1363865769802481</v>
      </c>
    </row>
    <row r="60" spans="1:29" x14ac:dyDescent="0.25">
      <c r="A60" s="9">
        <v>58</v>
      </c>
      <c r="B60" s="46" t="s">
        <v>392</v>
      </c>
      <c r="C60" s="47" t="s">
        <v>41</v>
      </c>
      <c r="D60" s="47" t="s">
        <v>273</v>
      </c>
      <c r="E60" s="47" t="s">
        <v>2</v>
      </c>
      <c r="F60" s="48">
        <v>23</v>
      </c>
      <c r="G60" s="48">
        <v>8</v>
      </c>
      <c r="H60" s="48">
        <v>0</v>
      </c>
      <c r="I60" s="48">
        <v>7</v>
      </c>
      <c r="J60" s="48">
        <v>8</v>
      </c>
      <c r="K60" s="48">
        <v>13</v>
      </c>
      <c r="L60" s="48">
        <v>34</v>
      </c>
      <c r="M60" s="60">
        <v>321</v>
      </c>
      <c r="N60">
        <f>G60*82/F60</f>
        <v>28.521739130434781</v>
      </c>
      <c r="O60">
        <f>H60*82/F60</f>
        <v>0</v>
      </c>
      <c r="P60">
        <f>I60*82/F60</f>
        <v>24.956521739130434</v>
      </c>
      <c r="Q60">
        <f>J60*82/F60</f>
        <v>28.521739130434781</v>
      </c>
      <c r="R60">
        <f>K60*82/F60</f>
        <v>46.347826086956523</v>
      </c>
      <c r="S60">
        <f>L60*82/F60</f>
        <v>121.21739130434783</v>
      </c>
      <c r="U60" s="10">
        <f>SUM(V60:X60)</f>
        <v>7.6068487546114412</v>
      </c>
      <c r="V60">
        <f>N60/MAX(N:N)*OFF_C</f>
        <v>3.0144927536231885</v>
      </c>
      <c r="W60">
        <f>O60/MAX(O:O)*PUN_C</f>
        <v>0</v>
      </c>
      <c r="X60">
        <f>SUM(Z60:AC60)</f>
        <v>4.5923560009882527</v>
      </c>
      <c r="Y60">
        <f>X60/DEF_C*10</f>
        <v>7.6539266683137539</v>
      </c>
      <c r="Z60">
        <f>(0.7*(HIT_F*DEF_C))+(P60/(MAX(P:P))*(0.3*(HIT_F*DEF_C)))</f>
        <v>1.1105156723963598</v>
      </c>
      <c r="AA60">
        <f>(0.7*(BkS_F*DEF_C))+(Q60/(MAX(Q:Q))*(0.3*(BkS_F*DEF_C)))</f>
        <v>0.71537549407114609</v>
      </c>
      <c r="AB60">
        <f>(0.7*(TkA_F*DEF_C))+(R60/(MAX(R:R))*(0.3*(TkA_F*DEF_C)))</f>
        <v>1.6277321739130435</v>
      </c>
      <c r="AC60">
        <f>(0.7*(SH_F*DEF_C))+(S60/(MAX(S:S))*(0.3*(SH_F*DEF_C)))</f>
        <v>1.1387326606077033</v>
      </c>
    </row>
    <row r="61" spans="1:29" x14ac:dyDescent="0.25">
      <c r="A61" s="9">
        <v>59</v>
      </c>
      <c r="B61" s="49" t="s">
        <v>380</v>
      </c>
      <c r="C61" s="50" t="s">
        <v>35</v>
      </c>
      <c r="D61" s="50" t="s">
        <v>273</v>
      </c>
      <c r="E61" s="50" t="s">
        <v>2</v>
      </c>
      <c r="F61" s="51">
        <v>55</v>
      </c>
      <c r="G61" s="51">
        <v>17</v>
      </c>
      <c r="H61" s="51">
        <v>18</v>
      </c>
      <c r="I61" s="51">
        <v>36</v>
      </c>
      <c r="J61" s="51">
        <v>24</v>
      </c>
      <c r="K61" s="51">
        <v>20</v>
      </c>
      <c r="L61" s="51">
        <v>39</v>
      </c>
      <c r="M61" s="61">
        <v>712</v>
      </c>
      <c r="N61">
        <f>G61*82/F61</f>
        <v>25.345454545454544</v>
      </c>
      <c r="O61">
        <f>H61*82/F61</f>
        <v>26.836363636363636</v>
      </c>
      <c r="P61">
        <f>I61*82/F61</f>
        <v>53.672727272727272</v>
      </c>
      <c r="Q61">
        <f>J61*82/F61</f>
        <v>35.781818181818181</v>
      </c>
      <c r="R61">
        <f>K61*82/F61</f>
        <v>29.818181818181817</v>
      </c>
      <c r="S61">
        <f>L61*82/F61</f>
        <v>58.145454545454548</v>
      </c>
      <c r="U61" s="10">
        <f>SUM(V61:X61)</f>
        <v>7.5387685318737798</v>
      </c>
      <c r="V61">
        <f>N61/MAX(N:N)*OFF_C</f>
        <v>2.6787878787878787</v>
      </c>
      <c r="W61">
        <f>O61/MAX(O:O)*PUN_C</f>
        <v>0.26493506493506491</v>
      </c>
      <c r="X61">
        <f>SUM(Z61:AC61)</f>
        <v>4.5950455881508363</v>
      </c>
      <c r="Y61">
        <f>X61/DEF_C*10</f>
        <v>7.6584093135847278</v>
      </c>
      <c r="Z61">
        <f>(0.7*(HIT_F*DEF_C))+(P61/(MAX(P:P))*(0.3*(HIT_F*DEF_C)))</f>
        <v>1.1801479915433402</v>
      </c>
      <c r="AA61">
        <f>(0.7*(BkS_F*DEF_C))+(Q61/(MAX(Q:Q))*(0.3*(BkS_F*DEF_C)))</f>
        <v>0.73710743801652878</v>
      </c>
      <c r="AB61">
        <f>(0.7*(TkA_F*DEF_C))+(R61/(MAX(R:R))*(0.3*(TkA_F*DEF_C)))</f>
        <v>1.5415199999999998</v>
      </c>
      <c r="AC61">
        <f>(0.7*(SH_F*DEF_C))+(S61/(MAX(S:S))*(0.3*(SH_F*DEF_C)))</f>
        <v>1.1362701585909678</v>
      </c>
    </row>
    <row r="62" spans="1:29" x14ac:dyDescent="0.25">
      <c r="A62" s="9">
        <v>60</v>
      </c>
      <c r="B62" s="49" t="s">
        <v>397</v>
      </c>
      <c r="C62" s="50" t="s">
        <v>35</v>
      </c>
      <c r="D62" s="50" t="s">
        <v>273</v>
      </c>
      <c r="E62" s="50" t="s">
        <v>2</v>
      </c>
      <c r="F62" s="51">
        <v>19</v>
      </c>
      <c r="G62" s="51">
        <v>5</v>
      </c>
      <c r="H62" s="51">
        <v>8</v>
      </c>
      <c r="I62" s="51">
        <v>43</v>
      </c>
      <c r="J62" s="51">
        <v>6</v>
      </c>
      <c r="K62" s="51">
        <v>3</v>
      </c>
      <c r="L62" s="51">
        <v>0</v>
      </c>
      <c r="M62" s="61">
        <v>158</v>
      </c>
      <c r="N62">
        <f>G62*82/F62</f>
        <v>21.578947368421051</v>
      </c>
      <c r="O62">
        <f>H62*82/F62</f>
        <v>34.526315789473685</v>
      </c>
      <c r="P62">
        <f>I62*82/F62</f>
        <v>185.57894736842104</v>
      </c>
      <c r="Q62">
        <f>J62*82/F62</f>
        <v>25.894736842105264</v>
      </c>
      <c r="R62">
        <f>K62*82/F62</f>
        <v>12.947368421052632</v>
      </c>
      <c r="S62">
        <f>L62*82/F62</f>
        <v>0</v>
      </c>
      <c r="U62" s="10">
        <f>SUM(V62:X62)</f>
        <v>7.4165942674868983</v>
      </c>
      <c r="V62">
        <f>N62/MAX(N:N)*OFF_C</f>
        <v>2.2807017543859649</v>
      </c>
      <c r="W62">
        <f>O62/MAX(O:O)*PUN_C</f>
        <v>0.34085213032581452</v>
      </c>
      <c r="X62">
        <f>SUM(Z62:AC62)</f>
        <v>4.7950403827751185</v>
      </c>
      <c r="Y62">
        <f>X62/DEF_C*10</f>
        <v>7.9917339712918647</v>
      </c>
      <c r="Z62">
        <f>(0.7*(HIT_F*DEF_C))+(P62/(MAX(P:P))*(0.3*(HIT_F*DEF_C)))</f>
        <v>1.4999999999999998</v>
      </c>
      <c r="AA62">
        <f>(0.7*(BkS_F*DEF_C))+(Q62/(MAX(Q:Q))*(0.3*(BkS_F*DEF_C)))</f>
        <v>0.70751196172248787</v>
      </c>
      <c r="AB62">
        <f>(0.7*(TkA_F*DEF_C))+(R62/(MAX(R:R))*(0.3*(TkA_F*DEF_C)))</f>
        <v>1.4535284210526314</v>
      </c>
      <c r="AC62">
        <f>(0.7*(SH_F*DEF_C))+(S62/(MAX(S:S))*(0.3*(SH_F*DEF_C)))</f>
        <v>1.1339999999999999</v>
      </c>
    </row>
    <row r="63" spans="1:29" x14ac:dyDescent="0.25">
      <c r="A63" s="9">
        <v>61</v>
      </c>
      <c r="B63" s="49" t="s">
        <v>390</v>
      </c>
      <c r="C63" s="50" t="s">
        <v>31</v>
      </c>
      <c r="D63" s="50" t="s">
        <v>273</v>
      </c>
      <c r="E63" s="50" t="s">
        <v>2</v>
      </c>
      <c r="F63" s="51">
        <v>28</v>
      </c>
      <c r="G63" s="51">
        <v>9</v>
      </c>
      <c r="H63" s="51">
        <v>2</v>
      </c>
      <c r="I63" s="51">
        <v>14</v>
      </c>
      <c r="J63" s="51">
        <v>9</v>
      </c>
      <c r="K63" s="51">
        <v>9</v>
      </c>
      <c r="L63" s="51">
        <v>465</v>
      </c>
      <c r="M63" s="61">
        <v>330</v>
      </c>
      <c r="N63">
        <f>G63*82/F63</f>
        <v>26.357142857142858</v>
      </c>
      <c r="O63">
        <f>H63*82/F63</f>
        <v>5.8571428571428568</v>
      </c>
      <c r="P63">
        <f>I63*82/F63</f>
        <v>41</v>
      </c>
      <c r="Q63">
        <f>J63*82/F63</f>
        <v>26.357142857142858</v>
      </c>
      <c r="R63">
        <f>K63*82/F63</f>
        <v>26.357142857142858</v>
      </c>
      <c r="S63">
        <f>L63*82/F63</f>
        <v>1361.7857142857142</v>
      </c>
      <c r="U63" s="10">
        <f>SUM(V63:X63)</f>
        <v>7.412488557546224</v>
      </c>
      <c r="V63">
        <f>N63/MAX(N:N)*OFF_C</f>
        <v>2.785714285714286</v>
      </c>
      <c r="W63">
        <f>O63/MAX(O:O)*PUN_C</f>
        <v>5.7823129251700675E-2</v>
      </c>
      <c r="X63">
        <f>SUM(Z63:AC63)</f>
        <v>4.5689511425802367</v>
      </c>
      <c r="Y63">
        <f>X63/DEF_C*10</f>
        <v>7.6149185709670606</v>
      </c>
      <c r="Z63">
        <f>(0.7*(HIT_F*DEF_C))+(P63/(MAX(P:P))*(0.3*(HIT_F*DEF_C)))</f>
        <v>1.1494186046511625</v>
      </c>
      <c r="AA63">
        <f>(0.7*(BkS_F*DEF_C))+(Q63/(MAX(Q:Q))*(0.3*(BkS_F*DEF_C)))</f>
        <v>0.7088961038961038</v>
      </c>
      <c r="AB63">
        <f>(0.7*(TkA_F*DEF_C))+(R63/(MAX(R:R))*(0.3*(TkA_F*DEF_C)))</f>
        <v>1.5234685714285714</v>
      </c>
      <c r="AC63">
        <f>(0.7*(SH_F*DEF_C))+(S63/(MAX(S:S))*(0.3*(SH_F*DEF_C)))</f>
        <v>1.1871678626043993</v>
      </c>
    </row>
    <row r="64" spans="1:29" x14ac:dyDescent="0.25">
      <c r="A64" s="9">
        <v>62</v>
      </c>
      <c r="B64" s="46" t="s">
        <v>317</v>
      </c>
      <c r="C64" s="47" t="s">
        <v>35</v>
      </c>
      <c r="D64" s="47" t="s">
        <v>273</v>
      </c>
      <c r="E64" s="47" t="s">
        <v>2</v>
      </c>
      <c r="F64" s="48">
        <v>39</v>
      </c>
      <c r="G64" s="48">
        <v>9</v>
      </c>
      <c r="H64" s="48">
        <v>8</v>
      </c>
      <c r="I64" s="48">
        <v>64</v>
      </c>
      <c r="J64" s="48">
        <v>16</v>
      </c>
      <c r="K64" s="48">
        <v>12</v>
      </c>
      <c r="L64" s="48">
        <v>3093</v>
      </c>
      <c r="M64" s="60">
        <v>490</v>
      </c>
      <c r="N64">
        <f>G64*82/F64</f>
        <v>18.923076923076923</v>
      </c>
      <c r="O64">
        <f>H64*82/F64</f>
        <v>16.820512820512821</v>
      </c>
      <c r="P64">
        <f>I64*82/F64</f>
        <v>134.56410256410257</v>
      </c>
      <c r="Q64">
        <f>J64*82/F64</f>
        <v>33.641025641025642</v>
      </c>
      <c r="R64">
        <f>K64*82/F64</f>
        <v>25.23076923076923</v>
      </c>
      <c r="S64">
        <f>L64*82/F64</f>
        <v>6503.2307692307695</v>
      </c>
      <c r="U64" s="10">
        <f>SUM(V64:X64)</f>
        <v>7.178550301154619</v>
      </c>
      <c r="V64">
        <f>N64/MAX(N:N)*OFF_C</f>
        <v>2</v>
      </c>
      <c r="W64">
        <f>O64/MAX(O:O)*PUN_C</f>
        <v>0.16605616605616605</v>
      </c>
      <c r="X64">
        <f>SUM(Z64:AC64)</f>
        <v>5.0124941350984527</v>
      </c>
      <c r="Y64">
        <f>X64/DEF_C*10</f>
        <v>8.3541568918307547</v>
      </c>
      <c r="Z64">
        <f>(0.7*(HIT_F*DEF_C))+(P64/(MAX(P:P))*(0.3*(HIT_F*DEF_C)))</f>
        <v>1.3762969588550982</v>
      </c>
      <c r="AA64">
        <f>(0.7*(BkS_F*DEF_C))+(Q64/(MAX(Q:Q))*(0.3*(BkS_F*DEF_C)))</f>
        <v>0.73069930069930056</v>
      </c>
      <c r="AB64">
        <f>(0.7*(TkA_F*DEF_C))+(R64/(MAX(R:R))*(0.3*(TkA_F*DEF_C)))</f>
        <v>1.5175938461538461</v>
      </c>
      <c r="AC64">
        <f>(0.7*(SH_F*DEF_C))+(S64/(MAX(S:S))*(0.3*(SH_F*DEF_C)))</f>
        <v>1.3879040293902074</v>
      </c>
    </row>
    <row r="65" spans="1:29" x14ac:dyDescent="0.25">
      <c r="A65" s="9">
        <v>63</v>
      </c>
      <c r="B65" s="49" t="s">
        <v>394</v>
      </c>
      <c r="C65" s="50" t="s">
        <v>41</v>
      </c>
      <c r="D65" s="50" t="s">
        <v>273</v>
      </c>
      <c r="E65" s="50" t="s">
        <v>2</v>
      </c>
      <c r="F65" s="51">
        <v>21</v>
      </c>
      <c r="G65" s="51">
        <v>4</v>
      </c>
      <c r="H65" s="51">
        <v>12</v>
      </c>
      <c r="I65" s="51">
        <v>36</v>
      </c>
      <c r="J65" s="51">
        <v>4</v>
      </c>
      <c r="K65" s="51">
        <v>7</v>
      </c>
      <c r="L65" s="51">
        <v>454</v>
      </c>
      <c r="M65" s="61">
        <v>218</v>
      </c>
      <c r="N65">
        <f>G65*82/F65</f>
        <v>15.619047619047619</v>
      </c>
      <c r="O65">
        <f>H65*82/F65</f>
        <v>46.857142857142854</v>
      </c>
      <c r="P65">
        <f>I65*82/F65</f>
        <v>140.57142857142858</v>
      </c>
      <c r="Q65">
        <f>J65*82/F65</f>
        <v>15.619047619047619</v>
      </c>
      <c r="R65">
        <f>K65*82/F65</f>
        <v>27.333333333333332</v>
      </c>
      <c r="S65">
        <f>L65*82/F65</f>
        <v>1772.7619047619048</v>
      </c>
      <c r="U65" s="10">
        <f>SUM(V65:X65)</f>
        <v>6.9127692232295308</v>
      </c>
      <c r="V65">
        <f>N65/MAX(N:N)*OFF_C</f>
        <v>1.6507936507936507</v>
      </c>
      <c r="W65">
        <f>O65/MAX(O:O)*PUN_C</f>
        <v>0.4625850340136054</v>
      </c>
      <c r="X65">
        <f>SUM(Z65:AC65)</f>
        <v>4.7993905384222746</v>
      </c>
      <c r="Y65">
        <f>X65/DEF_C*10</f>
        <v>7.9989842307037904</v>
      </c>
      <c r="Z65">
        <f>(0.7*(HIT_F*DEF_C))+(P65/(MAX(P:P))*(0.3*(HIT_F*DEF_C)))</f>
        <v>1.3908637873754151</v>
      </c>
      <c r="AA65">
        <f>(0.7*(BkS_F*DEF_C))+(Q65/(MAX(Q:Q))*(0.3*(BkS_F*DEF_C)))</f>
        <v>0.67675324675324666</v>
      </c>
      <c r="AB65">
        <f>(0.7*(TkA_F*DEF_C))+(R65/(MAX(R:R))*(0.3*(TkA_F*DEF_C)))</f>
        <v>1.5285599999999999</v>
      </c>
      <c r="AC65">
        <f>(0.7*(SH_F*DEF_C))+(S65/(MAX(S:S))*(0.3*(SH_F*DEF_C)))</f>
        <v>1.2032135042936125</v>
      </c>
    </row>
    <row r="66" spans="1:29" x14ac:dyDescent="0.25">
      <c r="B66" s="33"/>
      <c r="C66" s="33"/>
      <c r="D66" s="33"/>
      <c r="E66" s="33"/>
    </row>
    <row r="67" spans="1:29" x14ac:dyDescent="0.25">
      <c r="B67" s="33"/>
      <c r="C67" s="33"/>
      <c r="D67" s="33"/>
      <c r="E67" s="33"/>
    </row>
    <row r="68" spans="1:29" x14ac:dyDescent="0.25">
      <c r="B68" s="33"/>
      <c r="C68" s="33"/>
      <c r="D68" s="33"/>
      <c r="E68" s="33"/>
    </row>
    <row r="69" spans="1:29" x14ac:dyDescent="0.25">
      <c r="B69" s="33"/>
      <c r="C69" s="33"/>
      <c r="D69" s="33"/>
      <c r="E69" s="33"/>
    </row>
    <row r="70" spans="1:29" x14ac:dyDescent="0.25">
      <c r="B70" s="33"/>
      <c r="C70" s="33"/>
      <c r="D70" s="33"/>
      <c r="E70" s="33"/>
    </row>
    <row r="71" spans="1:29" x14ac:dyDescent="0.25">
      <c r="B71" s="33"/>
      <c r="C71" s="33"/>
      <c r="D71" s="33"/>
      <c r="E71" s="33"/>
    </row>
    <row r="72" spans="1:29" x14ac:dyDescent="0.25">
      <c r="B72" s="33"/>
      <c r="C72" s="33"/>
      <c r="D72" s="33"/>
      <c r="E72" s="33"/>
    </row>
    <row r="73" spans="1:29" x14ac:dyDescent="0.25">
      <c r="B73" s="33"/>
      <c r="C73" s="33"/>
      <c r="D73" s="33"/>
      <c r="E73" s="33"/>
    </row>
    <row r="74" spans="1:29" x14ac:dyDescent="0.25">
      <c r="B74" s="33"/>
      <c r="C74" s="33"/>
      <c r="D74" s="33"/>
      <c r="E74" s="33"/>
    </row>
    <row r="75" spans="1:29" x14ac:dyDescent="0.25">
      <c r="B75" s="33"/>
      <c r="C75" s="33"/>
      <c r="D75" s="33"/>
      <c r="E75" s="33"/>
    </row>
    <row r="76" spans="1:29" x14ac:dyDescent="0.25">
      <c r="B76" s="33"/>
      <c r="C76" s="33"/>
      <c r="D76" s="33"/>
      <c r="E76" s="33"/>
    </row>
    <row r="77" spans="1:29" x14ac:dyDescent="0.25">
      <c r="B77" s="33"/>
      <c r="C77" s="33"/>
      <c r="D77" s="33"/>
      <c r="E77" s="33"/>
    </row>
    <row r="78" spans="1:29" x14ac:dyDescent="0.25">
      <c r="B78" s="33"/>
      <c r="C78" s="33"/>
      <c r="D78" s="33"/>
      <c r="E78" s="33"/>
    </row>
    <row r="79" spans="1:29" x14ac:dyDescent="0.25">
      <c r="B79" s="33"/>
      <c r="C79" s="33"/>
      <c r="D79" s="33"/>
      <c r="E79" s="33"/>
    </row>
    <row r="80" spans="1:29" x14ac:dyDescent="0.25">
      <c r="B80" s="33"/>
      <c r="C80" s="33"/>
      <c r="D80" s="33"/>
      <c r="E80" s="33"/>
    </row>
    <row r="81" spans="2:5" x14ac:dyDescent="0.25">
      <c r="B81" s="33"/>
      <c r="C81" s="33"/>
      <c r="D81" s="33"/>
      <c r="E81" s="33"/>
    </row>
    <row r="82" spans="2:5" x14ac:dyDescent="0.25">
      <c r="B82" s="33"/>
      <c r="C82" s="33"/>
      <c r="D82" s="33"/>
      <c r="E82" s="33"/>
    </row>
    <row r="83" spans="2:5" x14ac:dyDescent="0.25">
      <c r="B83" s="33"/>
      <c r="C83" s="33"/>
      <c r="D83" s="33"/>
      <c r="E83" s="33"/>
    </row>
    <row r="84" spans="2:5" x14ac:dyDescent="0.25">
      <c r="B84" s="33"/>
      <c r="C84" s="33"/>
      <c r="D84" s="33"/>
      <c r="E84" s="33"/>
    </row>
    <row r="85" spans="2:5" x14ac:dyDescent="0.25">
      <c r="B85" s="33"/>
      <c r="C85" s="33"/>
      <c r="D85" s="33"/>
      <c r="E85" s="33"/>
    </row>
    <row r="86" spans="2:5" x14ac:dyDescent="0.25">
      <c r="B86" s="33"/>
      <c r="C86" s="33"/>
      <c r="D86" s="33"/>
      <c r="E86" s="33"/>
    </row>
    <row r="87" spans="2:5" x14ac:dyDescent="0.25">
      <c r="B87" s="33"/>
      <c r="C87" s="33"/>
      <c r="D87" s="33"/>
      <c r="E87" s="33"/>
    </row>
    <row r="88" spans="2:5" x14ac:dyDescent="0.25">
      <c r="B88" s="33"/>
      <c r="C88" s="33"/>
      <c r="D88" s="33"/>
      <c r="E88" s="33"/>
    </row>
    <row r="89" spans="2:5" x14ac:dyDescent="0.25">
      <c r="B89" s="33"/>
      <c r="C89" s="33"/>
      <c r="D89" s="33"/>
      <c r="E89" s="33"/>
    </row>
    <row r="90" spans="2:5" x14ac:dyDescent="0.25">
      <c r="B90" s="33"/>
      <c r="C90" s="33"/>
      <c r="D90" s="33"/>
      <c r="E90" s="33"/>
    </row>
    <row r="91" spans="2:5" x14ac:dyDescent="0.25">
      <c r="B91" s="33"/>
      <c r="C91" s="33"/>
      <c r="D91" s="33"/>
      <c r="E91" s="33"/>
    </row>
    <row r="92" spans="2:5" x14ac:dyDescent="0.25">
      <c r="B92" s="33"/>
      <c r="C92" s="33"/>
      <c r="D92" s="33"/>
      <c r="E92" s="33"/>
    </row>
    <row r="93" spans="2:5" x14ac:dyDescent="0.25">
      <c r="B93" s="33"/>
      <c r="C93" s="33"/>
      <c r="D93" s="33"/>
      <c r="E93" s="33"/>
    </row>
    <row r="94" spans="2:5" x14ac:dyDescent="0.25">
      <c r="B94" s="33"/>
      <c r="C94" s="33"/>
      <c r="D94" s="33"/>
      <c r="E94" s="33"/>
    </row>
    <row r="95" spans="2:5" x14ac:dyDescent="0.25">
      <c r="B95" s="33"/>
      <c r="C95" s="33"/>
      <c r="D95" s="33"/>
      <c r="E95" s="33"/>
    </row>
    <row r="96" spans="2:5" x14ac:dyDescent="0.25">
      <c r="B96" s="33"/>
      <c r="C96" s="33"/>
      <c r="D96" s="33"/>
      <c r="E96" s="33"/>
    </row>
    <row r="97" spans="2:5" x14ac:dyDescent="0.25">
      <c r="B97" s="33"/>
      <c r="C97" s="33"/>
      <c r="D97" s="33"/>
      <c r="E97" s="33"/>
    </row>
    <row r="98" spans="2:5" x14ac:dyDescent="0.25">
      <c r="B98" s="33"/>
      <c r="C98" s="33"/>
      <c r="D98" s="33"/>
      <c r="E98" s="33"/>
    </row>
    <row r="99" spans="2:5" x14ac:dyDescent="0.25">
      <c r="B99" s="33"/>
      <c r="C99" s="33"/>
      <c r="D99" s="33"/>
      <c r="E99" s="33"/>
    </row>
    <row r="100" spans="2:5" x14ac:dyDescent="0.25">
      <c r="B100" s="33"/>
      <c r="C100" s="33"/>
      <c r="D100" s="33"/>
      <c r="E100" s="33"/>
    </row>
    <row r="101" spans="2:5" x14ac:dyDescent="0.25">
      <c r="B101" s="33"/>
      <c r="C101" s="33"/>
      <c r="D101" s="33"/>
      <c r="E101" s="33"/>
    </row>
    <row r="102" spans="2:5" x14ac:dyDescent="0.25">
      <c r="B102" s="33"/>
      <c r="C102" s="33"/>
      <c r="D102" s="33"/>
      <c r="E102" s="33"/>
    </row>
    <row r="103" spans="2:5" x14ac:dyDescent="0.25">
      <c r="B103" s="33"/>
      <c r="C103" s="33"/>
      <c r="D103" s="33"/>
      <c r="E103" s="33"/>
    </row>
    <row r="104" spans="2:5" x14ac:dyDescent="0.25">
      <c r="B104" s="33"/>
      <c r="C104" s="33"/>
      <c r="D104" s="33"/>
      <c r="E104" s="33"/>
    </row>
    <row r="105" spans="2:5" x14ac:dyDescent="0.25">
      <c r="B105" s="33"/>
      <c r="C105" s="33"/>
      <c r="D105" s="33"/>
      <c r="E105" s="33"/>
    </row>
    <row r="106" spans="2:5" x14ac:dyDescent="0.25">
      <c r="B106" s="33"/>
      <c r="C106" s="33"/>
      <c r="D106" s="33"/>
      <c r="E106" s="33"/>
    </row>
    <row r="107" spans="2:5" x14ac:dyDescent="0.25">
      <c r="B107" s="33"/>
      <c r="C107" s="33"/>
      <c r="D107" s="33"/>
      <c r="E107" s="33"/>
    </row>
    <row r="108" spans="2:5" x14ac:dyDescent="0.25">
      <c r="B108" s="33"/>
      <c r="C108" s="33"/>
      <c r="D108" s="33"/>
      <c r="E108" s="33"/>
    </row>
    <row r="109" spans="2:5" x14ac:dyDescent="0.25">
      <c r="B109" s="33"/>
      <c r="C109" s="33"/>
      <c r="D109" s="33"/>
      <c r="E109" s="33"/>
    </row>
    <row r="110" spans="2:5" x14ac:dyDescent="0.25">
      <c r="B110" s="33"/>
      <c r="C110" s="33"/>
      <c r="D110" s="33"/>
      <c r="E110" s="33"/>
    </row>
    <row r="111" spans="2:5" x14ac:dyDescent="0.25">
      <c r="B111" s="33"/>
      <c r="C111" s="33"/>
      <c r="D111" s="33"/>
      <c r="E111" s="33"/>
    </row>
    <row r="112" spans="2:5" x14ac:dyDescent="0.25">
      <c r="B112" s="33"/>
      <c r="C112" s="33"/>
      <c r="D112" s="33"/>
      <c r="E112" s="33"/>
    </row>
    <row r="113" spans="2:5" x14ac:dyDescent="0.25">
      <c r="B113" s="33"/>
      <c r="C113" s="33"/>
      <c r="D113" s="33"/>
      <c r="E113" s="33"/>
    </row>
    <row r="114" spans="2:5" x14ac:dyDescent="0.25">
      <c r="B114" s="33"/>
      <c r="C114" s="33"/>
      <c r="D114" s="33"/>
      <c r="E114" s="33"/>
    </row>
    <row r="115" spans="2:5" x14ac:dyDescent="0.25">
      <c r="B115" s="33"/>
      <c r="C115" s="33"/>
      <c r="D115" s="33"/>
      <c r="E115" s="33"/>
    </row>
    <row r="116" spans="2:5" x14ac:dyDescent="0.25">
      <c r="B116" s="33"/>
      <c r="C116" s="33"/>
      <c r="D116" s="33"/>
      <c r="E116" s="33"/>
    </row>
    <row r="117" spans="2:5" x14ac:dyDescent="0.25">
      <c r="B117" s="33"/>
      <c r="C117" s="33"/>
      <c r="D117" s="33"/>
      <c r="E117" s="33"/>
    </row>
    <row r="118" spans="2:5" x14ac:dyDescent="0.25">
      <c r="B118" s="33"/>
      <c r="C118" s="33"/>
      <c r="D118" s="33"/>
      <c r="E118" s="33"/>
    </row>
    <row r="119" spans="2:5" x14ac:dyDescent="0.25">
      <c r="B119" s="33"/>
      <c r="C119" s="33"/>
      <c r="D119" s="33"/>
      <c r="E119" s="33"/>
    </row>
    <row r="120" spans="2:5" x14ac:dyDescent="0.25">
      <c r="B120" s="33"/>
      <c r="C120" s="33"/>
      <c r="D120" s="33"/>
      <c r="E120" s="33"/>
    </row>
    <row r="121" spans="2:5" x14ac:dyDescent="0.25">
      <c r="B121" s="33"/>
      <c r="C121" s="33"/>
      <c r="D121" s="33"/>
      <c r="E121" s="33"/>
    </row>
    <row r="122" spans="2:5" x14ac:dyDescent="0.25">
      <c r="B122" s="33"/>
      <c r="C122" s="33"/>
      <c r="D122" s="33"/>
      <c r="E122" s="33"/>
    </row>
    <row r="123" spans="2:5" x14ac:dyDescent="0.25">
      <c r="B123" s="33"/>
      <c r="C123" s="33"/>
      <c r="D123" s="33"/>
      <c r="E123" s="33"/>
    </row>
    <row r="124" spans="2:5" x14ac:dyDescent="0.25">
      <c r="B124" s="33"/>
      <c r="C124" s="33"/>
      <c r="D124" s="33"/>
      <c r="E124" s="33"/>
    </row>
    <row r="125" spans="2:5" x14ac:dyDescent="0.25">
      <c r="B125" s="33"/>
      <c r="C125" s="33"/>
      <c r="D125" s="33"/>
      <c r="E125" s="33"/>
    </row>
    <row r="126" spans="2:5" x14ac:dyDescent="0.25">
      <c r="B126" s="33"/>
      <c r="C126" s="33"/>
      <c r="D126" s="33"/>
      <c r="E126" s="33"/>
    </row>
    <row r="127" spans="2:5" x14ac:dyDescent="0.25">
      <c r="B127" s="33"/>
      <c r="C127" s="33"/>
      <c r="D127" s="33"/>
      <c r="E127" s="33"/>
    </row>
    <row r="128" spans="2:5" x14ac:dyDescent="0.25">
      <c r="B128" s="33"/>
      <c r="C128" s="33"/>
      <c r="D128" s="33"/>
      <c r="E128" s="33"/>
    </row>
    <row r="129" spans="2:5" x14ac:dyDescent="0.25">
      <c r="B129" s="33"/>
      <c r="C129" s="33"/>
      <c r="D129" s="33"/>
      <c r="E129" s="33"/>
    </row>
    <row r="130" spans="2:5" x14ac:dyDescent="0.25">
      <c r="B130" s="33"/>
      <c r="C130" s="33"/>
      <c r="D130" s="33"/>
      <c r="E130" s="33"/>
    </row>
    <row r="131" spans="2:5" x14ac:dyDescent="0.25">
      <c r="B131" s="33"/>
      <c r="C131" s="33"/>
      <c r="D131" s="33"/>
      <c r="E131" s="33"/>
    </row>
    <row r="132" spans="2:5" x14ac:dyDescent="0.25">
      <c r="B132" s="33"/>
      <c r="C132" s="33"/>
      <c r="D132" s="33"/>
      <c r="E132" s="33"/>
    </row>
    <row r="133" spans="2:5" x14ac:dyDescent="0.25">
      <c r="B133" s="33"/>
      <c r="C133" s="33"/>
      <c r="D133" s="33"/>
      <c r="E133" s="33"/>
    </row>
    <row r="134" spans="2:5" x14ac:dyDescent="0.25">
      <c r="B134" s="33"/>
      <c r="C134" s="33"/>
      <c r="D134" s="33"/>
      <c r="E134" s="33"/>
    </row>
    <row r="135" spans="2:5" x14ac:dyDescent="0.25">
      <c r="B135" s="33"/>
      <c r="C135" s="33"/>
      <c r="D135" s="33"/>
      <c r="E135" s="33"/>
    </row>
    <row r="136" spans="2:5" x14ac:dyDescent="0.25">
      <c r="B136" s="33"/>
      <c r="C136" s="33"/>
      <c r="D136" s="33"/>
      <c r="E136" s="33"/>
    </row>
    <row r="137" spans="2:5" x14ac:dyDescent="0.25">
      <c r="B137" s="33"/>
      <c r="C137" s="33"/>
      <c r="D137" s="33"/>
      <c r="E137" s="33"/>
    </row>
    <row r="138" spans="2:5" x14ac:dyDescent="0.25">
      <c r="B138" s="33"/>
      <c r="C138" s="33"/>
      <c r="D138" s="33"/>
      <c r="E138" s="33"/>
    </row>
    <row r="139" spans="2:5" x14ac:dyDescent="0.25">
      <c r="B139" s="33"/>
      <c r="C139" s="33"/>
      <c r="D139" s="33"/>
      <c r="E139" s="33"/>
    </row>
  </sheetData>
  <autoFilter ref="B2:AC65">
    <sortState ref="B3:AC65">
      <sortCondition descending="1" ref="U2:U65"/>
    </sortState>
  </autoFilter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A75" sqref="A75:XFD75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5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7" t="s">
        <v>7</v>
      </c>
      <c r="H2" s="4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6" t="s">
        <v>195</v>
      </c>
      <c r="C3" s="47" t="s">
        <v>35</v>
      </c>
      <c r="D3" s="47" t="s">
        <v>273</v>
      </c>
      <c r="E3" s="47" t="s">
        <v>3</v>
      </c>
      <c r="F3" s="48">
        <v>56</v>
      </c>
      <c r="G3" s="48">
        <v>84</v>
      </c>
      <c r="H3" s="48">
        <v>34</v>
      </c>
      <c r="I3" s="48">
        <v>28</v>
      </c>
      <c r="J3" s="48">
        <v>25</v>
      </c>
      <c r="K3" s="48">
        <v>37</v>
      </c>
      <c r="L3" s="48">
        <v>42</v>
      </c>
      <c r="M3" s="60">
        <v>1094</v>
      </c>
      <c r="N3">
        <f>G3*82/F3</f>
        <v>123</v>
      </c>
      <c r="O3">
        <f>H3*82/F3</f>
        <v>49.785714285714285</v>
      </c>
      <c r="P3">
        <f>I3*82/F3</f>
        <v>41</v>
      </c>
      <c r="Q3">
        <f>J3*82/F3</f>
        <v>36.607142857142854</v>
      </c>
      <c r="R3">
        <f>K3*82/F3</f>
        <v>54.178571428571431</v>
      </c>
      <c r="S3">
        <f>L3*82/F3</f>
        <v>61.5</v>
      </c>
      <c r="U3" s="10">
        <f>SUM(V3:X3)</f>
        <v>18.14136209643905</v>
      </c>
      <c r="V3">
        <f>N3/MAX(N:N)*OFF_R</f>
        <v>13</v>
      </c>
      <c r="W3">
        <f>O3/MAX(O:O)*PUN_R</f>
        <v>0.49275362318840576</v>
      </c>
      <c r="X3">
        <f>SUM(Z3:AC3)</f>
        <v>4.6486084732506434</v>
      </c>
      <c r="Y3">
        <f>X3/DEF_R*10</f>
        <v>7.7476807887510724</v>
      </c>
      <c r="Z3">
        <f>(0.7*(HIT_F*DEF_R))+(P3/(MAX(P:P))*(0.3*(HIT_F*DEF_R)))</f>
        <v>1.1229729729729727</v>
      </c>
      <c r="AA3">
        <f>(0.7*(BkS_F*DEF_R))+(Q3/(MAX(Q:Q))*(0.3*(BkS_F*DEF_R)))</f>
        <v>0.74300223214285699</v>
      </c>
      <c r="AB3">
        <f>(0.7*(TkA_F*DEF_R))+(R3/(MAX(R:R))*(0.3*(TkA_F*DEF_R)))</f>
        <v>1.6460666953528398</v>
      </c>
      <c r="AC3">
        <f>(0.7*(SH_F*DEF_R))+(S3/(MAX(S:S))*(0.3*(SH_F*DEF_R)))</f>
        <v>1.136566572781974</v>
      </c>
    </row>
    <row r="4" spans="1:29" x14ac:dyDescent="0.25">
      <c r="A4" s="9">
        <v>2</v>
      </c>
      <c r="B4" s="49" t="s">
        <v>55</v>
      </c>
      <c r="C4" s="50" t="s">
        <v>37</v>
      </c>
      <c r="D4" s="50" t="s">
        <v>273</v>
      </c>
      <c r="E4" s="50" t="s">
        <v>3</v>
      </c>
      <c r="F4" s="51">
        <v>55</v>
      </c>
      <c r="G4" s="51">
        <v>81</v>
      </c>
      <c r="H4" s="51">
        <v>18</v>
      </c>
      <c r="I4" s="51">
        <v>12</v>
      </c>
      <c r="J4" s="51">
        <v>13</v>
      </c>
      <c r="K4" s="51">
        <v>27</v>
      </c>
      <c r="L4" s="51">
        <v>164</v>
      </c>
      <c r="M4" s="61">
        <v>1224</v>
      </c>
      <c r="N4">
        <f>G4*82/F4</f>
        <v>120.76363636363637</v>
      </c>
      <c r="O4">
        <f>H4*82/F4</f>
        <v>26.836363636363636</v>
      </c>
      <c r="P4">
        <f>I4*82/F4</f>
        <v>17.890909090909091</v>
      </c>
      <c r="Q4">
        <f>J4*82/F4</f>
        <v>19.381818181818183</v>
      </c>
      <c r="R4">
        <f>K4*82/F4</f>
        <v>40.254545454545458</v>
      </c>
      <c r="S4">
        <f>L4*82/F4</f>
        <v>244.5090909090909</v>
      </c>
      <c r="U4" s="10">
        <f>SUM(V4:X4)</f>
        <v>17.524354295999323</v>
      </c>
      <c r="V4">
        <f>N4/MAX(N:N)*OFF_R</f>
        <v>12.763636363636364</v>
      </c>
      <c r="W4">
        <f>O4/MAX(O:O)*PUN_R</f>
        <v>0.26561264822134384</v>
      </c>
      <c r="X4">
        <f>SUM(Z4:AC4)</f>
        <v>4.4951052841416139</v>
      </c>
      <c r="Y4">
        <f>X4/DEF_R*10</f>
        <v>7.4918421402360238</v>
      </c>
      <c r="Z4">
        <f>(0.7*(HIT_F*DEF_R))+(P4/(MAX(P:P))*(0.3*(HIT_F*DEF_R)))</f>
        <v>1.0818427518427516</v>
      </c>
      <c r="AA4">
        <f>(0.7*(BkS_F*DEF_R))+(Q4/(MAX(Q:Q))*(0.3*(BkS_F*DEF_R)))</f>
        <v>0.68982954545454533</v>
      </c>
      <c r="AB4">
        <f>(0.7*(TkA_F*DEF_R))+(R4/(MAX(R:R))*(0.3*(TkA_F*DEF_R)))</f>
        <v>1.5792289156626504</v>
      </c>
      <c r="AC4">
        <f>(0.7*(SH_F*DEF_R))+(S4/(MAX(S:S))*(0.3*(SH_F*DEF_R)))</f>
        <v>1.1442040711816668</v>
      </c>
    </row>
    <row r="5" spans="1:29" x14ac:dyDescent="0.25">
      <c r="A5" s="9">
        <v>3</v>
      </c>
      <c r="B5" s="46" t="s">
        <v>224</v>
      </c>
      <c r="C5" s="47" t="s">
        <v>33</v>
      </c>
      <c r="D5" s="47" t="s">
        <v>273</v>
      </c>
      <c r="E5" s="47" t="s">
        <v>3</v>
      </c>
      <c r="F5" s="48">
        <v>55</v>
      </c>
      <c r="G5" s="48">
        <v>75</v>
      </c>
      <c r="H5" s="48">
        <v>40</v>
      </c>
      <c r="I5" s="48">
        <v>40</v>
      </c>
      <c r="J5" s="48">
        <v>30</v>
      </c>
      <c r="K5" s="48">
        <v>28</v>
      </c>
      <c r="L5" s="48">
        <v>87</v>
      </c>
      <c r="M5" s="60">
        <v>1162</v>
      </c>
      <c r="N5">
        <f>G5*82/F5</f>
        <v>111.81818181818181</v>
      </c>
      <c r="O5">
        <f>H5*82/F5</f>
        <v>59.636363636363633</v>
      </c>
      <c r="P5">
        <f>I5*82/F5</f>
        <v>59.636363636363633</v>
      </c>
      <c r="Q5">
        <f>J5*82/F5</f>
        <v>44.727272727272727</v>
      </c>
      <c r="R5">
        <f>K5*82/F5</f>
        <v>41.745454545454542</v>
      </c>
      <c r="S5">
        <f>L5*82/F5</f>
        <v>129.70909090909092</v>
      </c>
      <c r="U5" s="10">
        <f>SUM(V5:X5)</f>
        <v>17.058441513013925</v>
      </c>
      <c r="V5">
        <f>N5/MAX(N:N)*OFF_R</f>
        <v>11.818181818181818</v>
      </c>
      <c r="W5">
        <f>O5/MAX(O:O)*PUN_R</f>
        <v>0.59025032938076405</v>
      </c>
      <c r="X5">
        <f>SUM(Z5:AC5)</f>
        <v>4.6500093654513437</v>
      </c>
      <c r="Y5">
        <f>X5/DEF_R*10</f>
        <v>7.7500156090855734</v>
      </c>
      <c r="Z5">
        <f>(0.7*(HIT_F*DEF_R))+(P5/(MAX(P:P))*(0.3*(HIT_F*DEF_R)))</f>
        <v>1.1561425061425059</v>
      </c>
      <c r="AA5">
        <f>(0.7*(BkS_F*DEF_R))+(Q5/(MAX(Q:Q))*(0.3*(BkS_F*DEF_R)))</f>
        <v>0.76806818181818171</v>
      </c>
      <c r="AB5">
        <f>(0.7*(TkA_F*DEF_R))+(R5/(MAX(R:R))*(0.3*(TkA_F*DEF_R)))</f>
        <v>1.5863855421686746</v>
      </c>
      <c r="AC5">
        <f>(0.7*(SH_F*DEF_R))+(S5/(MAX(S:S))*(0.3*(SH_F*DEF_R)))</f>
        <v>1.1394131353219816</v>
      </c>
    </row>
    <row r="6" spans="1:29" x14ac:dyDescent="0.25">
      <c r="A6" s="9">
        <v>4</v>
      </c>
      <c r="B6" s="49" t="s">
        <v>62</v>
      </c>
      <c r="C6" s="50" t="s">
        <v>37</v>
      </c>
      <c r="D6" s="50" t="s">
        <v>273</v>
      </c>
      <c r="E6" s="50" t="s">
        <v>3</v>
      </c>
      <c r="F6" s="51">
        <v>56</v>
      </c>
      <c r="G6" s="51">
        <v>67</v>
      </c>
      <c r="H6" s="51">
        <v>41</v>
      </c>
      <c r="I6" s="51">
        <v>57</v>
      </c>
      <c r="J6" s="51">
        <v>43</v>
      </c>
      <c r="K6" s="51">
        <v>33</v>
      </c>
      <c r="L6" s="51">
        <v>4595</v>
      </c>
      <c r="M6" s="61">
        <v>1196</v>
      </c>
      <c r="N6">
        <f>G6*82/F6</f>
        <v>98.107142857142861</v>
      </c>
      <c r="O6">
        <f>H6*82/F6</f>
        <v>60.035714285714285</v>
      </c>
      <c r="P6">
        <f>I6*82/F6</f>
        <v>83.464285714285708</v>
      </c>
      <c r="Q6">
        <f>J6*82/F6</f>
        <v>62.964285714285715</v>
      </c>
      <c r="R6">
        <f>K6*82/F6</f>
        <v>48.321428571428569</v>
      </c>
      <c r="S6">
        <f>L6*82/F6</f>
        <v>6728.3928571428569</v>
      </c>
      <c r="U6" s="10">
        <f>SUM(V6:X6)</f>
        <v>16.018913141495624</v>
      </c>
      <c r="V6">
        <f>N6/MAX(N:N)*OFF_R</f>
        <v>10.36904761904762</v>
      </c>
      <c r="W6">
        <f>O6/MAX(O:O)*PUN_R</f>
        <v>0.59420289855072461</v>
      </c>
      <c r="X6">
        <f>SUM(Z6:AC6)</f>
        <v>5.0556626238972768</v>
      </c>
      <c r="Y6">
        <f>X6/DEF_R*10</f>
        <v>8.4261043731621275</v>
      </c>
      <c r="Z6">
        <f>(0.7*(HIT_F*DEF_R))+(P6/(MAX(P:P))*(0.3*(HIT_F*DEF_R)))</f>
        <v>1.1985521235521233</v>
      </c>
      <c r="AA6">
        <f>(0.7*(BkS_F*DEF_R))+(Q6/(MAX(Q:Q))*(0.3*(BkS_F*DEF_R)))</f>
        <v>0.82436383928571411</v>
      </c>
      <c r="AB6">
        <f>(0.7*(TkA_F*DEF_R))+(R6/(MAX(R:R))*(0.3*(TkA_F*DEF_R)))</f>
        <v>1.6179513769363165</v>
      </c>
      <c r="AC6">
        <f>(0.7*(SH_F*DEF_R))+(S6/(MAX(S:S))*(0.3*(SH_F*DEF_R)))</f>
        <v>1.4147952841231231</v>
      </c>
    </row>
    <row r="7" spans="1:29" x14ac:dyDescent="0.25">
      <c r="A7" s="9">
        <v>5</v>
      </c>
      <c r="B7" s="46" t="s">
        <v>229</v>
      </c>
      <c r="C7" s="47" t="s">
        <v>41</v>
      </c>
      <c r="D7" s="47" t="s">
        <v>273</v>
      </c>
      <c r="E7" s="47" t="s">
        <v>3</v>
      </c>
      <c r="F7" s="48">
        <v>55</v>
      </c>
      <c r="G7" s="48">
        <v>66</v>
      </c>
      <c r="H7" s="48">
        <v>20</v>
      </c>
      <c r="I7" s="48">
        <v>18</v>
      </c>
      <c r="J7" s="48">
        <v>27</v>
      </c>
      <c r="K7" s="48">
        <v>53</v>
      </c>
      <c r="L7" s="48">
        <v>3658</v>
      </c>
      <c r="M7" s="60">
        <v>1082</v>
      </c>
      <c r="N7">
        <f>G7*82/F7</f>
        <v>98.4</v>
      </c>
      <c r="O7">
        <f>H7*82/F7</f>
        <v>29.818181818181817</v>
      </c>
      <c r="P7">
        <f>I7*82/F7</f>
        <v>26.836363636363636</v>
      </c>
      <c r="Q7">
        <f>J7*82/F7</f>
        <v>40.254545454545458</v>
      </c>
      <c r="R7">
        <f>K7*82/F7</f>
        <v>79.018181818181816</v>
      </c>
      <c r="S7">
        <f>L7*82/F7</f>
        <v>5453.7454545454548</v>
      </c>
      <c r="U7" s="10">
        <f>SUM(V7:X7)</f>
        <v>15.674052424218306</v>
      </c>
      <c r="V7">
        <f>N7/MAX(N:N)*OFF_R</f>
        <v>10.4</v>
      </c>
      <c r="W7">
        <f>O7/MAX(O:O)*PUN_R</f>
        <v>0.29512516469038202</v>
      </c>
      <c r="X7">
        <f>SUM(Z7:AC7)</f>
        <v>4.9789272595279233</v>
      </c>
      <c r="Y7">
        <f>X7/DEF_R*10</f>
        <v>8.298212099213206</v>
      </c>
      <c r="Z7">
        <f>(0.7*(HIT_F*DEF_R))+(P7/(MAX(P:P))*(0.3*(HIT_F*DEF_R)))</f>
        <v>1.0977641277641277</v>
      </c>
      <c r="AA7">
        <f>(0.7*(BkS_F*DEF_R))+(Q7/(MAX(Q:Q))*(0.3*(BkS_F*DEF_R)))</f>
        <v>0.75426136363636354</v>
      </c>
      <c r="AB7">
        <f>(0.7*(TkA_F*DEF_R))+(R7/(MAX(R:R))*(0.3*(TkA_F*DEF_R)))</f>
        <v>1.7653012048192769</v>
      </c>
      <c r="AC7">
        <f>(0.7*(SH_F*DEF_R))+(S7/(MAX(S:S))*(0.3*(SH_F*DEF_R)))</f>
        <v>1.3616005633081549</v>
      </c>
    </row>
    <row r="8" spans="1:29" x14ac:dyDescent="0.25">
      <c r="A8" s="9">
        <v>6</v>
      </c>
      <c r="B8" s="49" t="s">
        <v>219</v>
      </c>
      <c r="C8" s="50" t="s">
        <v>35</v>
      </c>
      <c r="D8" s="50" t="s">
        <v>273</v>
      </c>
      <c r="E8" s="50" t="s">
        <v>3</v>
      </c>
      <c r="F8" s="51">
        <v>56</v>
      </c>
      <c r="G8" s="51">
        <v>66</v>
      </c>
      <c r="H8" s="51">
        <v>20</v>
      </c>
      <c r="I8" s="51">
        <v>45</v>
      </c>
      <c r="J8" s="51">
        <v>24</v>
      </c>
      <c r="K8" s="51">
        <v>32</v>
      </c>
      <c r="L8" s="51">
        <v>128</v>
      </c>
      <c r="M8" s="61">
        <v>1066</v>
      </c>
      <c r="N8">
        <f>G8*82/F8</f>
        <v>96.642857142857139</v>
      </c>
      <c r="O8">
        <f>H8*82/F8</f>
        <v>29.285714285714285</v>
      </c>
      <c r="P8">
        <f>I8*82/F8</f>
        <v>65.892857142857139</v>
      </c>
      <c r="Q8">
        <f>J8*82/F8</f>
        <v>35.142857142857146</v>
      </c>
      <c r="R8">
        <f>K8*82/F8</f>
        <v>46.857142857142854</v>
      </c>
      <c r="S8">
        <f>L8*82/F8</f>
        <v>187.42857142857142</v>
      </c>
      <c r="U8" s="10">
        <f>SUM(V8:X8)</f>
        <v>15.162645405314247</v>
      </c>
      <c r="V8">
        <f>N8/MAX(N:N)*OFF_R</f>
        <v>10.214285714285714</v>
      </c>
      <c r="W8">
        <f>O8/MAX(O:O)*PUN_R</f>
        <v>0.28985507246376807</v>
      </c>
      <c r="X8">
        <f>SUM(Z8:AC8)</f>
        <v>4.6585046185647654</v>
      </c>
      <c r="Y8">
        <f>X8/DEF_R*10</f>
        <v>7.7641743642746084</v>
      </c>
      <c r="Z8">
        <f>(0.7*(HIT_F*DEF_R))+(P8/(MAX(P:P))*(0.3*(HIT_F*DEF_R)))</f>
        <v>1.1672779922779921</v>
      </c>
      <c r="AA8">
        <f>(0.7*(BkS_F*DEF_R))+(Q8/(MAX(Q:Q))*(0.3*(BkS_F*DEF_R)))</f>
        <v>0.73848214285714275</v>
      </c>
      <c r="AB8">
        <f>(0.7*(TkA_F*DEF_R))+(R8/(MAX(R:R))*(0.3*(TkA_F*DEF_R)))</f>
        <v>1.6109225473321858</v>
      </c>
      <c r="AC8">
        <f>(0.7*(SH_F*DEF_R))+(S8/(MAX(S:S))*(0.3*(SH_F*DEF_R)))</f>
        <v>1.1418219360974449</v>
      </c>
    </row>
    <row r="9" spans="1:29" x14ac:dyDescent="0.25">
      <c r="A9" s="9">
        <v>7</v>
      </c>
      <c r="B9" s="46" t="s">
        <v>140</v>
      </c>
      <c r="C9" s="47" t="s">
        <v>41</v>
      </c>
      <c r="D9" s="47" t="s">
        <v>273</v>
      </c>
      <c r="E9" s="47" t="s">
        <v>3</v>
      </c>
      <c r="F9" s="48">
        <v>55</v>
      </c>
      <c r="G9" s="48">
        <v>61</v>
      </c>
      <c r="H9" s="48">
        <v>16</v>
      </c>
      <c r="I9" s="48">
        <v>50</v>
      </c>
      <c r="J9" s="48">
        <v>26</v>
      </c>
      <c r="K9" s="48">
        <v>37</v>
      </c>
      <c r="L9" s="48">
        <v>7811</v>
      </c>
      <c r="M9" s="60">
        <v>1130</v>
      </c>
      <c r="N9">
        <f>G9*82/F9</f>
        <v>90.945454545454552</v>
      </c>
      <c r="O9">
        <f>H9*82/F9</f>
        <v>23.854545454545455</v>
      </c>
      <c r="P9">
        <f>I9*82/F9</f>
        <v>74.545454545454547</v>
      </c>
      <c r="Q9">
        <f>J9*82/F9</f>
        <v>38.763636363636365</v>
      </c>
      <c r="R9">
        <f>K9*82/F9</f>
        <v>55.163636363636364</v>
      </c>
      <c r="S9">
        <f>L9*82/F9</f>
        <v>11645.49090909091</v>
      </c>
      <c r="U9" s="10">
        <f>SUM(V9:X9)</f>
        <v>15.051353748183633</v>
      </c>
      <c r="V9">
        <f>N9/MAX(N:N)*OFF_R</f>
        <v>9.6121212121212132</v>
      </c>
      <c r="W9">
        <f>O9/MAX(O:O)*PUN_R</f>
        <v>0.23610013175230565</v>
      </c>
      <c r="X9">
        <f>SUM(Z9:AC9)</f>
        <v>5.2031324043101144</v>
      </c>
      <c r="Y9">
        <f>X9/DEF_R*10</f>
        <v>8.6718873405168573</v>
      </c>
      <c r="Z9">
        <f>(0.7*(HIT_F*DEF_R))+(P9/(MAX(P:P))*(0.3*(HIT_F*DEF_R)))</f>
        <v>1.1826781326781326</v>
      </c>
      <c r="AA9">
        <f>(0.7*(BkS_F*DEF_R))+(Q9/(MAX(Q:Q))*(0.3*(BkS_F*DEF_R)))</f>
        <v>0.74965909090909078</v>
      </c>
      <c r="AB9">
        <f>(0.7*(TkA_F*DEF_R))+(R9/(MAX(R:R))*(0.3*(TkA_F*DEF_R)))</f>
        <v>1.6507951807228913</v>
      </c>
      <c r="AC9">
        <f>(0.7*(SH_F*DEF_R))+(S9/(MAX(S:S))*(0.3*(SH_F*DEF_R)))</f>
        <v>1.6199999999999999</v>
      </c>
    </row>
    <row r="10" spans="1:29" x14ac:dyDescent="0.25">
      <c r="A10" s="9">
        <v>8</v>
      </c>
      <c r="B10" s="49" t="s">
        <v>32</v>
      </c>
      <c r="C10" s="50" t="s">
        <v>33</v>
      </c>
      <c r="D10" s="50" t="s">
        <v>273</v>
      </c>
      <c r="E10" s="50" t="s">
        <v>3</v>
      </c>
      <c r="F10" s="51">
        <v>56</v>
      </c>
      <c r="G10" s="51">
        <v>64</v>
      </c>
      <c r="H10" s="51">
        <v>29</v>
      </c>
      <c r="I10" s="51">
        <v>56</v>
      </c>
      <c r="J10" s="51">
        <v>24</v>
      </c>
      <c r="K10" s="51">
        <v>20</v>
      </c>
      <c r="L10" s="51">
        <v>1593</v>
      </c>
      <c r="M10" s="61">
        <v>1016</v>
      </c>
      <c r="N10">
        <f>G10*82/F10</f>
        <v>93.714285714285708</v>
      </c>
      <c r="O10">
        <f>H10*82/F10</f>
        <v>42.464285714285715</v>
      </c>
      <c r="P10">
        <f>I10*82/F10</f>
        <v>82</v>
      </c>
      <c r="Q10">
        <f>J10*82/F10</f>
        <v>35.142857142857146</v>
      </c>
      <c r="R10">
        <f>K10*82/F10</f>
        <v>29.285714285714285</v>
      </c>
      <c r="S10">
        <f>L10*82/F10</f>
        <v>2332.6071428571427</v>
      </c>
      <c r="U10" s="10">
        <f>SUM(V10:X10)</f>
        <v>15.017402879807806</v>
      </c>
      <c r="V10">
        <f>N10/MAX(N:N)*OFF_R</f>
        <v>9.9047619047619051</v>
      </c>
      <c r="W10">
        <f>O10/MAX(O:O)*PUN_R</f>
        <v>0.42028985507246375</v>
      </c>
      <c r="X10">
        <f>SUM(Z10:AC10)</f>
        <v>4.6923511199734378</v>
      </c>
      <c r="Y10">
        <f>X10/DEF_R*10</f>
        <v>7.8205851999557296</v>
      </c>
      <c r="Z10">
        <f>(0.7*(HIT_F*DEF_R))+(P10/(MAX(P:P))*(0.3*(HIT_F*DEF_R)))</f>
        <v>1.1959459459459458</v>
      </c>
      <c r="AA10">
        <f>(0.7*(BkS_F*DEF_R))+(Q10/(MAX(Q:Q))*(0.3*(BkS_F*DEF_R)))</f>
        <v>0.73848214285714275</v>
      </c>
      <c r="AB10">
        <f>(0.7*(TkA_F*DEF_R))+(R10/(MAX(R:R))*(0.3*(TkA_F*DEF_R)))</f>
        <v>1.526576592082616</v>
      </c>
      <c r="AC10">
        <f>(0.7*(SH_F*DEF_R))+(S10/(MAX(S:S))*(0.3*(SH_F*DEF_R)))</f>
        <v>1.2313464390877333</v>
      </c>
    </row>
    <row r="11" spans="1:29" x14ac:dyDescent="0.25">
      <c r="A11" s="9">
        <v>9</v>
      </c>
      <c r="B11" s="49" t="s">
        <v>200</v>
      </c>
      <c r="C11" s="50" t="s">
        <v>33</v>
      </c>
      <c r="D11" s="50" t="s">
        <v>273</v>
      </c>
      <c r="E11" s="50" t="s">
        <v>3</v>
      </c>
      <c r="F11" s="51">
        <v>55</v>
      </c>
      <c r="G11" s="51">
        <v>56</v>
      </c>
      <c r="H11" s="51">
        <v>20</v>
      </c>
      <c r="I11" s="51">
        <v>45</v>
      </c>
      <c r="J11" s="51">
        <v>52</v>
      </c>
      <c r="K11" s="51">
        <v>83</v>
      </c>
      <c r="L11" s="51">
        <v>4473</v>
      </c>
      <c r="M11" s="61">
        <v>1125</v>
      </c>
      <c r="N11">
        <f>G11*82/F11</f>
        <v>83.490909090909085</v>
      </c>
      <c r="O11">
        <f>H11*82/F11</f>
        <v>29.818181818181817</v>
      </c>
      <c r="P11">
        <f>I11*82/F11</f>
        <v>67.090909090909093</v>
      </c>
      <c r="Q11">
        <f>J11*82/F11</f>
        <v>77.527272727272731</v>
      </c>
      <c r="R11">
        <f>K11*82/F11</f>
        <v>123.74545454545455</v>
      </c>
      <c r="S11">
        <f>L11*82/F11</f>
        <v>6668.8363636363638</v>
      </c>
      <c r="U11" s="10">
        <f>SUM(V11:X11)</f>
        <v>14.550405909646649</v>
      </c>
      <c r="V11">
        <f>N11/MAX(N:N)*OFF_R</f>
        <v>8.8242424242424242</v>
      </c>
      <c r="W11">
        <f>O11/MAX(O:O)*PUN_R</f>
        <v>0.29512516469038202</v>
      </c>
      <c r="X11">
        <f>SUM(Z11:AC11)</f>
        <v>5.4310383207138422</v>
      </c>
      <c r="Y11">
        <f>X11/DEF_R*10</f>
        <v>9.0517305345230703</v>
      </c>
      <c r="Z11">
        <f>(0.7*(HIT_F*DEF_R))+(P11/(MAX(P:P))*(0.3*(HIT_F*DEF_R)))</f>
        <v>1.1694103194103191</v>
      </c>
      <c r="AA11">
        <f>(0.7*(BkS_F*DEF_R))+(Q11/(MAX(Q:Q))*(0.3*(BkS_F*DEF_R)))</f>
        <v>0.86931818181818166</v>
      </c>
      <c r="AB11">
        <f>(0.7*(TkA_F*DEF_R))+(R11/(MAX(R:R))*(0.3*(TkA_F*DEF_R)))</f>
        <v>1.98</v>
      </c>
      <c r="AC11">
        <f>(0.7*(SH_F*DEF_R))+(S11/(MAX(S:S))*(0.3*(SH_F*DEF_R)))</f>
        <v>1.412309819485341</v>
      </c>
    </row>
    <row r="12" spans="1:29" x14ac:dyDescent="0.25">
      <c r="A12" s="9">
        <v>10</v>
      </c>
      <c r="B12" s="46" t="s">
        <v>118</v>
      </c>
      <c r="C12" s="47" t="s">
        <v>33</v>
      </c>
      <c r="D12" s="47" t="s">
        <v>273</v>
      </c>
      <c r="E12" s="47" t="s">
        <v>3</v>
      </c>
      <c r="F12" s="48">
        <v>52</v>
      </c>
      <c r="G12" s="48">
        <v>54</v>
      </c>
      <c r="H12" s="48">
        <v>18</v>
      </c>
      <c r="I12" s="48">
        <v>17</v>
      </c>
      <c r="J12" s="48">
        <v>20</v>
      </c>
      <c r="K12" s="48">
        <v>34</v>
      </c>
      <c r="L12" s="48">
        <v>4470</v>
      </c>
      <c r="M12" s="60">
        <v>1021</v>
      </c>
      <c r="N12">
        <f>G12*82/F12</f>
        <v>85.15384615384616</v>
      </c>
      <c r="O12">
        <f>H12*82/F12</f>
        <v>28.384615384615383</v>
      </c>
      <c r="P12">
        <f>I12*82/F12</f>
        <v>26.807692307692307</v>
      </c>
      <c r="Q12">
        <f>J12*82/F12</f>
        <v>31.53846153846154</v>
      </c>
      <c r="R12">
        <f>K12*82/F12</f>
        <v>53.615384615384613</v>
      </c>
      <c r="S12">
        <f>L12*82/F12</f>
        <v>7048.8461538461543</v>
      </c>
      <c r="U12" s="10">
        <f>SUM(V12:X12)</f>
        <v>14.177537347693962</v>
      </c>
      <c r="V12">
        <f>N12/MAX(N:N)*OFF_R</f>
        <v>9.0000000000000018</v>
      </c>
      <c r="W12">
        <f>O12/MAX(O:O)*PUN_R</f>
        <v>0.28093645484949831</v>
      </c>
      <c r="X12">
        <f>SUM(Z12:AC12)</f>
        <v>4.8966008928444609</v>
      </c>
      <c r="Y12">
        <f>X12/DEF_R*10</f>
        <v>8.1610014880741009</v>
      </c>
      <c r="Z12">
        <f>(0.7*(HIT_F*DEF_R))+(P12/(MAX(P:P))*(0.3*(HIT_F*DEF_R)))</f>
        <v>1.0977130977130976</v>
      </c>
      <c r="AA12">
        <f>(0.7*(BkS_F*DEF_R))+(Q12/(MAX(Q:Q))*(0.3*(BkS_F*DEF_R)))</f>
        <v>0.72735576923076906</v>
      </c>
      <c r="AB12">
        <f>(0.7*(TkA_F*DEF_R))+(R12/(MAX(R:R))*(0.3*(TkA_F*DEF_R)))</f>
        <v>1.643363299351251</v>
      </c>
      <c r="AC12">
        <f>(0.7*(SH_F*DEF_R))+(S12/(MAX(S:S))*(0.3*(SH_F*DEF_R)))</f>
        <v>1.4281687265493435</v>
      </c>
    </row>
    <row r="13" spans="1:29" x14ac:dyDescent="0.25">
      <c r="A13" s="9">
        <v>11</v>
      </c>
      <c r="B13" s="49" t="s">
        <v>238</v>
      </c>
      <c r="C13" s="50" t="s">
        <v>41</v>
      </c>
      <c r="D13" s="50" t="s">
        <v>273</v>
      </c>
      <c r="E13" s="50" t="s">
        <v>3</v>
      </c>
      <c r="F13" s="51">
        <v>45</v>
      </c>
      <c r="G13" s="51">
        <v>44</v>
      </c>
      <c r="H13" s="51">
        <v>36</v>
      </c>
      <c r="I13" s="51">
        <v>48</v>
      </c>
      <c r="J13" s="51">
        <v>48</v>
      </c>
      <c r="K13" s="51">
        <v>25</v>
      </c>
      <c r="L13" s="51">
        <v>60</v>
      </c>
      <c r="M13" s="61">
        <v>884</v>
      </c>
      <c r="N13">
        <f>G13*82/F13</f>
        <v>80.177777777777777</v>
      </c>
      <c r="O13">
        <f>H13*82/F13</f>
        <v>65.599999999999994</v>
      </c>
      <c r="P13">
        <f>I13*82/F13</f>
        <v>87.466666666666669</v>
      </c>
      <c r="Q13">
        <f>J13*82/F13</f>
        <v>87.466666666666669</v>
      </c>
      <c r="R13">
        <f>K13*82/F13</f>
        <v>45.555555555555557</v>
      </c>
      <c r="S13">
        <f>L13*82/F13</f>
        <v>109.33333333333333</v>
      </c>
      <c r="U13" s="10">
        <f>SUM(V13:X13)</f>
        <v>13.972262606920612</v>
      </c>
      <c r="V13">
        <f>N13/MAX(N:N)*OFF_R</f>
        <v>8.474074074074073</v>
      </c>
      <c r="W13">
        <f>O13/MAX(O:O)*PUN_R</f>
        <v>0.64927536231884053</v>
      </c>
      <c r="X13">
        <f>SUM(Z13:AC13)</f>
        <v>4.8489131705276982</v>
      </c>
      <c r="Y13">
        <f>X13/DEF_R*10</f>
        <v>8.0815219508794964</v>
      </c>
      <c r="Z13">
        <f>(0.7*(HIT_F*DEF_R))+(P13/(MAX(P:P))*(0.3*(HIT_F*DEF_R)))</f>
        <v>1.2056756756756755</v>
      </c>
      <c r="AA13">
        <f>(0.7*(BkS_F*DEF_R))+(Q13/(MAX(Q:Q))*(0.3*(BkS_F*DEF_R)))</f>
        <v>0.89999999999999991</v>
      </c>
      <c r="AB13">
        <f>(0.7*(TkA_F*DEF_R))+(R13/(MAX(R:R))*(0.3*(TkA_F*DEF_R)))</f>
        <v>1.6046746987951805</v>
      </c>
      <c r="AC13">
        <f>(0.7*(SH_F*DEF_R))+(S13/(MAX(S:S))*(0.3*(SH_F*DEF_R)))</f>
        <v>1.1385627960568427</v>
      </c>
    </row>
    <row r="14" spans="1:29" x14ac:dyDescent="0.25">
      <c r="A14" s="9">
        <v>12</v>
      </c>
      <c r="B14" s="46" t="s">
        <v>52</v>
      </c>
      <c r="C14" s="47" t="s">
        <v>33</v>
      </c>
      <c r="D14" s="47" t="s">
        <v>273</v>
      </c>
      <c r="E14" s="47" t="s">
        <v>3</v>
      </c>
      <c r="F14" s="48">
        <v>56</v>
      </c>
      <c r="G14" s="48">
        <v>58</v>
      </c>
      <c r="H14" s="48">
        <v>18</v>
      </c>
      <c r="I14" s="48">
        <v>10</v>
      </c>
      <c r="J14" s="48">
        <v>14</v>
      </c>
      <c r="K14" s="48">
        <v>23</v>
      </c>
      <c r="L14" s="48">
        <v>12</v>
      </c>
      <c r="M14" s="60">
        <v>1014</v>
      </c>
      <c r="N14">
        <f>G14*82/F14</f>
        <v>84.928571428571431</v>
      </c>
      <c r="O14">
        <f>H14*82/F14</f>
        <v>26.357142857142858</v>
      </c>
      <c r="P14">
        <f>I14*82/F14</f>
        <v>14.642857142857142</v>
      </c>
      <c r="Q14">
        <f>J14*82/F14</f>
        <v>20.5</v>
      </c>
      <c r="R14">
        <f>K14*82/F14</f>
        <v>33.678571428571431</v>
      </c>
      <c r="S14">
        <f>L14*82/F14</f>
        <v>17.571428571428573</v>
      </c>
      <c r="U14" s="10">
        <f>SUM(V14:X14)</f>
        <v>13.688799454873786</v>
      </c>
      <c r="V14">
        <f>N14/MAX(N:N)*OFF_R</f>
        <v>8.9761904761904763</v>
      </c>
      <c r="W14">
        <f>O14/MAX(O:O)*PUN_R</f>
        <v>0.2608695652173913</v>
      </c>
      <c r="X14">
        <f>SUM(Z14:AC14)</f>
        <v>4.4517394134659192</v>
      </c>
      <c r="Y14">
        <f>X14/DEF_R*10</f>
        <v>7.4195656891098647</v>
      </c>
      <c r="Z14">
        <f>(0.7*(HIT_F*DEF_R))+(P14/(MAX(P:P))*(0.3*(HIT_F*DEF_R)))</f>
        <v>1.0760617760617759</v>
      </c>
      <c r="AA14">
        <f>(0.7*(BkS_F*DEF_R))+(Q14/(MAX(Q:Q))*(0.3*(BkS_F*DEF_R)))</f>
        <v>0.69328124999999985</v>
      </c>
      <c r="AB14">
        <f>(0.7*(TkA_F*DEF_R))+(R14/(MAX(R:R))*(0.3*(TkA_F*DEF_R)))</f>
        <v>1.5476630808950085</v>
      </c>
      <c r="AC14">
        <f>(0.7*(SH_F*DEF_R))+(S14/(MAX(S:S))*(0.3*(SH_F*DEF_R)))</f>
        <v>1.1347333065091354</v>
      </c>
    </row>
    <row r="15" spans="1:29" x14ac:dyDescent="0.25">
      <c r="A15" s="9">
        <v>13</v>
      </c>
      <c r="B15" s="49" t="s">
        <v>222</v>
      </c>
      <c r="C15" s="50" t="s">
        <v>41</v>
      </c>
      <c r="D15" s="50" t="s">
        <v>273</v>
      </c>
      <c r="E15" s="50" t="s">
        <v>3</v>
      </c>
      <c r="F15" s="51">
        <v>34</v>
      </c>
      <c r="G15" s="51">
        <v>32</v>
      </c>
      <c r="H15" s="51">
        <v>18</v>
      </c>
      <c r="I15" s="51">
        <v>12</v>
      </c>
      <c r="J15" s="51">
        <v>7</v>
      </c>
      <c r="K15" s="51">
        <v>24</v>
      </c>
      <c r="L15" s="51">
        <v>2003</v>
      </c>
      <c r="M15" s="61">
        <v>653</v>
      </c>
      <c r="N15">
        <f>G15*82/F15</f>
        <v>77.17647058823529</v>
      </c>
      <c r="O15">
        <f>H15*82/F15</f>
        <v>43.411764705882355</v>
      </c>
      <c r="P15">
        <f>I15*82/F15</f>
        <v>28.941176470588236</v>
      </c>
      <c r="Q15">
        <f>J15*82/F15</f>
        <v>16.882352941176471</v>
      </c>
      <c r="R15">
        <f>K15*82/F15</f>
        <v>57.882352941176471</v>
      </c>
      <c r="S15">
        <f>L15*82/F15</f>
        <v>4830.7647058823532</v>
      </c>
      <c r="U15" s="10">
        <f>SUM(V15:X15)</f>
        <v>13.369601844153017</v>
      </c>
      <c r="V15">
        <f>N15/MAX(N:N)*OFF_R</f>
        <v>8.1568627450980387</v>
      </c>
      <c r="W15">
        <f>O15/MAX(O:O)*PUN_R</f>
        <v>0.42966751918158569</v>
      </c>
      <c r="X15">
        <f>SUM(Z15:AC15)</f>
        <v>4.7830715798733943</v>
      </c>
      <c r="Y15">
        <f>X15/DEF_R*10</f>
        <v>7.9717859664556565</v>
      </c>
      <c r="Z15">
        <f>(0.7*(HIT_F*DEF_R))+(P15/(MAX(P:P))*(0.3*(HIT_F*DEF_R)))</f>
        <v>1.1015103338632748</v>
      </c>
      <c r="AA15">
        <f>(0.7*(BkS_F*DEF_R))+(Q15/(MAX(Q:Q))*(0.3*(BkS_F*DEF_R)))</f>
        <v>0.6821139705882352</v>
      </c>
      <c r="AB15">
        <f>(0.7*(TkA_F*DEF_R))+(R15/(MAX(R:R))*(0.3*(TkA_F*DEF_R)))</f>
        <v>1.6638454996456413</v>
      </c>
      <c r="AC15">
        <f>(0.7*(SH_F*DEF_R))+(S15/(MAX(S:S))*(0.3*(SH_F*DEF_R)))</f>
        <v>1.3356017757762431</v>
      </c>
    </row>
    <row r="16" spans="1:29" x14ac:dyDescent="0.25">
      <c r="A16" s="9">
        <v>14</v>
      </c>
      <c r="B16" s="49" t="s">
        <v>287</v>
      </c>
      <c r="C16" s="50" t="s">
        <v>31</v>
      </c>
      <c r="D16" s="50" t="s">
        <v>273</v>
      </c>
      <c r="E16" s="50" t="s">
        <v>3</v>
      </c>
      <c r="F16" s="51">
        <v>56</v>
      </c>
      <c r="G16" s="51">
        <v>53</v>
      </c>
      <c r="H16" s="51">
        <v>15</v>
      </c>
      <c r="I16" s="51">
        <v>21</v>
      </c>
      <c r="J16" s="51">
        <v>19</v>
      </c>
      <c r="K16" s="51">
        <v>33</v>
      </c>
      <c r="L16" s="51">
        <v>458</v>
      </c>
      <c r="M16" s="61">
        <v>976</v>
      </c>
      <c r="N16">
        <f>G16*82/F16</f>
        <v>77.607142857142861</v>
      </c>
      <c r="O16">
        <f>H16*82/F16</f>
        <v>21.964285714285715</v>
      </c>
      <c r="P16">
        <f>I16*82/F16</f>
        <v>30.75</v>
      </c>
      <c r="Q16">
        <f>J16*82/F16</f>
        <v>27.821428571428573</v>
      </c>
      <c r="R16">
        <f>K16*82/F16</f>
        <v>48.321428571428569</v>
      </c>
      <c r="S16">
        <f>L16*82/F16</f>
        <v>670.64285714285711</v>
      </c>
      <c r="U16" s="10">
        <f>SUM(V16:X16)</f>
        <v>13.020322924922066</v>
      </c>
      <c r="V16">
        <f>N16/MAX(N:N)*OFF_R</f>
        <v>8.2023809523809526</v>
      </c>
      <c r="W16">
        <f>O16/MAX(O:O)*PUN_R</f>
        <v>0.21739130434782608</v>
      </c>
      <c r="X16">
        <f>SUM(Z16:AC16)</f>
        <v>4.6005506681932875</v>
      </c>
      <c r="Y16">
        <f>X16/DEF_R*10</f>
        <v>7.6675844469888119</v>
      </c>
      <c r="Z16">
        <f>(0.7*(HIT_F*DEF_R))+(P16/(MAX(P:P))*(0.3*(HIT_F*DEF_R)))</f>
        <v>1.1047297297297296</v>
      </c>
      <c r="AA16">
        <f>(0.7*(BkS_F*DEF_R))+(Q16/(MAX(Q:Q))*(0.3*(BkS_F*DEF_R)))</f>
        <v>0.71588169642857136</v>
      </c>
      <c r="AB16">
        <f>(0.7*(TkA_F*DEF_R))+(R16/(MAX(R:R))*(0.3*(TkA_F*DEF_R)))</f>
        <v>1.6179513769363165</v>
      </c>
      <c r="AC16">
        <f>(0.7*(SH_F*DEF_R))+(S16/(MAX(S:S))*(0.3*(SH_F*DEF_R)))</f>
        <v>1.1619878650986704</v>
      </c>
    </row>
    <row r="17" spans="1:29" x14ac:dyDescent="0.25">
      <c r="A17" s="9">
        <v>15</v>
      </c>
      <c r="B17" s="46" t="s">
        <v>34</v>
      </c>
      <c r="C17" s="47" t="s">
        <v>31</v>
      </c>
      <c r="D17" s="47" t="s">
        <v>273</v>
      </c>
      <c r="E17" s="47" t="s">
        <v>3</v>
      </c>
      <c r="F17" s="48">
        <v>57</v>
      </c>
      <c r="G17" s="48">
        <v>50</v>
      </c>
      <c r="H17" s="48">
        <v>16</v>
      </c>
      <c r="I17" s="48">
        <v>58</v>
      </c>
      <c r="J17" s="48">
        <v>48</v>
      </c>
      <c r="K17" s="48">
        <v>28</v>
      </c>
      <c r="L17" s="48">
        <v>2643</v>
      </c>
      <c r="M17" s="60">
        <v>1095</v>
      </c>
      <c r="N17">
        <f>G17*82/F17</f>
        <v>71.929824561403507</v>
      </c>
      <c r="O17">
        <f>H17*82/F17</f>
        <v>23.017543859649123</v>
      </c>
      <c r="P17">
        <f>I17*82/F17</f>
        <v>83.438596491228068</v>
      </c>
      <c r="Q17">
        <f>J17*82/F17</f>
        <v>69.05263157894737</v>
      </c>
      <c r="R17">
        <f>K17*82/F17</f>
        <v>40.280701754385966</v>
      </c>
      <c r="S17">
        <f>L17*82/F17</f>
        <v>3802.2105263157896</v>
      </c>
      <c r="U17" s="10">
        <f>SUM(V17:X17)</f>
        <v>12.74385110083384</v>
      </c>
      <c r="V17">
        <f>N17/MAX(N:N)*OFF_R</f>
        <v>7.6023391812865491</v>
      </c>
      <c r="W17">
        <f>O17/MAX(O:O)*PUN_R</f>
        <v>0.22781591660310194</v>
      </c>
      <c r="X17">
        <f>SUM(Z17:AC17)</f>
        <v>4.9136960029441896</v>
      </c>
      <c r="Y17">
        <f>X17/DEF_R*10</f>
        <v>8.1894933382403163</v>
      </c>
      <c r="Z17">
        <f>(0.7*(HIT_F*DEF_R))+(P17/(MAX(P:P))*(0.3*(HIT_F*DEF_R)))</f>
        <v>1.1985064011379798</v>
      </c>
      <c r="AA17">
        <f>(0.7*(BkS_F*DEF_R))+(Q17/(MAX(Q:Q))*(0.3*(BkS_F*DEF_R)))</f>
        <v>0.843157894736842</v>
      </c>
      <c r="AB17">
        <f>(0.7*(TkA_F*DEF_R))+(R17/(MAX(R:R))*(0.3*(TkA_F*DEF_R)))</f>
        <v>1.5793544705136333</v>
      </c>
      <c r="AC17">
        <f>(0.7*(SH_F*DEF_R))+(S17/(MAX(S:S))*(0.3*(SH_F*DEF_R)))</f>
        <v>1.2926772365557344</v>
      </c>
    </row>
    <row r="18" spans="1:29" x14ac:dyDescent="0.25">
      <c r="A18" s="9">
        <v>16</v>
      </c>
      <c r="B18" s="49" t="s">
        <v>199</v>
      </c>
      <c r="C18" s="50" t="s">
        <v>41</v>
      </c>
      <c r="D18" s="50" t="s">
        <v>273</v>
      </c>
      <c r="E18" s="50" t="s">
        <v>3</v>
      </c>
      <c r="F18" s="51">
        <v>55</v>
      </c>
      <c r="G18" s="51">
        <v>49</v>
      </c>
      <c r="H18" s="51">
        <v>12</v>
      </c>
      <c r="I18" s="51">
        <v>22</v>
      </c>
      <c r="J18" s="51">
        <v>35</v>
      </c>
      <c r="K18" s="51">
        <v>28</v>
      </c>
      <c r="L18" s="51">
        <v>194</v>
      </c>
      <c r="M18" s="61">
        <v>1023</v>
      </c>
      <c r="N18">
        <f>G18*82/F18</f>
        <v>73.054545454545448</v>
      </c>
      <c r="O18">
        <f>H18*82/F18</f>
        <v>17.890909090909091</v>
      </c>
      <c r="P18">
        <f>I18*82/F18</f>
        <v>32.799999999999997</v>
      </c>
      <c r="Q18">
        <f>J18*82/F18</f>
        <v>52.18181818181818</v>
      </c>
      <c r="R18">
        <f>K18*82/F18</f>
        <v>41.745454545454542</v>
      </c>
      <c r="S18">
        <f>L18*82/F18</f>
        <v>289.23636363636365</v>
      </c>
      <c r="U18" s="10">
        <f>SUM(V18:X18)</f>
        <v>12.530201355596505</v>
      </c>
      <c r="V18">
        <f>N18/MAX(N:N)*OFF_R</f>
        <v>7.7212121212121207</v>
      </c>
      <c r="W18">
        <f>O18/MAX(O:O)*PUN_R</f>
        <v>0.17707509881422923</v>
      </c>
      <c r="X18">
        <f>SUM(Z18:AC18)</f>
        <v>4.6319141355701552</v>
      </c>
      <c r="Y18">
        <f>X18/DEF_R*10</f>
        <v>7.7198568926169253</v>
      </c>
      <c r="Z18">
        <f>(0.7*(HIT_F*DEF_R))+(P18/(MAX(P:P))*(0.3*(HIT_F*DEF_R)))</f>
        <v>1.1083783783783783</v>
      </c>
      <c r="AA18">
        <f>(0.7*(BkS_F*DEF_R))+(Q18/(MAX(Q:Q))*(0.3*(BkS_F*DEF_R)))</f>
        <v>0.79107954545454529</v>
      </c>
      <c r="AB18">
        <f>(0.7*(TkA_F*DEF_R))+(R18/(MAX(R:R))*(0.3*(TkA_F*DEF_R)))</f>
        <v>1.5863855421686746</v>
      </c>
      <c r="AC18">
        <f>(0.7*(SH_F*DEF_R))+(S18/(MAX(S:S))*(0.3*(SH_F*DEF_R)))</f>
        <v>1.146070669568557</v>
      </c>
    </row>
    <row r="19" spans="1:29" x14ac:dyDescent="0.25">
      <c r="A19" s="9">
        <v>17</v>
      </c>
      <c r="B19" s="46" t="s">
        <v>210</v>
      </c>
      <c r="C19" s="47" t="s">
        <v>35</v>
      </c>
      <c r="D19" s="47" t="s">
        <v>273</v>
      </c>
      <c r="E19" s="47" t="s">
        <v>3</v>
      </c>
      <c r="F19" s="48">
        <v>56</v>
      </c>
      <c r="G19" s="48">
        <v>49</v>
      </c>
      <c r="H19" s="48">
        <v>12</v>
      </c>
      <c r="I19" s="48">
        <v>22</v>
      </c>
      <c r="J19" s="48">
        <v>19</v>
      </c>
      <c r="K19" s="48">
        <v>36</v>
      </c>
      <c r="L19" s="48">
        <v>2404</v>
      </c>
      <c r="M19" s="60">
        <v>997</v>
      </c>
      <c r="N19">
        <f>G19*82/F19</f>
        <v>71.75</v>
      </c>
      <c r="O19">
        <f>H19*82/F19</f>
        <v>17.571428571428573</v>
      </c>
      <c r="P19">
        <f>I19*82/F19</f>
        <v>32.214285714285715</v>
      </c>
      <c r="Q19">
        <f>J19*82/F19</f>
        <v>27.821428571428573</v>
      </c>
      <c r="R19">
        <f>K19*82/F19</f>
        <v>52.714285714285715</v>
      </c>
      <c r="S19">
        <f>L19*82/F19</f>
        <v>3520.1428571428573</v>
      </c>
      <c r="U19" s="10">
        <f>SUM(V19:X19)</f>
        <v>12.500407583654921</v>
      </c>
      <c r="V19">
        <f>N19/MAX(N:N)*OFF_R</f>
        <v>7.5833333333333339</v>
      </c>
      <c r="W19">
        <f>O19/MAX(O:O)*PUN_R</f>
        <v>0.17391304347826086</v>
      </c>
      <c r="X19">
        <f>SUM(Z19:AC19)</f>
        <v>4.7431612068433262</v>
      </c>
      <c r="Y19">
        <f>X19/DEF_R*10</f>
        <v>7.9052686780722103</v>
      </c>
      <c r="Z19">
        <f>(0.7*(HIT_F*DEF_R))+(P19/(MAX(P:P))*(0.3*(HIT_F*DEF_R)))</f>
        <v>1.1073359073359073</v>
      </c>
      <c r="AA19">
        <f>(0.7*(BkS_F*DEF_R))+(Q19/(MAX(Q:Q))*(0.3*(BkS_F*DEF_R)))</f>
        <v>0.71588169642857136</v>
      </c>
      <c r="AB19">
        <f>(0.7*(TkA_F*DEF_R))+(R19/(MAX(R:R))*(0.3*(TkA_F*DEF_R)))</f>
        <v>1.639037865748709</v>
      </c>
      <c r="AC19">
        <f>(0.7*(SH_F*DEF_R))+(S19/(MAX(S:S))*(0.3*(SH_F*DEF_R)))</f>
        <v>1.2809057373301387</v>
      </c>
    </row>
    <row r="20" spans="1:29" x14ac:dyDescent="0.25">
      <c r="A20" s="9">
        <v>18</v>
      </c>
      <c r="B20" s="49" t="s">
        <v>65</v>
      </c>
      <c r="C20" s="50" t="s">
        <v>37</v>
      </c>
      <c r="D20" s="50" t="s">
        <v>273</v>
      </c>
      <c r="E20" s="50" t="s">
        <v>3</v>
      </c>
      <c r="F20" s="51">
        <v>41</v>
      </c>
      <c r="G20" s="51">
        <v>32</v>
      </c>
      <c r="H20" s="51">
        <v>24</v>
      </c>
      <c r="I20" s="51">
        <v>49</v>
      </c>
      <c r="J20" s="51">
        <v>39</v>
      </c>
      <c r="K20" s="51">
        <v>32</v>
      </c>
      <c r="L20" s="51">
        <v>3884</v>
      </c>
      <c r="M20" s="61">
        <v>809</v>
      </c>
      <c r="N20">
        <f>G20*82/F20</f>
        <v>64</v>
      </c>
      <c r="O20">
        <f>H20*82/F20</f>
        <v>48</v>
      </c>
      <c r="P20">
        <f>I20*82/F20</f>
        <v>98</v>
      </c>
      <c r="Q20">
        <f>J20*82/F20</f>
        <v>78</v>
      </c>
      <c r="R20">
        <f>K20*82/F20</f>
        <v>64</v>
      </c>
      <c r="S20">
        <f>L20*82/F20</f>
        <v>7768</v>
      </c>
      <c r="U20" s="10">
        <f>SUM(V20:X20)</f>
        <v>12.485900198010626</v>
      </c>
      <c r="V20">
        <f>N20/MAX(N:N)*OFF_R</f>
        <v>6.7642276422764231</v>
      </c>
      <c r="W20">
        <f>O20/MAX(O:O)*PUN_R</f>
        <v>0.47507953340402964</v>
      </c>
      <c r="X20">
        <f>SUM(Z20:AC20)</f>
        <v>5.246593022330174</v>
      </c>
      <c r="Y20">
        <f>X20/DEF_R*10</f>
        <v>8.7443217038836227</v>
      </c>
      <c r="Z20">
        <f>(0.7*(HIT_F*DEF_R))+(P20/(MAX(P:P))*(0.3*(HIT_F*DEF_R)))</f>
        <v>1.2244232036914962</v>
      </c>
      <c r="AA20">
        <f>(0.7*(BkS_F*DEF_R))+(Q20/(MAX(Q:Q))*(0.3*(BkS_F*DEF_R)))</f>
        <v>0.87077743902439009</v>
      </c>
      <c r="AB20">
        <f>(0.7*(TkA_F*DEF_R))+(R20/(MAX(R:R))*(0.3*(TkA_F*DEF_R)))</f>
        <v>1.6932112841610343</v>
      </c>
      <c r="AC20">
        <f>(0.7*(SH_F*DEF_R))+(S20/(MAX(S:S))*(0.3*(SH_F*DEF_R)))</f>
        <v>1.4581810954532537</v>
      </c>
    </row>
    <row r="21" spans="1:29" x14ac:dyDescent="0.25">
      <c r="A21" s="9">
        <v>19</v>
      </c>
      <c r="B21" s="49" t="s">
        <v>278</v>
      </c>
      <c r="C21" s="50" t="s">
        <v>33</v>
      </c>
      <c r="D21" s="50" t="s">
        <v>273</v>
      </c>
      <c r="E21" s="50" t="s">
        <v>3</v>
      </c>
      <c r="F21" s="51">
        <v>44</v>
      </c>
      <c r="G21" s="51">
        <v>38</v>
      </c>
      <c r="H21" s="51">
        <v>18</v>
      </c>
      <c r="I21" s="51">
        <v>12</v>
      </c>
      <c r="J21" s="51">
        <v>13</v>
      </c>
      <c r="K21" s="51">
        <v>22</v>
      </c>
      <c r="L21" s="51">
        <v>52</v>
      </c>
      <c r="M21" s="61">
        <v>840</v>
      </c>
      <c r="N21">
        <f>G21*82/F21</f>
        <v>70.818181818181813</v>
      </c>
      <c r="O21">
        <f>H21*82/F21</f>
        <v>33.545454545454547</v>
      </c>
      <c r="P21">
        <f>I21*82/F21</f>
        <v>22.363636363636363</v>
      </c>
      <c r="Q21">
        <f>J21*82/F21</f>
        <v>24.227272727272727</v>
      </c>
      <c r="R21">
        <f>K21*82/F21</f>
        <v>41</v>
      </c>
      <c r="S21">
        <f>L21*82/F21</f>
        <v>96.909090909090907</v>
      </c>
      <c r="U21" s="10">
        <f>SUM(V21:X21)</f>
        <v>12.332306192167376</v>
      </c>
      <c r="V21">
        <f>N21/MAX(N:N)*OFF_R</f>
        <v>7.4848484848484844</v>
      </c>
      <c r="W21">
        <f>O21/MAX(O:O)*PUN_R</f>
        <v>0.33201581027667981</v>
      </c>
      <c r="X21">
        <f>SUM(Z21:AC21)</f>
        <v>4.5154418970422121</v>
      </c>
      <c r="Y21">
        <f>X21/DEF_R*10</f>
        <v>7.5257364950703529</v>
      </c>
      <c r="Z21">
        <f>(0.7*(HIT_F*DEF_R))+(P21/(MAX(P:P))*(0.3*(HIT_F*DEF_R)))</f>
        <v>1.0898034398034395</v>
      </c>
      <c r="AA21">
        <f>(0.7*(BkS_F*DEF_R))+(Q21/(MAX(Q:Q))*(0.3*(BkS_F*DEF_R)))</f>
        <v>0.70478693181818164</v>
      </c>
      <c r="AB21">
        <f>(0.7*(TkA_F*DEF_R))+(R21/(MAX(R:R))*(0.3*(TkA_F*DEF_R)))</f>
        <v>1.5828072289156625</v>
      </c>
      <c r="AC21">
        <f>(0.7*(SH_F*DEF_R))+(S21/(MAX(S:S))*(0.3*(SH_F*DEF_R)))</f>
        <v>1.1380442965049289</v>
      </c>
    </row>
    <row r="22" spans="1:29" x14ac:dyDescent="0.25">
      <c r="A22" s="9">
        <v>20</v>
      </c>
      <c r="B22" s="46" t="s">
        <v>58</v>
      </c>
      <c r="C22" s="47" t="s">
        <v>37</v>
      </c>
      <c r="D22" s="47" t="s">
        <v>273</v>
      </c>
      <c r="E22" s="47" t="s">
        <v>3</v>
      </c>
      <c r="F22" s="48">
        <v>56</v>
      </c>
      <c r="G22" s="48">
        <v>48</v>
      </c>
      <c r="H22" s="48">
        <v>14</v>
      </c>
      <c r="I22" s="48">
        <v>15</v>
      </c>
      <c r="J22" s="48">
        <v>23</v>
      </c>
      <c r="K22" s="48">
        <v>24</v>
      </c>
      <c r="L22" s="48">
        <v>122</v>
      </c>
      <c r="M22" s="60">
        <v>1051</v>
      </c>
      <c r="N22">
        <f>G22*82/F22</f>
        <v>70.285714285714292</v>
      </c>
      <c r="O22">
        <f>H22*82/F22</f>
        <v>20.5</v>
      </c>
      <c r="P22">
        <f>I22*82/F22</f>
        <v>21.964285714285715</v>
      </c>
      <c r="Q22">
        <f>J22*82/F22</f>
        <v>33.678571428571431</v>
      </c>
      <c r="R22">
        <f>K22*82/F22</f>
        <v>35.142857142857146</v>
      </c>
      <c r="S22">
        <f>L22*82/F22</f>
        <v>178.64285714285714</v>
      </c>
      <c r="U22" s="10">
        <f>SUM(V22:X22)</f>
        <v>12.150671890302176</v>
      </c>
      <c r="V22">
        <f>N22/MAX(N:N)*OFF_R</f>
        <v>7.4285714285714297</v>
      </c>
      <c r="W22">
        <f>O22/MAX(O:O)*PUN_R</f>
        <v>0.20289855072463767</v>
      </c>
      <c r="X22">
        <f>SUM(Z22:AC22)</f>
        <v>4.5192019110061086</v>
      </c>
      <c r="Y22">
        <f>X22/DEF_R*10</f>
        <v>7.532003185010181</v>
      </c>
      <c r="Z22">
        <f>(0.7*(HIT_F*DEF_R))+(P22/(MAX(P:P))*(0.3*(HIT_F*DEF_R)))</f>
        <v>1.0890926640926639</v>
      </c>
      <c r="AA22">
        <f>(0.7*(BkS_F*DEF_R))+(Q22/(MAX(Q:Q))*(0.3*(BkS_F*DEF_R)))</f>
        <v>0.73396205357142841</v>
      </c>
      <c r="AB22">
        <f>(0.7*(TkA_F*DEF_R))+(R22/(MAX(R:R))*(0.3*(TkA_F*DEF_R)))</f>
        <v>1.5546919104991392</v>
      </c>
      <c r="AC22">
        <f>(0.7*(SH_F*DEF_R))+(S22/(MAX(S:S))*(0.3*(SH_F*DEF_R)))</f>
        <v>1.1414552828428772</v>
      </c>
    </row>
    <row r="23" spans="1:29" x14ac:dyDescent="0.25">
      <c r="A23" s="9">
        <v>21</v>
      </c>
      <c r="B23" s="49" t="s">
        <v>192</v>
      </c>
      <c r="C23" s="50" t="s">
        <v>41</v>
      </c>
      <c r="D23" s="50" t="s">
        <v>273</v>
      </c>
      <c r="E23" s="50" t="s">
        <v>3</v>
      </c>
      <c r="F23" s="51">
        <v>54</v>
      </c>
      <c r="G23" s="51">
        <v>45</v>
      </c>
      <c r="H23" s="51">
        <v>16</v>
      </c>
      <c r="I23" s="51">
        <v>26</v>
      </c>
      <c r="J23" s="51">
        <v>14</v>
      </c>
      <c r="K23" s="51">
        <v>38</v>
      </c>
      <c r="L23" s="51">
        <v>50</v>
      </c>
      <c r="M23" s="61">
        <v>971</v>
      </c>
      <c r="N23">
        <f>G23*82/F23</f>
        <v>68.333333333333329</v>
      </c>
      <c r="O23">
        <f>H23*82/F23</f>
        <v>24.296296296296298</v>
      </c>
      <c r="P23">
        <f>I23*82/F23</f>
        <v>39.481481481481481</v>
      </c>
      <c r="Q23">
        <f>J23*82/F23</f>
        <v>21.25925925925926</v>
      </c>
      <c r="R23">
        <f>K23*82/F23</f>
        <v>57.703703703703702</v>
      </c>
      <c r="S23">
        <f>L23*82/F23</f>
        <v>75.925925925925924</v>
      </c>
      <c r="U23" s="10">
        <f>SUM(V23:X23)</f>
        <v>12.078746409086914</v>
      </c>
      <c r="V23">
        <f>N23/MAX(N:N)*OFF_R</f>
        <v>7.2222222222222214</v>
      </c>
      <c r="W23">
        <f>O23/MAX(O:O)*PUN_R</f>
        <v>0.24047235641438539</v>
      </c>
      <c r="X23">
        <f>SUM(Z23:AC23)</f>
        <v>4.6160518304503064</v>
      </c>
      <c r="Y23">
        <f>X23/DEF_R*10</f>
        <v>7.6934197174171768</v>
      </c>
      <c r="Z23">
        <f>(0.7*(HIT_F*DEF_R))+(P23/(MAX(P:P))*(0.3*(HIT_F*DEF_R)))</f>
        <v>1.12027027027027</v>
      </c>
      <c r="AA23">
        <f>(0.7*(BkS_F*DEF_R))+(Q23/(MAX(Q:Q))*(0.3*(BkS_F*DEF_R)))</f>
        <v>0.69562499999999994</v>
      </c>
      <c r="AB23">
        <f>(0.7*(TkA_F*DEF_R))+(R23/(MAX(R:R))*(0.3*(TkA_F*DEF_R)))</f>
        <v>1.6629879518072288</v>
      </c>
      <c r="AC23">
        <f>(0.7*(SH_F*DEF_R))+(S23/(MAX(S:S))*(0.3*(SH_F*DEF_R)))</f>
        <v>1.1371686083728074</v>
      </c>
    </row>
    <row r="24" spans="1:29" x14ac:dyDescent="0.25">
      <c r="A24" s="9">
        <v>22</v>
      </c>
      <c r="B24" s="46" t="s">
        <v>294</v>
      </c>
      <c r="C24" s="47" t="s">
        <v>35</v>
      </c>
      <c r="D24" s="47" t="s">
        <v>273</v>
      </c>
      <c r="E24" s="47" t="s">
        <v>3</v>
      </c>
      <c r="F24" s="48">
        <v>49</v>
      </c>
      <c r="G24" s="48">
        <v>40</v>
      </c>
      <c r="H24" s="48">
        <v>6</v>
      </c>
      <c r="I24" s="48">
        <v>62</v>
      </c>
      <c r="J24" s="48">
        <v>30</v>
      </c>
      <c r="K24" s="48">
        <v>43</v>
      </c>
      <c r="L24" s="48">
        <v>24</v>
      </c>
      <c r="M24" s="60">
        <v>845</v>
      </c>
      <c r="N24">
        <f>G24*82/F24</f>
        <v>66.938775510204081</v>
      </c>
      <c r="O24">
        <f>H24*82/F24</f>
        <v>10.040816326530612</v>
      </c>
      <c r="P24">
        <f>I24*82/F24</f>
        <v>103.75510204081633</v>
      </c>
      <c r="Q24">
        <f>J24*82/F24</f>
        <v>50.204081632653065</v>
      </c>
      <c r="R24">
        <f>K24*82/F24</f>
        <v>71.959183673469383</v>
      </c>
      <c r="S24">
        <f>L24*82/F24</f>
        <v>40.163265306122447</v>
      </c>
      <c r="U24" s="10">
        <f>SUM(V24:X24)</f>
        <v>12.060942500989322</v>
      </c>
      <c r="V24">
        <f>N24/MAX(N:N)*OFF_R</f>
        <v>7.0748299319727899</v>
      </c>
      <c r="W24">
        <f>O24/MAX(O:O)*PUN_R</f>
        <v>9.9378881987577633E-2</v>
      </c>
      <c r="X24">
        <f>SUM(Z24:AC24)</f>
        <v>4.8867336870289542</v>
      </c>
      <c r="Y24">
        <f>X24/DEF_R*10</f>
        <v>8.1445561450482575</v>
      </c>
      <c r="Z24">
        <f>(0.7*(HIT_F*DEF_R))+(P24/(MAX(P:P))*(0.3*(HIT_F*DEF_R)))</f>
        <v>1.234666298952013</v>
      </c>
      <c r="AA24">
        <f>(0.7*(BkS_F*DEF_R))+(Q24/(MAX(Q:Q))*(0.3*(BkS_F*DEF_R)))</f>
        <v>0.78497448979591822</v>
      </c>
      <c r="AB24">
        <f>(0.7*(TkA_F*DEF_R))+(R24/(MAX(R:R))*(0.3*(TkA_F*DEF_R)))</f>
        <v>1.7314167691172853</v>
      </c>
      <c r="AC24">
        <f>(0.7*(SH_F*DEF_R))+(S24/(MAX(S:S))*(0.3*(SH_F*DEF_R)))</f>
        <v>1.1356761291637381</v>
      </c>
    </row>
    <row r="25" spans="1:29" x14ac:dyDescent="0.25">
      <c r="A25" s="9">
        <v>23</v>
      </c>
      <c r="B25" s="46" t="s">
        <v>122</v>
      </c>
      <c r="C25" s="47" t="s">
        <v>31</v>
      </c>
      <c r="D25" s="47" t="s">
        <v>273</v>
      </c>
      <c r="E25" s="47" t="s">
        <v>3</v>
      </c>
      <c r="F25" s="48">
        <v>56</v>
      </c>
      <c r="G25" s="48">
        <v>45</v>
      </c>
      <c r="H25" s="48">
        <v>20</v>
      </c>
      <c r="I25" s="48">
        <v>23</v>
      </c>
      <c r="J25" s="48">
        <v>26</v>
      </c>
      <c r="K25" s="48">
        <v>36</v>
      </c>
      <c r="L25" s="48">
        <v>2462</v>
      </c>
      <c r="M25" s="60">
        <v>1039</v>
      </c>
      <c r="N25">
        <f>G25*82/F25</f>
        <v>65.892857142857139</v>
      </c>
      <c r="O25">
        <f>H25*82/F25</f>
        <v>29.285714285714285</v>
      </c>
      <c r="P25">
        <f>I25*82/F25</f>
        <v>33.678571428571431</v>
      </c>
      <c r="Q25">
        <f>J25*82/F25</f>
        <v>38.071428571428569</v>
      </c>
      <c r="R25">
        <f>K25*82/F25</f>
        <v>52.714285714285715</v>
      </c>
      <c r="S25">
        <f>L25*82/F25</f>
        <v>3605.0714285714284</v>
      </c>
      <c r="U25" s="10">
        <f>SUM(V25:X25)</f>
        <v>12.035093110993142</v>
      </c>
      <c r="V25">
        <f>N25/MAX(N:N)*OFF_R</f>
        <v>6.9642857142857144</v>
      </c>
      <c r="W25">
        <f>O25/MAX(O:O)*PUN_R</f>
        <v>0.28985507246376807</v>
      </c>
      <c r="X25">
        <f>SUM(Z25:AC25)</f>
        <v>4.7809523242436587</v>
      </c>
      <c r="Y25">
        <f>X25/DEF_R*10</f>
        <v>7.9682538737394317</v>
      </c>
      <c r="Z25">
        <f>(0.7*(HIT_F*DEF_R))+(P25/(MAX(P:P))*(0.3*(HIT_F*DEF_R)))</f>
        <v>1.1099420849420847</v>
      </c>
      <c r="AA25">
        <f>(0.7*(BkS_F*DEF_R))+(Q25/(MAX(Q:Q))*(0.3*(BkS_F*DEF_R)))</f>
        <v>0.74752232142857133</v>
      </c>
      <c r="AB25">
        <f>(0.7*(TkA_F*DEF_R))+(R25/(MAX(R:R))*(0.3*(TkA_F*DEF_R)))</f>
        <v>1.639037865748709</v>
      </c>
      <c r="AC25">
        <f>(0.7*(SH_F*DEF_R))+(S25/(MAX(S:S))*(0.3*(SH_F*DEF_R)))</f>
        <v>1.2844500521242934</v>
      </c>
    </row>
    <row r="26" spans="1:29" x14ac:dyDescent="0.25">
      <c r="A26" s="9">
        <v>24</v>
      </c>
      <c r="B26" s="46" t="s">
        <v>60</v>
      </c>
      <c r="C26" s="47" t="s">
        <v>35</v>
      </c>
      <c r="D26" s="47" t="s">
        <v>273</v>
      </c>
      <c r="E26" s="47" t="s">
        <v>3</v>
      </c>
      <c r="F26" s="48">
        <v>45</v>
      </c>
      <c r="G26" s="48">
        <v>33</v>
      </c>
      <c r="H26" s="48">
        <v>28</v>
      </c>
      <c r="I26" s="48">
        <v>104</v>
      </c>
      <c r="J26" s="48">
        <v>35</v>
      </c>
      <c r="K26" s="48">
        <v>30</v>
      </c>
      <c r="L26" s="48">
        <v>2064</v>
      </c>
      <c r="M26" s="60">
        <v>856</v>
      </c>
      <c r="N26">
        <f>G26*82/F26</f>
        <v>60.133333333333333</v>
      </c>
      <c r="O26">
        <f>H26*82/F26</f>
        <v>51.022222222222226</v>
      </c>
      <c r="P26">
        <f>I26*82/F26</f>
        <v>189.51111111111112</v>
      </c>
      <c r="Q26">
        <f>J26*82/F26</f>
        <v>63.777777777777779</v>
      </c>
      <c r="R26">
        <f>K26*82/F26</f>
        <v>54.666666666666664</v>
      </c>
      <c r="S26">
        <f>L26*82/F26</f>
        <v>3761.0666666666666</v>
      </c>
      <c r="U26" s="10">
        <f>SUM(V26:X26)</f>
        <v>12.014089624232675</v>
      </c>
      <c r="V26">
        <f>N26/MAX(N:N)*OFF_R</f>
        <v>6.3555555555555552</v>
      </c>
      <c r="W26">
        <f>O26/MAX(O:O)*PUN_R</f>
        <v>0.50499194847020934</v>
      </c>
      <c r="X26">
        <f>SUM(Z26:AC26)</f>
        <v>5.15354212020691</v>
      </c>
      <c r="Y26">
        <f>X26/DEF_R*10</f>
        <v>8.5892368670115165</v>
      </c>
      <c r="Z26">
        <f>(0.7*(HIT_F*DEF_R))+(P26/(MAX(P:P))*(0.3*(HIT_F*DEF_R)))</f>
        <v>1.3872972972972972</v>
      </c>
      <c r="AA26">
        <f>(0.7*(BkS_F*DEF_R))+(Q26/(MAX(Q:Q))*(0.3*(BkS_F*DEF_R)))</f>
        <v>0.8268749999999998</v>
      </c>
      <c r="AB26">
        <f>(0.7*(TkA_F*DEF_R))+(R26/(MAX(R:R))*(0.3*(TkA_F*DEF_R)))</f>
        <v>1.6484096385542166</v>
      </c>
      <c r="AC26">
        <f>(0.7*(SH_F*DEF_R))+(S26/(MAX(S:S))*(0.3*(SH_F*DEF_R)))</f>
        <v>1.2909601843553962</v>
      </c>
    </row>
    <row r="27" spans="1:29" x14ac:dyDescent="0.25">
      <c r="A27" s="9">
        <v>25</v>
      </c>
      <c r="B27" s="46" t="s">
        <v>119</v>
      </c>
      <c r="C27" s="47" t="s">
        <v>35</v>
      </c>
      <c r="D27" s="47" t="s">
        <v>273</v>
      </c>
      <c r="E27" s="47" t="s">
        <v>3</v>
      </c>
      <c r="F27" s="48">
        <v>55</v>
      </c>
      <c r="G27" s="48">
        <v>41</v>
      </c>
      <c r="H27" s="48">
        <v>38</v>
      </c>
      <c r="I27" s="48">
        <v>81</v>
      </c>
      <c r="J27" s="48">
        <v>28</v>
      </c>
      <c r="K27" s="48">
        <v>29</v>
      </c>
      <c r="L27" s="48">
        <v>957</v>
      </c>
      <c r="M27" s="60">
        <v>1006</v>
      </c>
      <c r="N27">
        <f>G27*82/F27</f>
        <v>61.127272727272725</v>
      </c>
      <c r="O27">
        <f>H27*82/F27</f>
        <v>56.654545454545456</v>
      </c>
      <c r="P27">
        <f>I27*82/F27</f>
        <v>120.76363636363637</v>
      </c>
      <c r="Q27">
        <f>J27*82/F27</f>
        <v>41.745454545454542</v>
      </c>
      <c r="R27">
        <f>K27*82/F27</f>
        <v>43.236363636363635</v>
      </c>
      <c r="S27">
        <f>L27*82/F27</f>
        <v>1426.8</v>
      </c>
      <c r="U27" s="10">
        <f>SUM(V27:X27)</f>
        <v>11.832232742036496</v>
      </c>
      <c r="V27">
        <f>N27/MAX(N:N)*OFF_R</f>
        <v>6.46060606060606</v>
      </c>
      <c r="W27">
        <f>O27/MAX(O:O)*PUN_R</f>
        <v>0.56073781291172597</v>
      </c>
      <c r="X27">
        <f>SUM(Z27:AC27)</f>
        <v>4.8108888685187097</v>
      </c>
      <c r="Y27">
        <f>X27/DEF_R*10</f>
        <v>8.0181481141978495</v>
      </c>
      <c r="Z27">
        <f>(0.7*(HIT_F*DEF_R))+(P27/(MAX(P:P))*(0.3*(HIT_F*DEF_R)))</f>
        <v>1.2649385749385746</v>
      </c>
      <c r="AA27">
        <f>(0.7*(BkS_F*DEF_R))+(Q27/(MAX(Q:Q))*(0.3*(BkS_F*DEF_R)))</f>
        <v>0.7588636363636363</v>
      </c>
      <c r="AB27">
        <f>(0.7*(TkA_F*DEF_R))+(R27/(MAX(R:R))*(0.3*(TkA_F*DEF_R)))</f>
        <v>1.5935421686746987</v>
      </c>
      <c r="AC27">
        <f>(0.7*(SH_F*DEF_R))+(S27/(MAX(S:S))*(0.3*(SH_F*DEF_R)))</f>
        <v>1.1935444885417998</v>
      </c>
    </row>
    <row r="28" spans="1:29" x14ac:dyDescent="0.25">
      <c r="A28" s="9">
        <v>26</v>
      </c>
      <c r="B28" s="49" t="s">
        <v>128</v>
      </c>
      <c r="C28" s="50" t="s">
        <v>31</v>
      </c>
      <c r="D28" s="50" t="s">
        <v>273</v>
      </c>
      <c r="E28" s="50" t="s">
        <v>3</v>
      </c>
      <c r="F28" s="51">
        <v>53</v>
      </c>
      <c r="G28" s="51">
        <v>41</v>
      </c>
      <c r="H28" s="51">
        <v>22</v>
      </c>
      <c r="I28" s="51">
        <v>58</v>
      </c>
      <c r="J28" s="51">
        <v>27</v>
      </c>
      <c r="K28" s="51">
        <v>26</v>
      </c>
      <c r="L28" s="51">
        <v>240</v>
      </c>
      <c r="M28" s="61">
        <v>981</v>
      </c>
      <c r="N28">
        <f>G28*82/F28</f>
        <v>63.433962264150942</v>
      </c>
      <c r="O28">
        <f>H28*82/F28</f>
        <v>34.037735849056602</v>
      </c>
      <c r="P28">
        <f>I28*82/F28</f>
        <v>89.735849056603769</v>
      </c>
      <c r="Q28">
        <f>J28*82/F28</f>
        <v>41.773584905660378</v>
      </c>
      <c r="R28">
        <f>K28*82/F28</f>
        <v>40.226415094339622</v>
      </c>
      <c r="S28">
        <f>L28*82/F28</f>
        <v>371.32075471698113</v>
      </c>
      <c r="U28" s="10">
        <f>SUM(V28:X28)</f>
        <v>11.738545751996462</v>
      </c>
      <c r="V28">
        <f>N28/MAX(N:N)*OFF_R</f>
        <v>6.7044025157232703</v>
      </c>
      <c r="W28">
        <f>O28/MAX(O:O)*PUN_R</f>
        <v>0.33688815969373798</v>
      </c>
      <c r="X28">
        <f>SUM(Z28:AC28)</f>
        <v>4.6972550765794532</v>
      </c>
      <c r="Y28">
        <f>X28/DEF_R*10</f>
        <v>7.8287584609657559</v>
      </c>
      <c r="Z28">
        <f>(0.7*(HIT_F*DEF_R))+(P28/(MAX(P:P))*(0.3*(HIT_F*DEF_R)))</f>
        <v>1.2097144314125443</v>
      </c>
      <c r="AA28">
        <f>(0.7*(BkS_F*DEF_R))+(Q28/(MAX(Q:Q))*(0.3*(BkS_F*DEF_R)))</f>
        <v>0.75895047169811303</v>
      </c>
      <c r="AB28">
        <f>(0.7*(TkA_F*DEF_R))+(R28/(MAX(R:R))*(0.3*(TkA_F*DEF_R)))</f>
        <v>1.5790938849738576</v>
      </c>
      <c r="AC28">
        <f>(0.7*(SH_F*DEF_R))+(S28/(MAX(S:S))*(0.3*(SH_F*DEF_R)))</f>
        <v>1.149496288494938</v>
      </c>
    </row>
    <row r="29" spans="1:29" x14ac:dyDescent="0.25">
      <c r="A29" s="9">
        <v>27</v>
      </c>
      <c r="B29" s="49" t="s">
        <v>359</v>
      </c>
      <c r="C29" s="50" t="s">
        <v>35</v>
      </c>
      <c r="D29" s="50" t="s">
        <v>273</v>
      </c>
      <c r="E29" s="50" t="s">
        <v>3</v>
      </c>
      <c r="F29" s="51">
        <v>55</v>
      </c>
      <c r="G29" s="51">
        <v>40</v>
      </c>
      <c r="H29" s="51">
        <v>13</v>
      </c>
      <c r="I29" s="51">
        <v>14</v>
      </c>
      <c r="J29" s="51">
        <v>21</v>
      </c>
      <c r="K29" s="51">
        <v>26</v>
      </c>
      <c r="L29" s="51">
        <v>85</v>
      </c>
      <c r="M29" s="61">
        <v>945</v>
      </c>
      <c r="N29">
        <f>G29*82/F29</f>
        <v>59.636363636363633</v>
      </c>
      <c r="O29">
        <f>H29*82/F29</f>
        <v>19.381818181818183</v>
      </c>
      <c r="P29">
        <f>I29*82/F29</f>
        <v>20.872727272727271</v>
      </c>
      <c r="Q29">
        <f>J29*82/F29</f>
        <v>31.309090909090909</v>
      </c>
      <c r="R29">
        <f>K29*82/F29</f>
        <v>38.763636363636365</v>
      </c>
      <c r="S29">
        <f>L29*82/F29</f>
        <v>126.72727272727273</v>
      </c>
      <c r="U29" s="10">
        <f>SUM(V29:X29)</f>
        <v>11.020020249087803</v>
      </c>
      <c r="V29">
        <f>N29/MAX(N:N)*OFF_R</f>
        <v>6.3030303030303028</v>
      </c>
      <c r="W29">
        <f>O29/MAX(O:O)*PUN_R</f>
        <v>0.19183135704874835</v>
      </c>
      <c r="X29">
        <f>SUM(Z29:AC29)</f>
        <v>4.5251585890087531</v>
      </c>
      <c r="Y29">
        <f>X29/DEF_R*10</f>
        <v>7.5419309816812552</v>
      </c>
      <c r="Z29">
        <f>(0.7*(HIT_F*DEF_R))+(P29/(MAX(P:P))*(0.3*(HIT_F*DEF_R)))</f>
        <v>1.0871498771498769</v>
      </c>
      <c r="AA29">
        <f>(0.7*(BkS_F*DEF_R))+(Q29/(MAX(Q:Q))*(0.3*(BkS_F*DEF_R)))</f>
        <v>0.7266477272727272</v>
      </c>
      <c r="AB29">
        <f>(0.7*(TkA_F*DEF_R))+(R29/(MAX(R:R))*(0.3*(TkA_F*DEF_R)))</f>
        <v>1.5720722891566263</v>
      </c>
      <c r="AC29">
        <f>(0.7*(SH_F*DEF_R))+(S29/(MAX(S:S))*(0.3*(SH_F*DEF_R)))</f>
        <v>1.1392886954295223</v>
      </c>
    </row>
    <row r="30" spans="1:29" x14ac:dyDescent="0.25">
      <c r="A30" s="9">
        <v>28</v>
      </c>
      <c r="B30" s="46" t="s">
        <v>121</v>
      </c>
      <c r="C30" s="47" t="s">
        <v>41</v>
      </c>
      <c r="D30" s="47" t="s">
        <v>273</v>
      </c>
      <c r="E30" s="47" t="s">
        <v>3</v>
      </c>
      <c r="F30" s="48">
        <v>56</v>
      </c>
      <c r="G30" s="48">
        <v>36</v>
      </c>
      <c r="H30" s="48">
        <v>26</v>
      </c>
      <c r="I30" s="48">
        <v>84</v>
      </c>
      <c r="J30" s="48">
        <v>21</v>
      </c>
      <c r="K30" s="48">
        <v>35</v>
      </c>
      <c r="L30" s="48">
        <v>89</v>
      </c>
      <c r="M30" s="60">
        <v>932</v>
      </c>
      <c r="N30">
        <f>G30*82/F30</f>
        <v>52.714285714285715</v>
      </c>
      <c r="O30">
        <f>H30*82/F30</f>
        <v>38.071428571428569</v>
      </c>
      <c r="P30">
        <f>I30*82/F30</f>
        <v>123</v>
      </c>
      <c r="Q30">
        <f>J30*82/F30</f>
        <v>30.75</v>
      </c>
      <c r="R30">
        <f>K30*82/F30</f>
        <v>51.25</v>
      </c>
      <c r="S30">
        <f>L30*82/F30</f>
        <v>130.32142857142858</v>
      </c>
      <c r="U30" s="10">
        <f>SUM(V30:X30)</f>
        <v>10.713528685637723</v>
      </c>
      <c r="V30">
        <f>N30/MAX(N:N)*OFF_R</f>
        <v>5.5714285714285721</v>
      </c>
      <c r="W30">
        <f>O30/MAX(O:O)*PUN_R</f>
        <v>0.3768115942028985</v>
      </c>
      <c r="X30">
        <f>SUM(Z30:AC30)</f>
        <v>4.7652885200062514</v>
      </c>
      <c r="Y30">
        <f>X30/DEF_R*10</f>
        <v>7.9421475333437517</v>
      </c>
      <c r="Z30">
        <f>(0.7*(HIT_F*DEF_R))+(P30/(MAX(P:P))*(0.3*(HIT_F*DEF_R)))</f>
        <v>1.2689189189189187</v>
      </c>
      <c r="AA30">
        <f>(0.7*(BkS_F*DEF_R))+(Q30/(MAX(Q:Q))*(0.3*(BkS_F*DEF_R)))</f>
        <v>0.72492187499999994</v>
      </c>
      <c r="AB30">
        <f>(0.7*(TkA_F*DEF_R))+(R30/(MAX(R:R))*(0.3*(TkA_F*DEF_R)))</f>
        <v>1.6320090361445783</v>
      </c>
      <c r="AC30">
        <f>(0.7*(SH_F*DEF_R))+(S30/(MAX(S:S))*(0.3*(SH_F*DEF_R)))</f>
        <v>1.1394386899427547</v>
      </c>
    </row>
    <row r="31" spans="1:29" x14ac:dyDescent="0.25">
      <c r="A31" s="9">
        <v>29</v>
      </c>
      <c r="B31" s="49" t="s">
        <v>223</v>
      </c>
      <c r="C31" s="50" t="s">
        <v>35</v>
      </c>
      <c r="D31" s="50" t="s">
        <v>273</v>
      </c>
      <c r="E31" s="50" t="s">
        <v>3</v>
      </c>
      <c r="F31" s="51">
        <v>50</v>
      </c>
      <c r="G31" s="51">
        <v>34</v>
      </c>
      <c r="H31" s="51">
        <v>16</v>
      </c>
      <c r="I31" s="51">
        <v>18</v>
      </c>
      <c r="J31" s="51">
        <v>14</v>
      </c>
      <c r="K31" s="51">
        <v>17</v>
      </c>
      <c r="L31" s="51">
        <v>154</v>
      </c>
      <c r="M31" s="61">
        <v>818</v>
      </c>
      <c r="N31">
        <f>G31*82/F31</f>
        <v>55.76</v>
      </c>
      <c r="O31">
        <f>H31*82/F31</f>
        <v>26.24</v>
      </c>
      <c r="P31">
        <f>I31*82/F31</f>
        <v>29.52</v>
      </c>
      <c r="Q31">
        <f>J31*82/F31</f>
        <v>22.96</v>
      </c>
      <c r="R31">
        <f>K31*82/F31</f>
        <v>27.88</v>
      </c>
      <c r="S31">
        <f>L31*82/F31</f>
        <v>252.56</v>
      </c>
      <c r="U31" s="10">
        <f>SUM(V31:X31)</f>
        <v>10.620827993355366</v>
      </c>
      <c r="V31">
        <f>N31/MAX(N:N)*OFF_R</f>
        <v>5.8933333333333326</v>
      </c>
      <c r="W31">
        <f>O31/MAX(O:O)*PUN_R</f>
        <v>0.25971014492753619</v>
      </c>
      <c r="X31">
        <f>SUM(Z31:AC31)</f>
        <v>4.4677845150944977</v>
      </c>
      <c r="Y31">
        <f>X31/DEF_R*10</f>
        <v>7.4463075251574962</v>
      </c>
      <c r="Z31">
        <f>(0.7*(HIT_F*DEF_R))+(P31/(MAX(P:P))*(0.3*(HIT_F*DEF_R)))</f>
        <v>1.1025405405405404</v>
      </c>
      <c r="AA31">
        <f>(0.7*(BkS_F*DEF_R))+(Q31/(MAX(Q:Q))*(0.3*(BkS_F*DEF_R)))</f>
        <v>0.70087499999999991</v>
      </c>
      <c r="AB31">
        <f>(0.7*(TkA_F*DEF_R))+(R31/(MAX(R:R))*(0.3*(TkA_F*DEF_R)))</f>
        <v>1.5198289156626505</v>
      </c>
      <c r="AC31">
        <f>(0.7*(SH_F*DEF_R))+(S31/(MAX(S:S))*(0.3*(SH_F*DEF_R)))</f>
        <v>1.1445400588913071</v>
      </c>
    </row>
    <row r="32" spans="1:29" x14ac:dyDescent="0.25">
      <c r="A32" s="9">
        <v>30</v>
      </c>
      <c r="B32" s="49" t="s">
        <v>237</v>
      </c>
      <c r="C32" s="50" t="s">
        <v>35</v>
      </c>
      <c r="D32" s="50" t="s">
        <v>273</v>
      </c>
      <c r="E32" s="50" t="s">
        <v>3</v>
      </c>
      <c r="F32" s="51">
        <v>56</v>
      </c>
      <c r="G32" s="51">
        <v>36</v>
      </c>
      <c r="H32" s="51">
        <v>28</v>
      </c>
      <c r="I32" s="51">
        <v>44</v>
      </c>
      <c r="J32" s="51">
        <v>36</v>
      </c>
      <c r="K32" s="51">
        <v>18</v>
      </c>
      <c r="L32" s="51">
        <v>69</v>
      </c>
      <c r="M32" s="61">
        <v>958</v>
      </c>
      <c r="N32">
        <f>G32*82/F32</f>
        <v>52.714285714285715</v>
      </c>
      <c r="O32">
        <f>H32*82/F32</f>
        <v>41</v>
      </c>
      <c r="P32">
        <f>I32*82/F32</f>
        <v>64.428571428571431</v>
      </c>
      <c r="Q32">
        <f>J32*82/F32</f>
        <v>52.714285714285715</v>
      </c>
      <c r="R32">
        <f>K32*82/F32</f>
        <v>26.357142857142858</v>
      </c>
      <c r="S32">
        <f>L32*82/F32</f>
        <v>101.03571428571429</v>
      </c>
      <c r="U32" s="10">
        <f>SUM(V32:X32)</f>
        <v>10.585356147137258</v>
      </c>
      <c r="V32">
        <f>N32/MAX(N:N)*OFF_R</f>
        <v>5.5714285714285721</v>
      </c>
      <c r="W32">
        <f>O32/MAX(O:O)*PUN_R</f>
        <v>0.40579710144927533</v>
      </c>
      <c r="X32">
        <f>SUM(Z32:AC32)</f>
        <v>4.6081304742594114</v>
      </c>
      <c r="Y32">
        <f>X32/DEF_R*10</f>
        <v>7.6802174570990189</v>
      </c>
      <c r="Z32">
        <f>(0.7*(HIT_F*DEF_R))+(P32/(MAX(P:P))*(0.3*(HIT_F*DEF_R)))</f>
        <v>1.1646718146718145</v>
      </c>
      <c r="AA32">
        <f>(0.7*(BkS_F*DEF_R))+(Q32/(MAX(Q:Q))*(0.3*(BkS_F*DEF_R)))</f>
        <v>0.79272321428571413</v>
      </c>
      <c r="AB32">
        <f>(0.7*(TkA_F*DEF_R))+(R32/(MAX(R:R))*(0.3*(TkA_F*DEF_R)))</f>
        <v>1.5125189328743545</v>
      </c>
      <c r="AC32">
        <f>(0.7*(SH_F*DEF_R))+(S32/(MAX(S:S))*(0.3*(SH_F*DEF_R)))</f>
        <v>1.1382165124275287</v>
      </c>
    </row>
    <row r="33" spans="1:29" x14ac:dyDescent="0.25">
      <c r="A33" s="9">
        <v>31</v>
      </c>
      <c r="B33" s="49" t="s">
        <v>360</v>
      </c>
      <c r="C33" s="50" t="s">
        <v>31</v>
      </c>
      <c r="D33" s="50" t="s">
        <v>273</v>
      </c>
      <c r="E33" s="50" t="s">
        <v>3</v>
      </c>
      <c r="F33" s="51">
        <v>56</v>
      </c>
      <c r="G33" s="51">
        <v>32</v>
      </c>
      <c r="H33" s="51">
        <v>42</v>
      </c>
      <c r="I33" s="51">
        <v>66</v>
      </c>
      <c r="J33" s="51">
        <v>18</v>
      </c>
      <c r="K33" s="51">
        <v>34</v>
      </c>
      <c r="L33" s="51">
        <v>5322</v>
      </c>
      <c r="M33" s="61">
        <v>923</v>
      </c>
      <c r="N33">
        <f>G33*82/F33</f>
        <v>46.857142857142854</v>
      </c>
      <c r="O33">
        <f>H33*82/F33</f>
        <v>61.5</v>
      </c>
      <c r="P33">
        <f>I33*82/F33</f>
        <v>96.642857142857139</v>
      </c>
      <c r="Q33">
        <f>J33*82/F33</f>
        <v>26.357142857142858</v>
      </c>
      <c r="R33">
        <f>K33*82/F33</f>
        <v>49.785714285714285</v>
      </c>
      <c r="S33">
        <f>L33*82/F33</f>
        <v>7792.9285714285716</v>
      </c>
      <c r="U33" s="10">
        <f>SUM(V33:X33)</f>
        <v>10.578647577047473</v>
      </c>
      <c r="V33">
        <f>N33/MAX(N:N)*OFF_R</f>
        <v>4.9523809523809526</v>
      </c>
      <c r="W33">
        <f>O33/MAX(O:O)*PUN_R</f>
        <v>0.60869565217391297</v>
      </c>
      <c r="X33">
        <f>SUM(Z33:AC33)</f>
        <v>5.0175709724926065</v>
      </c>
      <c r="Y33">
        <f>X33/DEF_R*10</f>
        <v>8.3626182874876775</v>
      </c>
      <c r="Z33">
        <f>(0.7*(HIT_F*DEF_R))+(P33/(MAX(P:P))*(0.3*(HIT_F*DEF_R)))</f>
        <v>1.2220077220077217</v>
      </c>
      <c r="AA33">
        <f>(0.7*(BkS_F*DEF_R))+(Q33/(MAX(Q:Q))*(0.3*(BkS_F*DEF_R)))</f>
        <v>0.71136160714285701</v>
      </c>
      <c r="AB33">
        <f>(0.7*(TkA_F*DEF_R))+(R33/(MAX(R:R))*(0.3*(TkA_F*DEF_R)))</f>
        <v>1.6249802065404473</v>
      </c>
      <c r="AC33">
        <f>(0.7*(SH_F*DEF_R))+(S33/(MAX(S:S))*(0.3*(SH_F*DEF_R)))</f>
        <v>1.4592214368015801</v>
      </c>
    </row>
    <row r="34" spans="1:29" x14ac:dyDescent="0.25">
      <c r="A34" s="9">
        <v>32</v>
      </c>
      <c r="B34" s="49" t="s">
        <v>134</v>
      </c>
      <c r="C34" s="50" t="s">
        <v>41</v>
      </c>
      <c r="D34" s="50" t="s">
        <v>273</v>
      </c>
      <c r="E34" s="50" t="s">
        <v>3</v>
      </c>
      <c r="F34" s="51">
        <v>54</v>
      </c>
      <c r="G34" s="51">
        <v>35</v>
      </c>
      <c r="H34" s="51">
        <v>20</v>
      </c>
      <c r="I34" s="51">
        <v>35</v>
      </c>
      <c r="J34" s="51">
        <v>23</v>
      </c>
      <c r="K34" s="51">
        <v>10</v>
      </c>
      <c r="L34" s="51">
        <v>2078</v>
      </c>
      <c r="M34" s="61">
        <v>882</v>
      </c>
      <c r="N34">
        <f>G34*82/F34</f>
        <v>53.148148148148145</v>
      </c>
      <c r="O34">
        <f>H34*82/F34</f>
        <v>30.37037037037037</v>
      </c>
      <c r="P34">
        <f>I34*82/F34</f>
        <v>53.148148148148145</v>
      </c>
      <c r="Q34">
        <f>J34*82/F34</f>
        <v>34.925925925925924</v>
      </c>
      <c r="R34">
        <f>K34*82/F34</f>
        <v>15.185185185185185</v>
      </c>
      <c r="S34">
        <f>L34*82/F34</f>
        <v>3155.4814814814813</v>
      </c>
      <c r="U34" s="10">
        <f>SUM(V34:X34)</f>
        <v>10.524860420968803</v>
      </c>
      <c r="V34">
        <f>N34/MAX(N:N)*OFF_R</f>
        <v>5.617283950617284</v>
      </c>
      <c r="W34">
        <f>O34/MAX(O:O)*PUN_R</f>
        <v>0.30059044551798175</v>
      </c>
      <c r="X34">
        <f>SUM(Z34:AC34)</f>
        <v>4.606986024833537</v>
      </c>
      <c r="Y34">
        <f>X34/DEF_R*10</f>
        <v>7.6783100413892278</v>
      </c>
      <c r="Z34">
        <f>(0.7*(HIT_F*DEF_R))+(P34/(MAX(P:P))*(0.3*(HIT_F*DEF_R)))</f>
        <v>1.1445945945945943</v>
      </c>
      <c r="AA34">
        <f>(0.7*(BkS_F*DEF_R))+(Q34/(MAX(Q:Q))*(0.3*(BkS_F*DEF_R)))</f>
        <v>0.73781249999999987</v>
      </c>
      <c r="AB34">
        <f>(0.7*(TkA_F*DEF_R))+(R34/(MAX(R:R))*(0.3*(TkA_F*DEF_R)))</f>
        <v>1.4588915662650601</v>
      </c>
      <c r="AC34">
        <f>(0.7*(SH_F*DEF_R))+(S34/(MAX(S:S))*(0.3*(SH_F*DEF_R)))</f>
        <v>1.2656873639738828</v>
      </c>
    </row>
    <row r="35" spans="1:29" x14ac:dyDescent="0.25">
      <c r="A35" s="9">
        <v>33</v>
      </c>
      <c r="B35" s="46" t="s">
        <v>365</v>
      </c>
      <c r="C35" s="47" t="s">
        <v>37</v>
      </c>
      <c r="D35" s="47" t="s">
        <v>273</v>
      </c>
      <c r="E35" s="47" t="s">
        <v>3</v>
      </c>
      <c r="F35" s="48">
        <v>30</v>
      </c>
      <c r="G35" s="48">
        <v>20</v>
      </c>
      <c r="H35" s="48">
        <v>2</v>
      </c>
      <c r="I35" s="48">
        <v>17</v>
      </c>
      <c r="J35" s="48">
        <v>11</v>
      </c>
      <c r="K35" s="48">
        <v>15</v>
      </c>
      <c r="L35" s="48">
        <v>46</v>
      </c>
      <c r="M35" s="60">
        <v>470</v>
      </c>
      <c r="N35">
        <f>G35*82/F35</f>
        <v>54.666666666666664</v>
      </c>
      <c r="O35">
        <f>H35*82/F35</f>
        <v>5.4666666666666668</v>
      </c>
      <c r="P35">
        <f>I35*82/F35</f>
        <v>46.466666666666669</v>
      </c>
      <c r="Q35">
        <f>J35*82/F35</f>
        <v>30.066666666666666</v>
      </c>
      <c r="R35">
        <f>K35*82/F35</f>
        <v>41</v>
      </c>
      <c r="S35">
        <f>L35*82/F35</f>
        <v>125.73333333333333</v>
      </c>
      <c r="U35" s="10">
        <f>SUM(V35:X35)</f>
        <v>10.409453705054748</v>
      </c>
      <c r="V35">
        <f>N35/MAX(N:N)*OFF_R</f>
        <v>5.7777777777777777</v>
      </c>
      <c r="W35">
        <f>O35/MAX(O:O)*PUN_R</f>
        <v>5.4106280193236711E-2</v>
      </c>
      <c r="X35">
        <f>SUM(Z35:AC35)</f>
        <v>4.5775696470837346</v>
      </c>
      <c r="Y35">
        <f>X35/DEF_R*10</f>
        <v>7.6292827451395571</v>
      </c>
      <c r="Z35">
        <f>(0.7*(HIT_F*DEF_R))+(P35/(MAX(P:P))*(0.3*(HIT_F*DEF_R)))</f>
        <v>1.1327027027027026</v>
      </c>
      <c r="AA35">
        <f>(0.7*(BkS_F*DEF_R))+(Q35/(MAX(Q:Q))*(0.3*(BkS_F*DEF_R)))</f>
        <v>0.72281249999999986</v>
      </c>
      <c r="AB35">
        <f>(0.7*(TkA_F*DEF_R))+(R35/(MAX(R:R))*(0.3*(TkA_F*DEF_R)))</f>
        <v>1.5828072289156625</v>
      </c>
      <c r="AC35">
        <f>(0.7*(SH_F*DEF_R))+(S35/(MAX(S:S))*(0.3*(SH_F*DEF_R)))</f>
        <v>1.1392472154653692</v>
      </c>
    </row>
    <row r="36" spans="1:29" x14ac:dyDescent="0.25">
      <c r="A36" s="9">
        <v>34</v>
      </c>
      <c r="B36" s="46" t="s">
        <v>127</v>
      </c>
      <c r="C36" s="47" t="s">
        <v>31</v>
      </c>
      <c r="D36" s="47" t="s">
        <v>273</v>
      </c>
      <c r="E36" s="47" t="s">
        <v>3</v>
      </c>
      <c r="F36" s="48">
        <v>50</v>
      </c>
      <c r="G36" s="48">
        <v>30</v>
      </c>
      <c r="H36" s="48">
        <v>10</v>
      </c>
      <c r="I36" s="48">
        <v>29</v>
      </c>
      <c r="J36" s="48">
        <v>24</v>
      </c>
      <c r="K36" s="48">
        <v>36</v>
      </c>
      <c r="L36" s="48">
        <v>4733</v>
      </c>
      <c r="M36" s="60">
        <v>938</v>
      </c>
      <c r="N36">
        <f>G36*82/F36</f>
        <v>49.2</v>
      </c>
      <c r="O36">
        <f>H36*82/F36</f>
        <v>16.399999999999999</v>
      </c>
      <c r="P36">
        <f>I36*82/F36</f>
        <v>47.56</v>
      </c>
      <c r="Q36">
        <f>J36*82/F36</f>
        <v>39.36</v>
      </c>
      <c r="R36">
        <f>K36*82/F36</f>
        <v>59.04</v>
      </c>
      <c r="S36">
        <f>L36*82/F36</f>
        <v>7762.12</v>
      </c>
      <c r="U36" s="10">
        <f>SUM(V36:X36)</f>
        <v>10.375805604922475</v>
      </c>
      <c r="V36">
        <f>N36/MAX(N:N)*OFF_R</f>
        <v>5.2</v>
      </c>
      <c r="W36">
        <f>O36/MAX(O:O)*PUN_R</f>
        <v>0.16231884057971013</v>
      </c>
      <c r="X36">
        <f>SUM(Z36:AC36)</f>
        <v>5.0134867643427645</v>
      </c>
      <c r="Y36">
        <f>X36/DEF_R*10</f>
        <v>8.3558112739046067</v>
      </c>
      <c r="Z36">
        <f>(0.7*(HIT_F*DEF_R))+(P36/(MAX(P:P))*(0.3*(HIT_F*DEF_R)))</f>
        <v>1.1346486486486485</v>
      </c>
      <c r="AA36">
        <f>(0.7*(BkS_F*DEF_R))+(Q36/(MAX(Q:Q))*(0.3*(BkS_F*DEF_R)))</f>
        <v>0.75149999999999983</v>
      </c>
      <c r="AB36">
        <f>(0.7*(TkA_F*DEF_R))+(R36/(MAX(R:R))*(0.3*(TkA_F*DEF_R)))</f>
        <v>1.669402409638554</v>
      </c>
      <c r="AC36">
        <f>(0.7*(SH_F*DEF_R))+(S36/(MAX(S:S))*(0.3*(SH_F*DEF_R)))</f>
        <v>1.4579357060555624</v>
      </c>
    </row>
    <row r="37" spans="1:29" x14ac:dyDescent="0.25">
      <c r="A37" s="9">
        <v>35</v>
      </c>
      <c r="B37" s="49" t="s">
        <v>313</v>
      </c>
      <c r="C37" s="50" t="s">
        <v>31</v>
      </c>
      <c r="D37" s="50" t="s">
        <v>273</v>
      </c>
      <c r="E37" s="50" t="s">
        <v>3</v>
      </c>
      <c r="F37" s="51">
        <v>39</v>
      </c>
      <c r="G37" s="51">
        <v>22</v>
      </c>
      <c r="H37" s="51">
        <v>23</v>
      </c>
      <c r="I37" s="51">
        <v>16</v>
      </c>
      <c r="J37" s="51">
        <v>24</v>
      </c>
      <c r="K37" s="51">
        <v>9</v>
      </c>
      <c r="L37" s="51">
        <v>4162</v>
      </c>
      <c r="M37" s="61">
        <v>656</v>
      </c>
      <c r="N37">
        <f>G37*82/F37</f>
        <v>46.256410256410255</v>
      </c>
      <c r="O37">
        <f>H37*82/F37</f>
        <v>48.358974358974358</v>
      </c>
      <c r="P37">
        <f>I37*82/F37</f>
        <v>33.641025641025642</v>
      </c>
      <c r="Q37">
        <f>J37*82/F37</f>
        <v>50.46153846153846</v>
      </c>
      <c r="R37">
        <f>K37*82/F37</f>
        <v>18.923076923076923</v>
      </c>
      <c r="S37">
        <f>L37*82/F37</f>
        <v>8750.8717948717949</v>
      </c>
      <c r="U37" s="10">
        <f>SUM(V37:X37)</f>
        <v>10.239199140522707</v>
      </c>
      <c r="V37">
        <f>N37/MAX(N:N)*OFF_R</f>
        <v>4.8888888888888893</v>
      </c>
      <c r="W37">
        <f>O37/MAX(O:O)*PUN_R</f>
        <v>0.4786324786324786</v>
      </c>
      <c r="X37">
        <f>SUM(Z37:AC37)</f>
        <v>4.8716777730013385</v>
      </c>
      <c r="Y37">
        <f>X37/DEF_R*10</f>
        <v>8.1194629550022306</v>
      </c>
      <c r="Z37">
        <f>(0.7*(HIT_F*DEF_R))+(P37/(MAX(P:P))*(0.3*(HIT_F*DEF_R)))</f>
        <v>1.1098752598752597</v>
      </c>
      <c r="AA37">
        <f>(0.7*(BkS_F*DEF_R))+(Q37/(MAX(Q:Q))*(0.3*(BkS_F*DEF_R)))</f>
        <v>0.78576923076923066</v>
      </c>
      <c r="AB37">
        <f>(0.7*(TkA_F*DEF_R))+(R37/(MAX(R:R))*(0.3*(TkA_F*DEF_R)))</f>
        <v>1.4768341056533827</v>
      </c>
      <c r="AC37">
        <f>(0.7*(SH_F*DEF_R))+(S37/(MAX(S:S))*(0.3*(SH_F*DEF_R)))</f>
        <v>1.4991991767034654</v>
      </c>
    </row>
    <row r="38" spans="1:29" x14ac:dyDescent="0.25">
      <c r="A38" s="9">
        <v>36</v>
      </c>
      <c r="B38" s="49" t="s">
        <v>330</v>
      </c>
      <c r="C38" s="50" t="s">
        <v>31</v>
      </c>
      <c r="D38" s="50" t="s">
        <v>273</v>
      </c>
      <c r="E38" s="50" t="s">
        <v>3</v>
      </c>
      <c r="F38" s="51">
        <v>55</v>
      </c>
      <c r="G38" s="51">
        <v>32</v>
      </c>
      <c r="H38" s="51">
        <v>16</v>
      </c>
      <c r="I38" s="51">
        <v>59</v>
      </c>
      <c r="J38" s="51">
        <v>12</v>
      </c>
      <c r="K38" s="51">
        <v>29</v>
      </c>
      <c r="L38" s="51">
        <v>5348</v>
      </c>
      <c r="M38" s="61">
        <v>899</v>
      </c>
      <c r="N38">
        <f>G38*82/F38</f>
        <v>47.709090909090911</v>
      </c>
      <c r="O38">
        <f>H38*82/F38</f>
        <v>23.854545454545455</v>
      </c>
      <c r="P38">
        <f>I38*82/F38</f>
        <v>87.963636363636368</v>
      </c>
      <c r="Q38">
        <f>J38*82/F38</f>
        <v>17.890909090909091</v>
      </c>
      <c r="R38">
        <f>K38*82/F38</f>
        <v>43.236363636363635</v>
      </c>
      <c r="S38">
        <f>L38*82/F38</f>
        <v>7973.3818181818178</v>
      </c>
      <c r="U38" s="10">
        <f>SUM(V38:X38)</f>
        <v>10.230606284575023</v>
      </c>
      <c r="V38">
        <f>N38/MAX(N:N)*OFF_R</f>
        <v>5.042424242424242</v>
      </c>
      <c r="W38">
        <f>O38/MAX(O:O)*PUN_R</f>
        <v>0.23610013175230565</v>
      </c>
      <c r="X38">
        <f>SUM(Z38:AC38)</f>
        <v>4.9520819103984755</v>
      </c>
      <c r="Y38">
        <f>X38/DEF_R*10</f>
        <v>8.2534698506641249</v>
      </c>
      <c r="Z38">
        <f>(0.7*(HIT_F*DEF_R))+(P38/(MAX(P:P))*(0.3*(HIT_F*DEF_R)))</f>
        <v>1.2065601965601964</v>
      </c>
      <c r="AA38">
        <f>(0.7*(BkS_F*DEF_R))+(Q38/(MAX(Q:Q))*(0.3*(BkS_F*DEF_R)))</f>
        <v>0.68522727272727257</v>
      </c>
      <c r="AB38">
        <f>(0.7*(TkA_F*DEF_R))+(R38/(MAX(R:R))*(0.3*(TkA_F*DEF_R)))</f>
        <v>1.5935421686746987</v>
      </c>
      <c r="AC38">
        <f>(0.7*(SH_F*DEF_R))+(S38/(MAX(S:S))*(0.3*(SH_F*DEF_R)))</f>
        <v>1.4667522724363076</v>
      </c>
    </row>
    <row r="39" spans="1:29" x14ac:dyDescent="0.25">
      <c r="A39" s="9">
        <v>37</v>
      </c>
      <c r="B39" s="49" t="s">
        <v>59</v>
      </c>
      <c r="C39" s="50" t="s">
        <v>41</v>
      </c>
      <c r="D39" s="50" t="s">
        <v>273</v>
      </c>
      <c r="E39" s="50" t="s">
        <v>3</v>
      </c>
      <c r="F39" s="51">
        <v>43</v>
      </c>
      <c r="G39" s="51">
        <v>26</v>
      </c>
      <c r="H39" s="51">
        <v>14</v>
      </c>
      <c r="I39" s="51">
        <v>83</v>
      </c>
      <c r="J39" s="51">
        <v>20</v>
      </c>
      <c r="K39" s="51">
        <v>13</v>
      </c>
      <c r="L39" s="51">
        <v>46</v>
      </c>
      <c r="M39" s="61">
        <v>659</v>
      </c>
      <c r="N39">
        <f>G39*82/F39</f>
        <v>49.581395348837212</v>
      </c>
      <c r="O39">
        <f>H39*82/F39</f>
        <v>26.697674418604652</v>
      </c>
      <c r="P39">
        <f>I39*82/F39</f>
        <v>158.27906976744185</v>
      </c>
      <c r="Q39">
        <f>J39*82/F39</f>
        <v>38.139534883720927</v>
      </c>
      <c r="R39">
        <f>K39*82/F39</f>
        <v>24.790697674418606</v>
      </c>
      <c r="S39">
        <f>L39*82/F39</f>
        <v>87.720930232558146</v>
      </c>
      <c r="U39" s="10">
        <f>SUM(V39:X39)</f>
        <v>10.226652793097555</v>
      </c>
      <c r="V39">
        <f>N39/MAX(N:N)*OFF_R</f>
        <v>5.2403100775193803</v>
      </c>
      <c r="W39">
        <f>O39/MAX(O:O)*PUN_R</f>
        <v>0.26423997303673746</v>
      </c>
      <c r="X39">
        <f>SUM(Z39:AC39)</f>
        <v>4.7221027425414377</v>
      </c>
      <c r="Y39">
        <f>X39/DEF_R*10</f>
        <v>7.8701712375690622</v>
      </c>
      <c r="Z39">
        <f>(0.7*(HIT_F*DEF_R))+(P39/(MAX(P:P))*(0.3*(HIT_F*DEF_R)))</f>
        <v>1.3317096165933373</v>
      </c>
      <c r="AA39">
        <f>(0.7*(BkS_F*DEF_R))+(Q39/(MAX(Q:Q))*(0.3*(BkS_F*DEF_R)))</f>
        <v>0.74773255813953476</v>
      </c>
      <c r="AB39">
        <f>(0.7*(TkA_F*DEF_R))+(R39/(MAX(R:R))*(0.3*(TkA_F*DEF_R)))</f>
        <v>1.5049997198094704</v>
      </c>
      <c r="AC39">
        <f>(0.7*(SH_F*DEF_R))+(S39/(MAX(S:S))*(0.3*(SH_F*DEF_R)))</f>
        <v>1.1376608479990948</v>
      </c>
    </row>
    <row r="40" spans="1:29" x14ac:dyDescent="0.25">
      <c r="A40" s="9">
        <v>38</v>
      </c>
      <c r="B40" s="49" t="s">
        <v>297</v>
      </c>
      <c r="C40" s="50" t="s">
        <v>35</v>
      </c>
      <c r="D40" s="50" t="s">
        <v>273</v>
      </c>
      <c r="E40" s="50" t="s">
        <v>3</v>
      </c>
      <c r="F40" s="51">
        <v>56</v>
      </c>
      <c r="G40" s="51">
        <v>33</v>
      </c>
      <c r="H40" s="51">
        <v>25</v>
      </c>
      <c r="I40" s="51">
        <v>44</v>
      </c>
      <c r="J40" s="51">
        <v>32</v>
      </c>
      <c r="K40" s="51">
        <v>24</v>
      </c>
      <c r="L40" s="51">
        <v>60</v>
      </c>
      <c r="M40" s="61">
        <v>856</v>
      </c>
      <c r="N40">
        <f>G40*82/F40</f>
        <v>48.321428571428569</v>
      </c>
      <c r="O40">
        <f>H40*82/F40</f>
        <v>36.607142857142854</v>
      </c>
      <c r="P40">
        <f>I40*82/F40</f>
        <v>64.428571428571431</v>
      </c>
      <c r="Q40">
        <f>J40*82/F40</f>
        <v>46.857142857142854</v>
      </c>
      <c r="R40">
        <f>K40*82/F40</f>
        <v>35.142857142857146</v>
      </c>
      <c r="S40">
        <f>L40*82/F40</f>
        <v>87.857142857142861</v>
      </c>
      <c r="U40" s="10">
        <f>SUM(V40:X40)</f>
        <v>10.101134812582055</v>
      </c>
      <c r="V40">
        <f>N40/MAX(N:N)*OFF_R</f>
        <v>5.1071428571428568</v>
      </c>
      <c r="W40">
        <f>O40/MAX(O:O)*PUN_R</f>
        <v>0.36231884057971009</v>
      </c>
      <c r="X40">
        <f>SUM(Z40:AC40)</f>
        <v>4.6316731148594883</v>
      </c>
      <c r="Y40">
        <f>X40/DEF_R*10</f>
        <v>7.7194551914324805</v>
      </c>
      <c r="Z40">
        <f>(0.7*(HIT_F*DEF_R))+(P40/(MAX(P:P))*(0.3*(HIT_F*DEF_R)))</f>
        <v>1.1646718146718145</v>
      </c>
      <c r="AA40">
        <f>(0.7*(BkS_F*DEF_R))+(Q40/(MAX(Q:Q))*(0.3*(BkS_F*DEF_R)))</f>
        <v>0.77464285714285697</v>
      </c>
      <c r="AB40">
        <f>(0.7*(TkA_F*DEF_R))+(R40/(MAX(R:R))*(0.3*(TkA_F*DEF_R)))</f>
        <v>1.5546919104991392</v>
      </c>
      <c r="AC40">
        <f>(0.7*(SH_F*DEF_R))+(S40/(MAX(S:S))*(0.3*(SH_F*DEF_R)))</f>
        <v>1.1376665325456772</v>
      </c>
    </row>
    <row r="41" spans="1:29" x14ac:dyDescent="0.25">
      <c r="A41" s="9">
        <v>39</v>
      </c>
      <c r="B41" s="46" t="s">
        <v>136</v>
      </c>
      <c r="C41" s="47" t="s">
        <v>37</v>
      </c>
      <c r="D41" s="47" t="s">
        <v>273</v>
      </c>
      <c r="E41" s="47" t="s">
        <v>3</v>
      </c>
      <c r="F41" s="48">
        <v>56</v>
      </c>
      <c r="G41" s="48">
        <v>28</v>
      </c>
      <c r="H41" s="48">
        <v>14</v>
      </c>
      <c r="I41" s="48">
        <v>58</v>
      </c>
      <c r="J41" s="48">
        <v>41</v>
      </c>
      <c r="K41" s="48">
        <v>29</v>
      </c>
      <c r="L41" s="48">
        <v>4263</v>
      </c>
      <c r="M41" s="60">
        <v>956</v>
      </c>
      <c r="N41">
        <f>G41*82/F41</f>
        <v>41</v>
      </c>
      <c r="O41">
        <f>H41*82/F41</f>
        <v>20.5</v>
      </c>
      <c r="P41">
        <f>I41*82/F41</f>
        <v>84.928571428571431</v>
      </c>
      <c r="Q41">
        <f>J41*82/F41</f>
        <v>60.035714285714285</v>
      </c>
      <c r="R41">
        <f>K41*82/F41</f>
        <v>42.464285714285715</v>
      </c>
      <c r="S41">
        <f>L41*82/F41</f>
        <v>6242.25</v>
      </c>
      <c r="U41" s="10">
        <f>SUM(V41:X41)</f>
        <v>9.5370570418207254</v>
      </c>
      <c r="V41">
        <f>N41/MAX(N:N)*OFF_R</f>
        <v>4.333333333333333</v>
      </c>
      <c r="W41">
        <f>O41/MAX(O:O)*PUN_R</f>
        <v>0.20289855072463767</v>
      </c>
      <c r="X41">
        <f>SUM(Z41:AC41)</f>
        <v>5.0008251577627547</v>
      </c>
      <c r="Y41">
        <f>X41/DEF_R*10</f>
        <v>8.3347085962712573</v>
      </c>
      <c r="Z41">
        <f>(0.7*(HIT_F*DEF_R))+(P41/(MAX(P:P))*(0.3*(HIT_F*DEF_R)))</f>
        <v>1.2011583011583009</v>
      </c>
      <c r="AA41">
        <f>(0.7*(BkS_F*DEF_R))+(Q41/(MAX(Q:Q))*(0.3*(BkS_F*DEF_R)))</f>
        <v>0.81532366071428553</v>
      </c>
      <c r="AB41">
        <f>(0.7*(TkA_F*DEF_R))+(R41/(MAX(R:R))*(0.3*(TkA_F*DEF_R)))</f>
        <v>1.5898360585197933</v>
      </c>
      <c r="AC41">
        <f>(0.7*(SH_F*DEF_R))+(S41/(MAX(S:S))*(0.3*(SH_F*DEF_R)))</f>
        <v>1.394507137370375</v>
      </c>
    </row>
    <row r="42" spans="1:29" x14ac:dyDescent="0.25">
      <c r="A42" s="9">
        <v>40</v>
      </c>
      <c r="B42" s="46" t="s">
        <v>366</v>
      </c>
      <c r="C42" s="47" t="s">
        <v>31</v>
      </c>
      <c r="D42" s="47" t="s">
        <v>273</v>
      </c>
      <c r="E42" s="47" t="s">
        <v>3</v>
      </c>
      <c r="F42" s="48">
        <v>56</v>
      </c>
      <c r="G42" s="48">
        <v>26</v>
      </c>
      <c r="H42" s="48">
        <v>48</v>
      </c>
      <c r="I42" s="48">
        <v>88</v>
      </c>
      <c r="J42" s="48">
        <v>15</v>
      </c>
      <c r="K42" s="48">
        <v>25</v>
      </c>
      <c r="L42" s="48">
        <v>67</v>
      </c>
      <c r="M42" s="60">
        <v>823</v>
      </c>
      <c r="N42">
        <f>G42*82/F42</f>
        <v>38.071428571428569</v>
      </c>
      <c r="O42">
        <f>H42*82/F42</f>
        <v>70.285714285714292</v>
      </c>
      <c r="P42">
        <f>I42*82/F42</f>
        <v>128.85714285714286</v>
      </c>
      <c r="Q42">
        <f>J42*82/F42</f>
        <v>21.964285714285715</v>
      </c>
      <c r="R42">
        <f>K42*82/F42</f>
        <v>36.607142857142854</v>
      </c>
      <c r="S42">
        <f>L42*82/F42</f>
        <v>98.107142857142861</v>
      </c>
      <c r="U42" s="10">
        <f>SUM(V42:X42)</f>
        <v>9.3964217011311852</v>
      </c>
      <c r="V42">
        <f>N42/MAX(N:N)*OFF_R</f>
        <v>4.0238095238095237</v>
      </c>
      <c r="W42">
        <f>O42/MAX(O:O)*PUN_R</f>
        <v>0.69565217391304346</v>
      </c>
      <c r="X42">
        <f>SUM(Z42:AC42)</f>
        <v>4.6769600034086194</v>
      </c>
      <c r="Y42">
        <f>X42/DEF_R*10</f>
        <v>7.7949333390143662</v>
      </c>
      <c r="Z42">
        <f>(0.7*(HIT_F*DEF_R))+(P42/(MAX(P:P))*(0.3*(HIT_F*DEF_R)))</f>
        <v>1.2793436293436291</v>
      </c>
      <c r="AA42">
        <f>(0.7*(BkS_F*DEF_R))+(Q42/(MAX(Q:Q))*(0.3*(BkS_F*DEF_R)))</f>
        <v>0.69780133928571419</v>
      </c>
      <c r="AB42">
        <f>(0.7*(TkA_F*DEF_R))+(R42/(MAX(R:R))*(0.3*(TkA_F*DEF_R)))</f>
        <v>1.56172074010327</v>
      </c>
      <c r="AC42">
        <f>(0.7*(SH_F*DEF_R))+(S42/(MAX(S:S))*(0.3*(SH_F*DEF_R)))</f>
        <v>1.1380942946760062</v>
      </c>
    </row>
    <row r="43" spans="1:29" x14ac:dyDescent="0.25">
      <c r="A43" s="9">
        <v>41</v>
      </c>
      <c r="B43" s="46" t="s">
        <v>61</v>
      </c>
      <c r="C43" s="47" t="s">
        <v>35</v>
      </c>
      <c r="D43" s="47" t="s">
        <v>273</v>
      </c>
      <c r="E43" s="47" t="s">
        <v>3</v>
      </c>
      <c r="F43" s="48">
        <v>56</v>
      </c>
      <c r="G43" s="48">
        <v>24</v>
      </c>
      <c r="H43" s="48">
        <v>69</v>
      </c>
      <c r="I43" s="48">
        <v>98</v>
      </c>
      <c r="J43" s="48">
        <v>18</v>
      </c>
      <c r="K43" s="48">
        <v>20</v>
      </c>
      <c r="L43" s="48">
        <v>26</v>
      </c>
      <c r="M43" s="60">
        <v>926</v>
      </c>
      <c r="N43">
        <f>G43*82/F43</f>
        <v>35.142857142857146</v>
      </c>
      <c r="O43">
        <f>H43*82/F43</f>
        <v>101.03571428571429</v>
      </c>
      <c r="P43">
        <f>I43*82/F43</f>
        <v>143.5</v>
      </c>
      <c r="Q43">
        <f>J43*82/F43</f>
        <v>26.357142857142858</v>
      </c>
      <c r="R43">
        <f>K43*82/F43</f>
        <v>29.285714285714285</v>
      </c>
      <c r="S43">
        <f>L43*82/F43</f>
        <v>38.071428571428569</v>
      </c>
      <c r="U43" s="10">
        <f>SUM(V43:X43)</f>
        <v>9.3932181496863869</v>
      </c>
      <c r="V43">
        <f>N43/MAX(N:N)*OFF_R</f>
        <v>3.7142857142857149</v>
      </c>
      <c r="W43">
        <f>O43/MAX(O:O)*PUN_R</f>
        <v>1</v>
      </c>
      <c r="X43">
        <f>SUM(Z43:AC43)</f>
        <v>4.6789324354006716</v>
      </c>
      <c r="Y43">
        <f>X43/DEF_R*10</f>
        <v>7.798220725667786</v>
      </c>
      <c r="Z43">
        <f>(0.7*(HIT_F*DEF_R))+(P43/(MAX(P:P))*(0.3*(HIT_F*DEF_R)))</f>
        <v>1.3054054054054052</v>
      </c>
      <c r="AA43">
        <f>(0.7*(BkS_F*DEF_R))+(Q43/(MAX(Q:Q))*(0.3*(BkS_F*DEF_R)))</f>
        <v>0.71136160714285701</v>
      </c>
      <c r="AB43">
        <f>(0.7*(TkA_F*DEF_R))+(R43/(MAX(R:R))*(0.3*(TkA_F*DEF_R)))</f>
        <v>1.526576592082616</v>
      </c>
      <c r="AC43">
        <f>(0.7*(SH_F*DEF_R))+(S43/(MAX(S:S))*(0.3*(SH_F*DEF_R)))</f>
        <v>1.1355888307697934</v>
      </c>
    </row>
    <row r="44" spans="1:29" x14ac:dyDescent="0.25">
      <c r="A44" s="9">
        <v>42</v>
      </c>
      <c r="B44" s="46" t="s">
        <v>221</v>
      </c>
      <c r="C44" s="47" t="s">
        <v>33</v>
      </c>
      <c r="D44" s="47" t="s">
        <v>273</v>
      </c>
      <c r="E44" s="47" t="s">
        <v>3</v>
      </c>
      <c r="F44" s="48">
        <v>57</v>
      </c>
      <c r="G44" s="48">
        <v>30</v>
      </c>
      <c r="H44" s="48">
        <v>8</v>
      </c>
      <c r="I44" s="48">
        <v>30</v>
      </c>
      <c r="J44" s="48">
        <v>29</v>
      </c>
      <c r="K44" s="48">
        <v>22</v>
      </c>
      <c r="L44" s="48">
        <v>109</v>
      </c>
      <c r="M44" s="60">
        <v>782</v>
      </c>
      <c r="N44">
        <f>G44*82/F44</f>
        <v>43.157894736842103</v>
      </c>
      <c r="O44">
        <f>H44*82/F44</f>
        <v>11.508771929824562</v>
      </c>
      <c r="P44">
        <f>I44*82/F44</f>
        <v>43.157894736842103</v>
      </c>
      <c r="Q44">
        <f>J44*82/F44</f>
        <v>41.719298245614034</v>
      </c>
      <c r="R44">
        <f>K44*82/F44</f>
        <v>31.649122807017545</v>
      </c>
      <c r="S44">
        <f>L44*82/F44</f>
        <v>156.80701754385964</v>
      </c>
      <c r="U44" s="10">
        <f>SUM(V44:X44)</f>
        <v>9.239373397394786</v>
      </c>
      <c r="V44">
        <f>N44/MAX(N:N)*OFF_R</f>
        <v>4.5614035087719298</v>
      </c>
      <c r="W44">
        <f>O44/MAX(O:O)*PUN_R</f>
        <v>0.11390795830155097</v>
      </c>
      <c r="X44">
        <f>SUM(Z44:AC44)</f>
        <v>4.564061930321305</v>
      </c>
      <c r="Y44">
        <f>X44/DEF_R*10</f>
        <v>7.6067698838688411</v>
      </c>
      <c r="Z44">
        <f>(0.7*(HIT_F*DEF_R))+(P44/(MAX(P:P))*(0.3*(HIT_F*DEF_R)))</f>
        <v>1.126813655761024</v>
      </c>
      <c r="AA44">
        <f>(0.7*(BkS_F*DEF_R))+(Q44/(MAX(Q:Q))*(0.3*(BkS_F*DEF_R)))</f>
        <v>0.75878289473684202</v>
      </c>
      <c r="AB44">
        <f>(0.7*(TkA_F*DEF_R))+(R44/(MAX(R:R))*(0.3*(TkA_F*DEF_R)))</f>
        <v>1.5379213696892833</v>
      </c>
      <c r="AC44">
        <f>(0.7*(SH_F*DEF_R))+(S44/(MAX(S:S))*(0.3*(SH_F*DEF_R)))</f>
        <v>1.1405440101341562</v>
      </c>
    </row>
    <row r="45" spans="1:29" x14ac:dyDescent="0.25">
      <c r="A45" s="9">
        <v>43</v>
      </c>
      <c r="B45" s="49" t="s">
        <v>56</v>
      </c>
      <c r="C45" s="50" t="s">
        <v>31</v>
      </c>
      <c r="D45" s="50" t="s">
        <v>273</v>
      </c>
      <c r="E45" s="50" t="s">
        <v>3</v>
      </c>
      <c r="F45" s="51">
        <v>51</v>
      </c>
      <c r="G45" s="51">
        <v>26</v>
      </c>
      <c r="H45" s="51">
        <v>12</v>
      </c>
      <c r="I45" s="51">
        <v>27</v>
      </c>
      <c r="J45" s="51">
        <v>21</v>
      </c>
      <c r="K45" s="51">
        <v>25</v>
      </c>
      <c r="L45" s="51">
        <v>110</v>
      </c>
      <c r="M45" s="61">
        <v>846</v>
      </c>
      <c r="N45">
        <f>G45*82/F45</f>
        <v>41.803921568627452</v>
      </c>
      <c r="O45">
        <f>H45*82/F45</f>
        <v>19.294117647058822</v>
      </c>
      <c r="P45">
        <f>I45*82/F45</f>
        <v>43.411764705882355</v>
      </c>
      <c r="Q45">
        <f>J45*82/F45</f>
        <v>33.764705882352942</v>
      </c>
      <c r="R45">
        <f>K45*82/F45</f>
        <v>40.196078431372548</v>
      </c>
      <c r="S45">
        <f>L45*82/F45</f>
        <v>176.86274509803923</v>
      </c>
      <c r="U45" s="10">
        <f>SUM(V45:X45)</f>
        <v>9.1910866946888063</v>
      </c>
      <c r="V45">
        <f>N45/MAX(N:N)*OFF_R</f>
        <v>4.4183006535947715</v>
      </c>
      <c r="W45">
        <f>O45/MAX(O:O)*PUN_R</f>
        <v>0.19096334185848249</v>
      </c>
      <c r="X45">
        <f>SUM(Z45:AC45)</f>
        <v>4.5818226992355529</v>
      </c>
      <c r="Y45">
        <f>X45/DEF_R*10</f>
        <v>7.6363711653925881</v>
      </c>
      <c r="Z45">
        <f>(0.7*(HIT_F*DEF_R))+(P45/(MAX(P:P))*(0.3*(HIT_F*DEF_R)))</f>
        <v>1.1272655007949124</v>
      </c>
      <c r="AA45">
        <f>(0.7*(BkS_F*DEF_R))+(Q45/(MAX(Q:Q))*(0.3*(BkS_F*DEF_R)))</f>
        <v>0.7342279411764705</v>
      </c>
      <c r="AB45">
        <f>(0.7*(TkA_F*DEF_R))+(R45/(MAX(R:R))*(0.3*(TkA_F*DEF_R)))</f>
        <v>1.5789482636428065</v>
      </c>
      <c r="AC45">
        <f>(0.7*(SH_F*DEF_R))+(S45/(MAX(S:S))*(0.3*(SH_F*DEF_R)))</f>
        <v>1.1413809936213635</v>
      </c>
    </row>
    <row r="46" spans="1:29" x14ac:dyDescent="0.25">
      <c r="A46" s="9">
        <v>44</v>
      </c>
      <c r="B46" s="46" t="s">
        <v>276</v>
      </c>
      <c r="C46" s="47" t="s">
        <v>31</v>
      </c>
      <c r="D46" s="47" t="s">
        <v>273</v>
      </c>
      <c r="E46" s="47" t="s">
        <v>3</v>
      </c>
      <c r="F46" s="48">
        <v>41</v>
      </c>
      <c r="G46" s="48">
        <v>20</v>
      </c>
      <c r="H46" s="48">
        <v>17</v>
      </c>
      <c r="I46" s="48">
        <v>40</v>
      </c>
      <c r="J46" s="48">
        <v>12</v>
      </c>
      <c r="K46" s="48">
        <v>21</v>
      </c>
      <c r="L46" s="48">
        <v>11</v>
      </c>
      <c r="M46" s="60">
        <v>710</v>
      </c>
      <c r="N46">
        <f>G46*82/F46</f>
        <v>40</v>
      </c>
      <c r="O46">
        <f>H46*82/F46</f>
        <v>34</v>
      </c>
      <c r="P46">
        <f>I46*82/F46</f>
        <v>80</v>
      </c>
      <c r="Q46">
        <f>J46*82/F46</f>
        <v>24</v>
      </c>
      <c r="R46">
        <f>K46*82/F46</f>
        <v>42</v>
      </c>
      <c r="S46">
        <f>L46*82/F46</f>
        <v>22</v>
      </c>
      <c r="U46" s="10">
        <f>SUM(V46:X46)</f>
        <v>9.1831541293261782</v>
      </c>
      <c r="V46">
        <f>N46/MAX(N:N)*OFF_R</f>
        <v>4.2276422764227641</v>
      </c>
      <c r="W46">
        <f>O46/MAX(O:O)*PUN_R</f>
        <v>0.33651466949452102</v>
      </c>
      <c r="X46">
        <f>SUM(Z46:AC46)</f>
        <v>4.6189971834088928</v>
      </c>
      <c r="Y46">
        <f>X46/DEF_R*10</f>
        <v>7.6983286390148207</v>
      </c>
      <c r="Z46">
        <f>(0.7*(HIT_F*DEF_R))+(P46/(MAX(P:P))*(0.3*(HIT_F*DEF_R)))</f>
        <v>1.1923862887277519</v>
      </c>
      <c r="AA46">
        <f>(0.7*(BkS_F*DEF_R))+(Q46/(MAX(Q:Q))*(0.3*(BkS_F*DEF_R)))</f>
        <v>0.70408536585365844</v>
      </c>
      <c r="AB46">
        <f>(0.7*(TkA_F*DEF_R))+(R46/(MAX(R:R))*(0.3*(TkA_F*DEF_R)))</f>
        <v>1.5876074052306788</v>
      </c>
      <c r="AC46">
        <f>(0.7*(SH_F*DEF_R))+(S46/(MAX(S:S))*(0.3*(SH_F*DEF_R)))</f>
        <v>1.1349181235968036</v>
      </c>
    </row>
    <row r="47" spans="1:29" x14ac:dyDescent="0.25">
      <c r="A47" s="9">
        <v>45</v>
      </c>
      <c r="B47" s="46" t="s">
        <v>147</v>
      </c>
      <c r="C47" s="47" t="s">
        <v>41</v>
      </c>
      <c r="D47" s="47" t="s">
        <v>273</v>
      </c>
      <c r="E47" s="47" t="s">
        <v>3</v>
      </c>
      <c r="F47" s="48">
        <v>56</v>
      </c>
      <c r="G47" s="48">
        <v>27</v>
      </c>
      <c r="H47" s="48">
        <v>10</v>
      </c>
      <c r="I47" s="48">
        <v>24</v>
      </c>
      <c r="J47" s="48">
        <v>17</v>
      </c>
      <c r="K47" s="48">
        <v>33</v>
      </c>
      <c r="L47" s="48">
        <v>4493</v>
      </c>
      <c r="M47" s="60">
        <v>975</v>
      </c>
      <c r="N47">
        <f>G47*82/F47</f>
        <v>39.535714285714285</v>
      </c>
      <c r="O47">
        <f>H47*82/F47</f>
        <v>14.642857142857142</v>
      </c>
      <c r="P47">
        <f>I47*82/F47</f>
        <v>35.142857142857146</v>
      </c>
      <c r="Q47">
        <f>J47*82/F47</f>
        <v>24.892857142857142</v>
      </c>
      <c r="R47">
        <f>K47*82/F47</f>
        <v>48.321428571428569</v>
      </c>
      <c r="S47">
        <f>L47*82/F47</f>
        <v>6579.0357142857147</v>
      </c>
      <c r="U47" s="10">
        <f>SUM(V47:X47)</f>
        <v>9.1694023009405043</v>
      </c>
      <c r="V47">
        <f>N47/MAX(N:N)*OFF_R</f>
        <v>4.1785714285714279</v>
      </c>
      <c r="W47">
        <f>O47/MAX(O:O)*PUN_R</f>
        <v>0.14492753623188404</v>
      </c>
      <c r="X47">
        <f>SUM(Z47:AC47)</f>
        <v>4.8459033361371935</v>
      </c>
      <c r="Y47">
        <f>X47/DEF_R*10</f>
        <v>8.0765055602286555</v>
      </c>
      <c r="Z47">
        <f>(0.7*(HIT_F*DEF_R))+(P47/(MAX(P:P))*(0.3*(HIT_F*DEF_R)))</f>
        <v>1.1125482625482623</v>
      </c>
      <c r="AA47">
        <f>(0.7*(BkS_F*DEF_R))+(Q47/(MAX(Q:Q))*(0.3*(BkS_F*DEF_R)))</f>
        <v>0.70684151785714278</v>
      </c>
      <c r="AB47">
        <f>(0.7*(TkA_F*DEF_R))+(R47/(MAX(R:R))*(0.3*(TkA_F*DEF_R)))</f>
        <v>1.6179513769363165</v>
      </c>
      <c r="AC47">
        <f>(0.7*(SH_F*DEF_R))+(S47/(MAX(S:S))*(0.3*(SH_F*DEF_R)))</f>
        <v>1.4085621787954714</v>
      </c>
    </row>
    <row r="48" spans="1:29" x14ac:dyDescent="0.25">
      <c r="A48" s="9">
        <v>46</v>
      </c>
      <c r="B48" s="49" t="s">
        <v>345</v>
      </c>
      <c r="C48" s="50" t="s">
        <v>35</v>
      </c>
      <c r="D48" s="50" t="s">
        <v>273</v>
      </c>
      <c r="E48" s="50" t="s">
        <v>3</v>
      </c>
      <c r="F48" s="51">
        <v>50</v>
      </c>
      <c r="G48" s="51">
        <v>25</v>
      </c>
      <c r="H48" s="51">
        <v>16</v>
      </c>
      <c r="I48" s="51">
        <v>10</v>
      </c>
      <c r="J48" s="51">
        <v>13</v>
      </c>
      <c r="K48" s="51">
        <v>15</v>
      </c>
      <c r="L48" s="51">
        <v>172</v>
      </c>
      <c r="M48" s="61">
        <v>738</v>
      </c>
      <c r="N48">
        <f>G48*82/F48</f>
        <v>41</v>
      </c>
      <c r="O48">
        <f>H48*82/F48</f>
        <v>26.24</v>
      </c>
      <c r="P48">
        <f>I48*82/F48</f>
        <v>16.399999999999999</v>
      </c>
      <c r="Q48">
        <f>J48*82/F48</f>
        <v>21.32</v>
      </c>
      <c r="R48">
        <f>K48*82/F48</f>
        <v>24.6</v>
      </c>
      <c r="S48">
        <f>L48*82/F48</f>
        <v>282.08</v>
      </c>
      <c r="U48" s="10">
        <f>SUM(V48:X48)</f>
        <v>9.0179015186261111</v>
      </c>
      <c r="V48">
        <f>N48/MAX(N:N)*OFF_R</f>
        <v>4.333333333333333</v>
      </c>
      <c r="W48">
        <f>O48/MAX(O:O)*PUN_R</f>
        <v>0.25971014492753619</v>
      </c>
      <c r="X48">
        <f>SUM(Z48:AC48)</f>
        <v>4.4248580403652413</v>
      </c>
      <c r="Y48">
        <f>X48/DEF_R*10</f>
        <v>7.3747634006087361</v>
      </c>
      <c r="Z48">
        <f>(0.7*(HIT_F*DEF_R))+(P48/(MAX(P:P))*(0.3*(HIT_F*DEF_R)))</f>
        <v>1.0791891891891889</v>
      </c>
      <c r="AA48">
        <f>(0.7*(BkS_F*DEF_R))+(Q48/(MAX(Q:Q))*(0.3*(BkS_F*DEF_R)))</f>
        <v>0.69581249999999994</v>
      </c>
      <c r="AB48">
        <f>(0.7*(TkA_F*DEF_R))+(R48/(MAX(R:R))*(0.3*(TkA_F*DEF_R)))</f>
        <v>1.5040843373493975</v>
      </c>
      <c r="AC48">
        <f>(0.7*(SH_F*DEF_R))+(S48/(MAX(S:S))*(0.3*(SH_F*DEF_R)))</f>
        <v>1.1457720138266547</v>
      </c>
    </row>
    <row r="49" spans="1:29" x14ac:dyDescent="0.25">
      <c r="A49" s="9">
        <v>47</v>
      </c>
      <c r="B49" s="49" t="s">
        <v>145</v>
      </c>
      <c r="C49" s="50" t="s">
        <v>37</v>
      </c>
      <c r="D49" s="50" t="s">
        <v>273</v>
      </c>
      <c r="E49" s="50" t="s">
        <v>3</v>
      </c>
      <c r="F49" s="51">
        <v>47</v>
      </c>
      <c r="G49" s="51">
        <v>20</v>
      </c>
      <c r="H49" s="51">
        <v>24</v>
      </c>
      <c r="I49" s="51">
        <v>26</v>
      </c>
      <c r="J49" s="51">
        <v>28</v>
      </c>
      <c r="K49" s="51">
        <v>18</v>
      </c>
      <c r="L49" s="51">
        <v>4500</v>
      </c>
      <c r="M49" s="61">
        <v>783</v>
      </c>
      <c r="N49">
        <f>G49*82/F49</f>
        <v>34.893617021276597</v>
      </c>
      <c r="O49">
        <f>H49*82/F49</f>
        <v>41.872340425531917</v>
      </c>
      <c r="P49">
        <f>I49*82/F49</f>
        <v>45.361702127659576</v>
      </c>
      <c r="Q49">
        <f>J49*82/F49</f>
        <v>48.851063829787236</v>
      </c>
      <c r="R49">
        <f>K49*82/F49</f>
        <v>31.404255319148938</v>
      </c>
      <c r="S49">
        <f>L49*82/F49</f>
        <v>7851.0638297872338</v>
      </c>
      <c r="U49" s="10">
        <f>SUM(V49:X49)</f>
        <v>9.0123018240489756</v>
      </c>
      <c r="V49">
        <f>N49/MAX(N:N)*OFF_R</f>
        <v>3.687943262411348</v>
      </c>
      <c r="W49">
        <f>O49/MAX(O:O)*PUN_R</f>
        <v>0.41443108233117482</v>
      </c>
      <c r="X49">
        <f>SUM(Z49:AC49)</f>
        <v>4.909927479306452</v>
      </c>
      <c r="Y49">
        <f>X49/DEF_R*10</f>
        <v>8.1832124655107528</v>
      </c>
      <c r="Z49">
        <f>(0.7*(HIT_F*DEF_R))+(P49/(MAX(P:P))*(0.3*(HIT_F*DEF_R)))</f>
        <v>1.1307360552041401</v>
      </c>
      <c r="AA49">
        <f>(0.7*(BkS_F*DEF_R))+(Q49/(MAX(Q:Q))*(0.3*(BkS_F*DEF_R)))</f>
        <v>0.78079787234042541</v>
      </c>
      <c r="AB49">
        <f>(0.7*(TkA_F*DEF_R))+(R49/(MAX(R:R))*(0.3*(TkA_F*DEF_R)))</f>
        <v>1.536745962573699</v>
      </c>
      <c r="AC49">
        <f>(0.7*(SH_F*DEF_R))+(S49/(MAX(S:S))*(0.3*(SH_F*DEF_R)))</f>
        <v>1.4616475891881877</v>
      </c>
    </row>
    <row r="50" spans="1:29" x14ac:dyDescent="0.25">
      <c r="A50" s="9">
        <v>48</v>
      </c>
      <c r="B50" s="46" t="s">
        <v>312</v>
      </c>
      <c r="C50" s="47" t="s">
        <v>31</v>
      </c>
      <c r="D50" s="47" t="s">
        <v>273</v>
      </c>
      <c r="E50" s="47" t="s">
        <v>3</v>
      </c>
      <c r="F50" s="48">
        <v>25</v>
      </c>
      <c r="G50" s="48">
        <v>10</v>
      </c>
      <c r="H50" s="48">
        <v>11</v>
      </c>
      <c r="I50" s="48">
        <v>40</v>
      </c>
      <c r="J50" s="48">
        <v>14</v>
      </c>
      <c r="K50" s="48">
        <v>9</v>
      </c>
      <c r="L50" s="48">
        <v>1954</v>
      </c>
      <c r="M50" s="60">
        <v>350</v>
      </c>
      <c r="N50">
        <f>G50*82/F50</f>
        <v>32.799999999999997</v>
      </c>
      <c r="O50">
        <f>H50*82/F50</f>
        <v>36.08</v>
      </c>
      <c r="P50">
        <f>I50*82/F50</f>
        <v>131.19999999999999</v>
      </c>
      <c r="Q50">
        <f>J50*82/F50</f>
        <v>45.92</v>
      </c>
      <c r="R50">
        <f>K50*82/F50</f>
        <v>29.52</v>
      </c>
      <c r="S50">
        <f>L50*82/F50</f>
        <v>6409.12</v>
      </c>
      <c r="U50" s="10">
        <f>SUM(V50:X50)</f>
        <v>8.8082039391269511</v>
      </c>
      <c r="V50">
        <f>N50/MAX(N:N)*OFF_R</f>
        <v>3.4666666666666668</v>
      </c>
      <c r="W50">
        <f>O50/MAX(O:O)*PUN_R</f>
        <v>0.3571014492753623</v>
      </c>
      <c r="X50">
        <f>SUM(Z50:AC50)</f>
        <v>4.9844358231849215</v>
      </c>
      <c r="Y50">
        <f>X50/DEF_R*10</f>
        <v>8.3073930386415356</v>
      </c>
      <c r="Z50">
        <f>(0.7*(HIT_F*DEF_R))+(P50/(MAX(P:P))*(0.3*(HIT_F*DEF_R)))</f>
        <v>1.2835135135135132</v>
      </c>
      <c r="AA50">
        <f>(0.7*(BkS_F*DEF_R))+(Q50/(MAX(Q:Q))*(0.3*(BkS_F*DEF_R)))</f>
        <v>0.77174999999999994</v>
      </c>
      <c r="AB50">
        <f>(0.7*(TkA_F*DEF_R))+(R50/(MAX(R:R))*(0.3*(TkA_F*DEF_R)))</f>
        <v>1.5277012048192771</v>
      </c>
      <c r="AC50">
        <f>(0.7*(SH_F*DEF_R))+(S50/(MAX(S:S))*(0.3*(SH_F*DEF_R)))</f>
        <v>1.4014711048521316</v>
      </c>
    </row>
    <row r="51" spans="1:29" x14ac:dyDescent="0.25">
      <c r="A51" s="9">
        <v>49</v>
      </c>
      <c r="B51" s="46" t="s">
        <v>234</v>
      </c>
      <c r="C51" s="47" t="s">
        <v>33</v>
      </c>
      <c r="D51" s="47" t="s">
        <v>273</v>
      </c>
      <c r="E51" s="47" t="s">
        <v>3</v>
      </c>
      <c r="F51" s="48">
        <v>38</v>
      </c>
      <c r="G51" s="48">
        <v>18</v>
      </c>
      <c r="H51" s="48">
        <v>4</v>
      </c>
      <c r="I51" s="48">
        <v>31</v>
      </c>
      <c r="J51" s="48">
        <v>12</v>
      </c>
      <c r="K51" s="48">
        <v>18</v>
      </c>
      <c r="L51" s="48">
        <v>0</v>
      </c>
      <c r="M51" s="60">
        <v>551</v>
      </c>
      <c r="N51">
        <f>G51*82/F51</f>
        <v>38.842105263157897</v>
      </c>
      <c r="O51">
        <f>H51*82/F51</f>
        <v>8.6315789473684212</v>
      </c>
      <c r="P51">
        <f>I51*82/F51</f>
        <v>66.89473684210526</v>
      </c>
      <c r="Q51">
        <f>J51*82/F51</f>
        <v>25.894736842105264</v>
      </c>
      <c r="R51">
        <f>K51*82/F51</f>
        <v>38.842105263157897</v>
      </c>
      <c r="S51">
        <f>L51*82/F51</f>
        <v>0</v>
      </c>
      <c r="U51" s="10">
        <f>SUM(V51:X51)</f>
        <v>8.776138457286379</v>
      </c>
      <c r="V51">
        <f>N51/MAX(N:N)*OFF_R</f>
        <v>4.1052631578947372</v>
      </c>
      <c r="W51">
        <f>O51/MAX(O:O)*PUN_R</f>
        <v>8.5430968726163237E-2</v>
      </c>
      <c r="X51">
        <f>SUM(Z51:AC51)</f>
        <v>4.585444330665478</v>
      </c>
      <c r="Y51">
        <f>X51/DEF_R*10</f>
        <v>7.642407217775796</v>
      </c>
      <c r="Z51">
        <f>(0.7*(HIT_F*DEF_R))+(P51/(MAX(P:P))*(0.3*(HIT_F*DEF_R)))</f>
        <v>1.1690611664295874</v>
      </c>
      <c r="AA51">
        <f>(0.7*(BkS_F*DEF_R))+(Q51/(MAX(Q:Q))*(0.3*(BkS_F*DEF_R)))</f>
        <v>0.70993421052631567</v>
      </c>
      <c r="AB51">
        <f>(0.7*(TkA_F*DEF_R))+(R51/(MAX(R:R))*(0.3*(TkA_F*DEF_R)))</f>
        <v>1.5724489537095749</v>
      </c>
      <c r="AC51">
        <f>(0.7*(SH_F*DEF_R))+(S51/(MAX(S:S))*(0.3*(SH_F*DEF_R)))</f>
        <v>1.1339999999999999</v>
      </c>
    </row>
    <row r="52" spans="1:29" x14ac:dyDescent="0.25">
      <c r="A52" s="9">
        <v>50</v>
      </c>
      <c r="B52" s="46" t="s">
        <v>260</v>
      </c>
      <c r="C52" s="47" t="s">
        <v>35</v>
      </c>
      <c r="D52" s="47" t="s">
        <v>273</v>
      </c>
      <c r="E52" s="47" t="s">
        <v>3</v>
      </c>
      <c r="F52" s="48">
        <v>57</v>
      </c>
      <c r="G52" s="48">
        <v>22</v>
      </c>
      <c r="H52" s="48">
        <v>38</v>
      </c>
      <c r="I52" s="48">
        <v>118</v>
      </c>
      <c r="J52" s="48">
        <v>28</v>
      </c>
      <c r="K52" s="48">
        <v>37</v>
      </c>
      <c r="L52" s="48">
        <v>77</v>
      </c>
      <c r="M52" s="60">
        <v>849</v>
      </c>
      <c r="N52">
        <f>G52*82/F52</f>
        <v>31.649122807017545</v>
      </c>
      <c r="O52">
        <f>H52*82/F52</f>
        <v>54.666666666666664</v>
      </c>
      <c r="P52">
        <f>I52*82/F52</f>
        <v>169.75438596491227</v>
      </c>
      <c r="Q52">
        <f>J52*82/F52</f>
        <v>40.280701754385966</v>
      </c>
      <c r="R52">
        <f>K52*82/F52</f>
        <v>53.228070175438596</v>
      </c>
      <c r="S52">
        <f>L52*82/F52</f>
        <v>110.7719298245614</v>
      </c>
      <c r="U52" s="10">
        <f>SUM(V52:X52)</f>
        <v>8.7726948142188572</v>
      </c>
      <c r="V52">
        <f>N52/MAX(N:N)*OFF_R</f>
        <v>3.3450292397660819</v>
      </c>
      <c r="W52">
        <f>O52/MAX(O:O)*PUN_R</f>
        <v>0.54106280193236711</v>
      </c>
      <c r="X52">
        <f>SUM(Z52:AC52)</f>
        <v>4.8866027725204084</v>
      </c>
      <c r="Y52">
        <f>X52/DEF_R*10</f>
        <v>8.1443379542006813</v>
      </c>
      <c r="Z52">
        <f>(0.7*(HIT_F*DEF_R))+(P52/(MAX(P:P))*(0.3*(HIT_F*DEF_R)))</f>
        <v>1.3521337126600281</v>
      </c>
      <c r="AA52">
        <f>(0.7*(BkS_F*DEF_R))+(Q52/(MAX(Q:Q))*(0.3*(BkS_F*DEF_R)))</f>
        <v>0.75434210526315781</v>
      </c>
      <c r="AB52">
        <f>(0.7*(TkA_F*DEF_R))+(R52/(MAX(R:R))*(0.3*(TkA_F*DEF_R)))</f>
        <v>1.6415041217501585</v>
      </c>
      <c r="AC52">
        <f>(0.7*(SH_F*DEF_R))+(S52/(MAX(S:S))*(0.3*(SH_F*DEF_R)))</f>
        <v>1.1386228328470644</v>
      </c>
    </row>
    <row r="53" spans="1:29" x14ac:dyDescent="0.25">
      <c r="A53" s="9">
        <v>51</v>
      </c>
      <c r="B53" s="46" t="s">
        <v>362</v>
      </c>
      <c r="C53" s="47" t="s">
        <v>35</v>
      </c>
      <c r="D53" s="47" t="s">
        <v>273</v>
      </c>
      <c r="E53" s="47" t="s">
        <v>3</v>
      </c>
      <c r="F53" s="48">
        <v>56</v>
      </c>
      <c r="G53" s="48">
        <v>24</v>
      </c>
      <c r="H53" s="48">
        <v>16</v>
      </c>
      <c r="I53" s="48">
        <v>51</v>
      </c>
      <c r="J53" s="48">
        <v>35</v>
      </c>
      <c r="K53" s="48">
        <v>15</v>
      </c>
      <c r="L53" s="48">
        <v>1712</v>
      </c>
      <c r="M53" s="60">
        <v>947</v>
      </c>
      <c r="N53">
        <f>G53*82/F53</f>
        <v>35.142857142857146</v>
      </c>
      <c r="O53">
        <f>H53*82/F53</f>
        <v>23.428571428571427</v>
      </c>
      <c r="P53">
        <f>I53*82/F53</f>
        <v>74.678571428571431</v>
      </c>
      <c r="Q53">
        <f>J53*82/F53</f>
        <v>51.25</v>
      </c>
      <c r="R53">
        <f>K53*82/F53</f>
        <v>21.964285714285715</v>
      </c>
      <c r="S53">
        <f>L53*82/F53</f>
        <v>2506.8571428571427</v>
      </c>
      <c r="U53" s="10">
        <f>SUM(V53:X53)</f>
        <v>8.6473387945370757</v>
      </c>
      <c r="V53">
        <f>N53/MAX(N:N)*OFF_R</f>
        <v>3.7142857142857149</v>
      </c>
      <c r="W53">
        <f>O53/MAX(O:O)*PUN_R</f>
        <v>0.23188405797101447</v>
      </c>
      <c r="X53">
        <f>SUM(Z53:AC53)</f>
        <v>4.7011690222803466</v>
      </c>
      <c r="Y53">
        <f>X53/DEF_R*10</f>
        <v>7.8352817038005771</v>
      </c>
      <c r="Z53">
        <f>(0.7*(HIT_F*DEF_R))+(P53/(MAX(P:P))*(0.3*(HIT_F*DEF_R)))</f>
        <v>1.1829150579150578</v>
      </c>
      <c r="AA53">
        <f>(0.7*(BkS_F*DEF_R))+(Q53/(MAX(Q:Q))*(0.3*(BkS_F*DEF_R)))</f>
        <v>0.78820312499999989</v>
      </c>
      <c r="AB53">
        <f>(0.7*(TkA_F*DEF_R))+(R53/(MAX(R:R))*(0.3*(TkA_F*DEF_R)))</f>
        <v>1.491432444061962</v>
      </c>
      <c r="AC53">
        <f>(0.7*(SH_F*DEF_R))+(S53/(MAX(S:S))*(0.3*(SH_F*DEF_R)))</f>
        <v>1.2386183953033267</v>
      </c>
    </row>
    <row r="54" spans="1:29" x14ac:dyDescent="0.25">
      <c r="A54" s="9">
        <v>52</v>
      </c>
      <c r="B54" s="46" t="s">
        <v>374</v>
      </c>
      <c r="C54" s="47" t="s">
        <v>35</v>
      </c>
      <c r="D54" s="47" t="s">
        <v>273</v>
      </c>
      <c r="E54" s="47" t="s">
        <v>3</v>
      </c>
      <c r="F54" s="48">
        <v>56</v>
      </c>
      <c r="G54" s="48">
        <v>27</v>
      </c>
      <c r="H54" s="48">
        <v>0</v>
      </c>
      <c r="I54" s="48">
        <v>10</v>
      </c>
      <c r="J54" s="48">
        <v>18</v>
      </c>
      <c r="K54" s="48">
        <v>17</v>
      </c>
      <c r="L54" s="48">
        <v>150</v>
      </c>
      <c r="M54" s="60">
        <v>806</v>
      </c>
      <c r="N54">
        <f>G54*82/F54</f>
        <v>39.535714285714285</v>
      </c>
      <c r="O54">
        <f>H54*82/F54</f>
        <v>0</v>
      </c>
      <c r="P54">
        <f>I54*82/F54</f>
        <v>14.642857142857142</v>
      </c>
      <c r="Q54">
        <f>J54*82/F54</f>
        <v>26.357142857142858</v>
      </c>
      <c r="R54">
        <f>K54*82/F54</f>
        <v>24.892857142857142</v>
      </c>
      <c r="S54">
        <f>L54*82/F54</f>
        <v>219.64285714285714</v>
      </c>
      <c r="U54" s="10">
        <f>SUM(V54:X54)</f>
        <v>8.6146512464104781</v>
      </c>
      <c r="V54">
        <f>N54/MAX(N:N)*OFF_R</f>
        <v>4.1785714285714279</v>
      </c>
      <c r="W54">
        <f>O54/MAX(O:O)*PUN_R</f>
        <v>0</v>
      </c>
      <c r="X54">
        <f>SUM(Z54:AC54)</f>
        <v>4.4360798178390493</v>
      </c>
      <c r="Y54">
        <f>X54/DEF_R*10</f>
        <v>7.3934663630650821</v>
      </c>
      <c r="Z54">
        <f>(0.7*(HIT_F*DEF_R))+(P54/(MAX(P:P))*(0.3*(HIT_F*DEF_R)))</f>
        <v>1.0760617760617759</v>
      </c>
      <c r="AA54">
        <f>(0.7*(BkS_F*DEF_R))+(Q54/(MAX(Q:Q))*(0.3*(BkS_F*DEF_R)))</f>
        <v>0.71136160714285701</v>
      </c>
      <c r="AB54">
        <f>(0.7*(TkA_F*DEF_R))+(R54/(MAX(R:R))*(0.3*(TkA_F*DEF_R)))</f>
        <v>1.5054901032702237</v>
      </c>
      <c r="AC54">
        <f>(0.7*(SH_F*DEF_R))+(S54/(MAX(S:S))*(0.3*(SH_F*DEF_R)))</f>
        <v>1.1431663313641933</v>
      </c>
    </row>
    <row r="55" spans="1:29" x14ac:dyDescent="0.25">
      <c r="A55" s="9">
        <v>53</v>
      </c>
      <c r="B55" s="46" t="s">
        <v>64</v>
      </c>
      <c r="C55" s="47" t="s">
        <v>33</v>
      </c>
      <c r="D55" s="47" t="s">
        <v>273</v>
      </c>
      <c r="E55" s="47" t="s">
        <v>3</v>
      </c>
      <c r="F55" s="48">
        <v>55</v>
      </c>
      <c r="G55" s="48">
        <v>21</v>
      </c>
      <c r="H55" s="48">
        <v>32</v>
      </c>
      <c r="I55" s="48">
        <v>67</v>
      </c>
      <c r="J55" s="48">
        <v>14</v>
      </c>
      <c r="K55" s="48">
        <v>10</v>
      </c>
      <c r="L55" s="48">
        <v>65</v>
      </c>
      <c r="M55" s="60">
        <v>766</v>
      </c>
      <c r="N55">
        <f>G55*82/F55</f>
        <v>31.309090909090909</v>
      </c>
      <c r="O55">
        <f>H55*82/F55</f>
        <v>47.709090909090911</v>
      </c>
      <c r="P55">
        <f>I55*82/F55</f>
        <v>99.890909090909091</v>
      </c>
      <c r="Q55">
        <f>J55*82/F55</f>
        <v>20.872727272727271</v>
      </c>
      <c r="R55">
        <f>K55*82/F55</f>
        <v>14.909090909090908</v>
      </c>
      <c r="S55">
        <f>L55*82/F55</f>
        <v>96.909090909090907</v>
      </c>
      <c r="U55" s="10">
        <f>SUM(V55:X55)</f>
        <v>8.2991222501312052</v>
      </c>
      <c r="V55">
        <f>N55/MAX(N:N)*OFF_R</f>
        <v>3.3090909090909086</v>
      </c>
      <c r="W55">
        <f>O55/MAX(O:O)*PUN_R</f>
        <v>0.47220026350461131</v>
      </c>
      <c r="X55">
        <f>SUM(Z55:AC55)</f>
        <v>4.5178310775356856</v>
      </c>
      <c r="Y55">
        <f>X55/DEF_R*10</f>
        <v>7.529718462559476</v>
      </c>
      <c r="Z55">
        <f>(0.7*(HIT_F*DEF_R))+(P55/(MAX(P:P))*(0.3*(HIT_F*DEF_R)))</f>
        <v>1.2277886977886976</v>
      </c>
      <c r="AA55">
        <f>(0.7*(BkS_F*DEF_R))+(Q55/(MAX(Q:Q))*(0.3*(BkS_F*DEF_R)))</f>
        <v>0.69443181818181809</v>
      </c>
      <c r="AB55">
        <f>(0.7*(TkA_F*DEF_R))+(R55/(MAX(R:R))*(0.3*(TkA_F*DEF_R)))</f>
        <v>1.4575662650602408</v>
      </c>
      <c r="AC55">
        <f>(0.7*(SH_F*DEF_R))+(S55/(MAX(S:S))*(0.3*(SH_F*DEF_R)))</f>
        <v>1.1380442965049289</v>
      </c>
    </row>
    <row r="56" spans="1:29" x14ac:dyDescent="0.25">
      <c r="A56" s="9">
        <v>54</v>
      </c>
      <c r="B56" s="46" t="s">
        <v>378</v>
      </c>
      <c r="C56" s="47" t="s">
        <v>37</v>
      </c>
      <c r="D56" s="47" t="s">
        <v>273</v>
      </c>
      <c r="E56" s="47" t="s">
        <v>3</v>
      </c>
      <c r="F56" s="48">
        <v>42</v>
      </c>
      <c r="G56" s="48">
        <v>17</v>
      </c>
      <c r="H56" s="48">
        <v>8</v>
      </c>
      <c r="I56" s="48">
        <v>9</v>
      </c>
      <c r="J56" s="48">
        <v>16</v>
      </c>
      <c r="K56" s="48">
        <v>20</v>
      </c>
      <c r="L56" s="48">
        <v>578</v>
      </c>
      <c r="M56" s="60">
        <v>514</v>
      </c>
      <c r="N56">
        <f>G56*82/F56</f>
        <v>33.19047619047619</v>
      </c>
      <c r="O56">
        <f>H56*82/F56</f>
        <v>15.619047619047619</v>
      </c>
      <c r="P56">
        <f>I56*82/F56</f>
        <v>17.571428571428573</v>
      </c>
      <c r="Q56">
        <f>J56*82/F56</f>
        <v>31.238095238095237</v>
      </c>
      <c r="R56">
        <f>K56*82/F56</f>
        <v>39.047619047619051</v>
      </c>
      <c r="S56">
        <f>L56*82/F56</f>
        <v>1128.4761904761904</v>
      </c>
      <c r="U56" s="10">
        <f>SUM(V56:X56)</f>
        <v>8.2247586123167409</v>
      </c>
      <c r="V56">
        <f>N56/MAX(N:N)*OFF_R</f>
        <v>3.5079365079365079</v>
      </c>
      <c r="W56">
        <f>O56/MAX(O:O)*PUN_R</f>
        <v>0.15458937198067632</v>
      </c>
      <c r="X56">
        <f>SUM(Z56:AC56)</f>
        <v>4.5622327323995577</v>
      </c>
      <c r="Y56">
        <f>X56/DEF_R*10</f>
        <v>7.6037212206659301</v>
      </c>
      <c r="Z56">
        <f>(0.7*(HIT_F*DEF_R))+(P56/(MAX(P:P))*(0.3*(HIT_F*DEF_R)))</f>
        <v>1.0812741312741312</v>
      </c>
      <c r="AA56">
        <f>(0.7*(BkS_F*DEF_R))+(Q56/(MAX(Q:Q))*(0.3*(BkS_F*DEF_R)))</f>
        <v>0.72642857142857131</v>
      </c>
      <c r="AB56">
        <f>(0.7*(TkA_F*DEF_R))+(R56/(MAX(R:R))*(0.3*(TkA_F*DEF_R)))</f>
        <v>1.5734354561101549</v>
      </c>
      <c r="AC56">
        <f>(0.7*(SH_F*DEF_R))+(S56/(MAX(S:S))*(0.3*(SH_F*DEF_R)))</f>
        <v>1.1810945735867</v>
      </c>
    </row>
    <row r="57" spans="1:29" x14ac:dyDescent="0.25">
      <c r="A57" s="9">
        <v>55</v>
      </c>
      <c r="B57" s="49" t="s">
        <v>283</v>
      </c>
      <c r="C57" s="50" t="s">
        <v>37</v>
      </c>
      <c r="D57" s="50" t="s">
        <v>273</v>
      </c>
      <c r="E57" s="50" t="s">
        <v>3</v>
      </c>
      <c r="F57" s="51">
        <v>27</v>
      </c>
      <c r="G57" s="51">
        <v>10</v>
      </c>
      <c r="H57" s="51">
        <v>14</v>
      </c>
      <c r="I57" s="51">
        <v>9</v>
      </c>
      <c r="J57" s="51">
        <v>10</v>
      </c>
      <c r="K57" s="51">
        <v>14</v>
      </c>
      <c r="L57" s="51">
        <v>116</v>
      </c>
      <c r="M57" s="61">
        <v>400</v>
      </c>
      <c r="N57">
        <f>G57*82/F57</f>
        <v>30.37037037037037</v>
      </c>
      <c r="O57">
        <f>H57*82/F57</f>
        <v>42.518518518518519</v>
      </c>
      <c r="P57">
        <f>I57*82/F57</f>
        <v>27.333333333333332</v>
      </c>
      <c r="Q57">
        <f>J57*82/F57</f>
        <v>30.37037037037037</v>
      </c>
      <c r="R57">
        <f>K57*82/F57</f>
        <v>42.518518518518519</v>
      </c>
      <c r="S57">
        <f>L57*82/F57</f>
        <v>352.2962962962963</v>
      </c>
      <c r="U57" s="10">
        <f>SUM(V57:X57)</f>
        <v>8.1919005439756951</v>
      </c>
      <c r="V57">
        <f>N57/MAX(N:N)*OFF_R</f>
        <v>3.2098765432098766</v>
      </c>
      <c r="W57">
        <f>O57/MAX(O:O)*PUN_R</f>
        <v>0.42082662372517443</v>
      </c>
      <c r="X57">
        <f>SUM(Z57:AC57)</f>
        <v>4.561197377040644</v>
      </c>
      <c r="Y57">
        <f>X57/DEF_R*10</f>
        <v>7.6019956284010739</v>
      </c>
      <c r="Z57">
        <f>(0.7*(HIT_F*DEF_R))+(P57/(MAX(P:P))*(0.3*(HIT_F*DEF_R)))</f>
        <v>1.0986486486486484</v>
      </c>
      <c r="AA57">
        <f>(0.7*(BkS_F*DEF_R))+(Q57/(MAX(Q:Q))*(0.3*(BkS_F*DEF_R)))</f>
        <v>0.72374999999999989</v>
      </c>
      <c r="AB57">
        <f>(0.7*(TkA_F*DEF_R))+(R57/(MAX(R:R))*(0.3*(TkA_F*DEF_R)))</f>
        <v>1.5900963855421686</v>
      </c>
      <c r="AC57">
        <f>(0.7*(SH_F*DEF_R))+(S57/(MAX(S:S))*(0.3*(SH_F*DEF_R)))</f>
        <v>1.1487023428498271</v>
      </c>
    </row>
    <row r="58" spans="1:29" x14ac:dyDescent="0.25">
      <c r="A58" s="9">
        <v>56</v>
      </c>
      <c r="B58" s="46" t="s">
        <v>350</v>
      </c>
      <c r="C58" s="47" t="s">
        <v>41</v>
      </c>
      <c r="D58" s="47" t="s">
        <v>273</v>
      </c>
      <c r="E58" s="47" t="s">
        <v>3</v>
      </c>
      <c r="F58" s="48">
        <v>43</v>
      </c>
      <c r="G58" s="48">
        <v>17</v>
      </c>
      <c r="H58" s="48">
        <v>6</v>
      </c>
      <c r="I58" s="48">
        <v>28</v>
      </c>
      <c r="J58" s="48">
        <v>9</v>
      </c>
      <c r="K58" s="48">
        <v>11</v>
      </c>
      <c r="L58" s="48">
        <v>0</v>
      </c>
      <c r="M58" s="60">
        <v>530</v>
      </c>
      <c r="N58">
        <f>G58*82/F58</f>
        <v>32.418604651162788</v>
      </c>
      <c r="O58">
        <f>H58*82/F58</f>
        <v>11.44186046511628</v>
      </c>
      <c r="P58">
        <f>I58*82/F58</f>
        <v>53.395348837209305</v>
      </c>
      <c r="Q58">
        <f>J58*82/F58</f>
        <v>17.162790697674417</v>
      </c>
      <c r="R58">
        <f>K58*82/F58</f>
        <v>20.976744186046513</v>
      </c>
      <c r="S58">
        <f>L58*82/F58</f>
        <v>0</v>
      </c>
      <c r="U58" s="10">
        <f>SUM(V58:X58)</f>
        <v>7.9883085831012943</v>
      </c>
      <c r="V58">
        <f>N58/MAX(N:N)*OFF_R</f>
        <v>3.4263565891472862</v>
      </c>
      <c r="W58">
        <f>O58/MAX(O:O)*PUN_R</f>
        <v>0.11324570273003033</v>
      </c>
      <c r="X58">
        <f>SUM(Z58:AC58)</f>
        <v>4.4487062912239779</v>
      </c>
      <c r="Y58">
        <f>X58/DEF_R*10</f>
        <v>7.414510485373297</v>
      </c>
      <c r="Z58">
        <f>(0.7*(HIT_F*DEF_R))+(P58/(MAX(P:P))*(0.3*(HIT_F*DEF_R)))</f>
        <v>1.1450345694531738</v>
      </c>
      <c r="AA58">
        <f>(0.7*(BkS_F*DEF_R))+(Q58/(MAX(Q:Q))*(0.3*(BkS_F*DEF_R)))</f>
        <v>0.68297965116279058</v>
      </c>
      <c r="AB58">
        <f>(0.7*(TkA_F*DEF_R))+(R58/(MAX(R:R))*(0.3*(TkA_F*DEF_R)))</f>
        <v>1.4866920706080133</v>
      </c>
      <c r="AC58">
        <f>(0.7*(SH_F*DEF_R))+(S58/(MAX(S:S))*(0.3*(SH_F*DEF_R)))</f>
        <v>1.1339999999999999</v>
      </c>
    </row>
    <row r="59" spans="1:29" x14ac:dyDescent="0.25">
      <c r="A59" s="9">
        <v>57</v>
      </c>
      <c r="B59" s="46" t="s">
        <v>233</v>
      </c>
      <c r="C59" s="47" t="s">
        <v>37</v>
      </c>
      <c r="D59" s="47" t="s">
        <v>273</v>
      </c>
      <c r="E59" s="47" t="s">
        <v>3</v>
      </c>
      <c r="F59" s="48">
        <v>49</v>
      </c>
      <c r="G59" s="48">
        <v>18</v>
      </c>
      <c r="H59" s="48">
        <v>4</v>
      </c>
      <c r="I59" s="48">
        <v>22</v>
      </c>
      <c r="J59" s="48">
        <v>23</v>
      </c>
      <c r="K59" s="48">
        <v>17</v>
      </c>
      <c r="L59" s="48">
        <v>33</v>
      </c>
      <c r="M59" s="60">
        <v>593</v>
      </c>
      <c r="N59">
        <f>G59*82/F59</f>
        <v>30.122448979591837</v>
      </c>
      <c r="O59">
        <f>H59*82/F59</f>
        <v>6.6938775510204085</v>
      </c>
      <c r="P59">
        <f>I59*82/F59</f>
        <v>36.816326530612244</v>
      </c>
      <c r="Q59">
        <f>J59*82/F59</f>
        <v>38.489795918367349</v>
      </c>
      <c r="R59">
        <f>K59*82/F59</f>
        <v>28.448979591836736</v>
      </c>
      <c r="S59">
        <f>L59*82/F59</f>
        <v>55.224489795918366</v>
      </c>
      <c r="U59" s="10">
        <f>SUM(V59:X59)</f>
        <v>7.7731313797539681</v>
      </c>
      <c r="V59">
        <f>N59/MAX(N:N)*OFF_R</f>
        <v>3.1836734693877551</v>
      </c>
      <c r="W59">
        <f>O59/MAX(O:O)*PUN_R</f>
        <v>6.6252587991718431E-2</v>
      </c>
      <c r="X59">
        <f>SUM(Z59:AC59)</f>
        <v>4.5232053223744941</v>
      </c>
      <c r="Y59">
        <f>X59/DEF_R*10</f>
        <v>7.538675537290823</v>
      </c>
      <c r="Z59">
        <f>(0.7*(HIT_F*DEF_R))+(P59/(MAX(P:P))*(0.3*(HIT_F*DEF_R)))</f>
        <v>1.1155267512410367</v>
      </c>
      <c r="AA59">
        <f>(0.7*(BkS_F*DEF_R))+(Q59/(MAX(Q:Q))*(0.3*(BkS_F*DEF_R)))</f>
        <v>0.748813775510204</v>
      </c>
      <c r="AB59">
        <f>(0.7*(TkA_F*DEF_R))+(R59/(MAX(R:R))*(0.3*(TkA_F*DEF_R)))</f>
        <v>1.5225601180231128</v>
      </c>
      <c r="AC59">
        <f>(0.7*(SH_F*DEF_R))+(S59/(MAX(S:S))*(0.3*(SH_F*DEF_R)))</f>
        <v>1.13630467760014</v>
      </c>
    </row>
    <row r="60" spans="1:29" x14ac:dyDescent="0.25">
      <c r="A60" s="9">
        <v>58</v>
      </c>
      <c r="B60" s="49" t="s">
        <v>188</v>
      </c>
      <c r="C60" s="50" t="s">
        <v>33</v>
      </c>
      <c r="D60" s="50" t="s">
        <v>273</v>
      </c>
      <c r="E60" s="50" t="s">
        <v>3</v>
      </c>
      <c r="F60" s="51">
        <v>47</v>
      </c>
      <c r="G60" s="51">
        <v>16</v>
      </c>
      <c r="H60" s="51">
        <v>10</v>
      </c>
      <c r="I60" s="51">
        <v>22</v>
      </c>
      <c r="J60" s="51">
        <v>18</v>
      </c>
      <c r="K60" s="51">
        <v>21</v>
      </c>
      <c r="L60" s="51">
        <v>109</v>
      </c>
      <c r="M60" s="61">
        <v>586</v>
      </c>
      <c r="N60">
        <f>G60*82/F60</f>
        <v>27.914893617021278</v>
      </c>
      <c r="O60">
        <f>H60*82/F60</f>
        <v>17.446808510638299</v>
      </c>
      <c r="P60">
        <f>I60*82/F60</f>
        <v>38.382978723404257</v>
      </c>
      <c r="Q60">
        <f>J60*82/F60</f>
        <v>31.404255319148938</v>
      </c>
      <c r="R60">
        <f>K60*82/F60</f>
        <v>36.638297872340424</v>
      </c>
      <c r="S60">
        <f>L60*82/F60</f>
        <v>190.17021276595744</v>
      </c>
      <c r="U60" s="10">
        <f>SUM(V60:X60)</f>
        <v>7.6720974829482493</v>
      </c>
      <c r="V60">
        <f>N60/MAX(N:N)*OFF_R</f>
        <v>2.9503546099290783</v>
      </c>
      <c r="W60">
        <f>O60/MAX(O:O)*PUN_R</f>
        <v>0.1726796176379895</v>
      </c>
      <c r="X60">
        <f>SUM(Z60:AC60)</f>
        <v>4.5490632553811814</v>
      </c>
      <c r="Y60">
        <f>X60/DEF_R*10</f>
        <v>7.5817720923019696</v>
      </c>
      <c r="Z60">
        <f>(0.7*(HIT_F*DEF_R))+(P60/(MAX(P:P))*(0.3*(HIT_F*DEF_R)))</f>
        <v>1.1183151236342723</v>
      </c>
      <c r="AA60">
        <f>(0.7*(BkS_F*DEF_R))+(Q60/(MAX(Q:Q))*(0.3*(BkS_F*DEF_R)))</f>
        <v>0.726941489361702</v>
      </c>
      <c r="AB60">
        <f>(0.7*(TkA_F*DEF_R))+(R60/(MAX(R:R))*(0.3*(TkA_F*DEF_R)))</f>
        <v>1.5618702896693155</v>
      </c>
      <c r="AC60">
        <f>(0.7*(SH_F*DEF_R))+(S60/(MAX(S:S))*(0.3*(SH_F*DEF_R)))</f>
        <v>1.1419363527158917</v>
      </c>
    </row>
    <row r="61" spans="1:29" x14ac:dyDescent="0.25">
      <c r="A61" s="9">
        <v>59</v>
      </c>
      <c r="B61" s="49" t="s">
        <v>47</v>
      </c>
      <c r="C61" s="50" t="s">
        <v>37</v>
      </c>
      <c r="D61" s="50" t="s">
        <v>273</v>
      </c>
      <c r="E61" s="50" t="s">
        <v>3</v>
      </c>
      <c r="F61" s="51">
        <v>45</v>
      </c>
      <c r="G61" s="51">
        <v>13</v>
      </c>
      <c r="H61" s="51">
        <v>10</v>
      </c>
      <c r="I61" s="51">
        <v>85</v>
      </c>
      <c r="J61" s="51">
        <v>19</v>
      </c>
      <c r="K61" s="51">
        <v>27</v>
      </c>
      <c r="L61" s="51">
        <v>718</v>
      </c>
      <c r="M61" s="61">
        <v>603</v>
      </c>
      <c r="N61">
        <f>G61*82/F61</f>
        <v>23.68888888888889</v>
      </c>
      <c r="O61">
        <f>H61*82/F61</f>
        <v>18.222222222222221</v>
      </c>
      <c r="P61">
        <f>I61*82/F61</f>
        <v>154.88888888888889</v>
      </c>
      <c r="Q61">
        <f>J61*82/F61</f>
        <v>34.62222222222222</v>
      </c>
      <c r="R61">
        <f>K61*82/F61</f>
        <v>49.2</v>
      </c>
      <c r="S61">
        <f>L61*82/F61</f>
        <v>1308.3555555555556</v>
      </c>
      <c r="U61" s="10">
        <f>SUM(V61:X61)</f>
        <v>7.5573787808691826</v>
      </c>
      <c r="V61">
        <f>N61/MAX(N:N)*OFF_R</f>
        <v>2.5037037037037035</v>
      </c>
      <c r="W61">
        <f>O61/MAX(O:O)*PUN_R</f>
        <v>0.18035426731078902</v>
      </c>
      <c r="X61">
        <f>SUM(Z61:AC61)</f>
        <v>4.8733208098546905</v>
      </c>
      <c r="Y61">
        <f>X61/DEF_R*10</f>
        <v>8.1222013497578178</v>
      </c>
      <c r="Z61">
        <f>(0.7*(HIT_F*DEF_R))+(P61/(MAX(P:P))*(0.3*(HIT_F*DEF_R)))</f>
        <v>1.3256756756756753</v>
      </c>
      <c r="AA61">
        <f>(0.7*(BkS_F*DEF_R))+(Q61/(MAX(Q:Q))*(0.3*(BkS_F*DEF_R)))</f>
        <v>0.73687499999999984</v>
      </c>
      <c r="AB61">
        <f>(0.7*(TkA_F*DEF_R))+(R61/(MAX(R:R))*(0.3*(TkA_F*DEF_R)))</f>
        <v>1.6221686746987951</v>
      </c>
      <c r="AC61">
        <f>(0.7*(SH_F*DEF_R))+(S61/(MAX(S:S))*(0.3*(SH_F*DEF_R)))</f>
        <v>1.1886014594802201</v>
      </c>
    </row>
    <row r="62" spans="1:29" x14ac:dyDescent="0.25">
      <c r="A62" s="9">
        <v>60</v>
      </c>
      <c r="B62" s="49" t="s">
        <v>383</v>
      </c>
      <c r="C62" s="50" t="s">
        <v>31</v>
      </c>
      <c r="D62" s="50" t="s">
        <v>273</v>
      </c>
      <c r="E62" s="50" t="s">
        <v>3</v>
      </c>
      <c r="F62" s="51">
        <v>52</v>
      </c>
      <c r="G62" s="51">
        <v>16</v>
      </c>
      <c r="H62" s="51">
        <v>10</v>
      </c>
      <c r="I62" s="51">
        <v>39</v>
      </c>
      <c r="J62" s="51">
        <v>23</v>
      </c>
      <c r="K62" s="51">
        <v>30</v>
      </c>
      <c r="L62" s="51">
        <v>326</v>
      </c>
      <c r="M62" s="61">
        <v>691</v>
      </c>
      <c r="N62">
        <f>G62*82/F62</f>
        <v>25.23076923076923</v>
      </c>
      <c r="O62">
        <f>H62*82/F62</f>
        <v>15.76923076923077</v>
      </c>
      <c r="P62">
        <f>I62*82/F62</f>
        <v>61.5</v>
      </c>
      <c r="Q62">
        <f>J62*82/F62</f>
        <v>36.269230769230766</v>
      </c>
      <c r="R62">
        <f>K62*82/F62</f>
        <v>47.307692307692307</v>
      </c>
      <c r="S62">
        <f>L62*82/F62</f>
        <v>514.07692307692309</v>
      </c>
      <c r="U62" s="10">
        <f>SUM(V62:X62)</f>
        <v>7.4927002491996513</v>
      </c>
      <c r="V62">
        <f>N62/MAX(N:N)*OFF_R</f>
        <v>2.6666666666666665</v>
      </c>
      <c r="W62">
        <f>O62/MAX(O:O)*PUN_R</f>
        <v>0.15607580824972128</v>
      </c>
      <c r="X62">
        <f>SUM(Z62:AC62)</f>
        <v>4.6699577742832634</v>
      </c>
      <c r="Y62">
        <f>X62/DEF_R*10</f>
        <v>7.7832629571387724</v>
      </c>
      <c r="Z62">
        <f>(0.7*(HIT_F*DEF_R))+(P62/(MAX(P:P))*(0.3*(HIT_F*DEF_R)))</f>
        <v>1.1594594594594592</v>
      </c>
      <c r="AA62">
        <f>(0.7*(BkS_F*DEF_R))+(Q62/(MAX(Q:Q))*(0.3*(BkS_F*DEF_R)))</f>
        <v>0.74195913461538443</v>
      </c>
      <c r="AB62">
        <f>(0.7*(TkA_F*DEF_R))+(R62/(MAX(R:R))*(0.3*(TkA_F*DEF_R)))</f>
        <v>1.6130852641334568</v>
      </c>
      <c r="AC62">
        <f>(0.7*(SH_F*DEF_R))+(S62/(MAX(S:S))*(0.3*(SH_F*DEF_R)))</f>
        <v>1.1554539160749633</v>
      </c>
    </row>
    <row r="63" spans="1:29" x14ac:dyDescent="0.25">
      <c r="A63" s="9">
        <v>61</v>
      </c>
      <c r="B63" s="49" t="s">
        <v>299</v>
      </c>
      <c r="C63" s="50" t="s">
        <v>37</v>
      </c>
      <c r="D63" s="50" t="s">
        <v>273</v>
      </c>
      <c r="E63" s="50" t="s">
        <v>3</v>
      </c>
      <c r="F63" s="51">
        <v>55</v>
      </c>
      <c r="G63" s="51">
        <v>16</v>
      </c>
      <c r="H63" s="51">
        <v>27</v>
      </c>
      <c r="I63" s="51">
        <v>85</v>
      </c>
      <c r="J63" s="51">
        <v>15</v>
      </c>
      <c r="K63" s="51">
        <v>9</v>
      </c>
      <c r="L63" s="51">
        <v>47</v>
      </c>
      <c r="M63" s="61">
        <v>739</v>
      </c>
      <c r="N63">
        <f>G63*82/F63</f>
        <v>23.854545454545455</v>
      </c>
      <c r="O63">
        <f>H63*82/F63</f>
        <v>40.254545454545458</v>
      </c>
      <c r="P63">
        <f>I63*82/F63</f>
        <v>126.72727272727273</v>
      </c>
      <c r="Q63">
        <f>J63*82/F63</f>
        <v>22.363636363636363</v>
      </c>
      <c r="R63">
        <f>K63*82/F63</f>
        <v>13.418181818181818</v>
      </c>
      <c r="S63">
        <f>L63*82/F63</f>
        <v>70.072727272727278</v>
      </c>
      <c r="U63" s="10">
        <f>SUM(V63:X63)</f>
        <v>7.4815519860330646</v>
      </c>
      <c r="V63">
        <f>N63/MAX(N:N)*OFF_R</f>
        <v>2.521212121212121</v>
      </c>
      <c r="W63">
        <f>O63/MAX(O:O)*PUN_R</f>
        <v>0.39841897233201584</v>
      </c>
      <c r="X63">
        <f>SUM(Z63:AC63)</f>
        <v>4.5619208924889278</v>
      </c>
      <c r="Y63">
        <f>X63/DEF_R*10</f>
        <v>7.603201487481547</v>
      </c>
      <c r="Z63">
        <f>(0.7*(HIT_F*DEF_R))+(P63/(MAX(P:P))*(0.3*(HIT_F*DEF_R)))</f>
        <v>1.2755528255528255</v>
      </c>
      <c r="AA63">
        <f>(0.7*(BkS_F*DEF_R))+(Q63/(MAX(Q:Q))*(0.3*(BkS_F*DEF_R)))</f>
        <v>0.69903409090909074</v>
      </c>
      <c r="AB63">
        <f>(0.7*(TkA_F*DEF_R))+(R63/(MAX(R:R))*(0.3*(TkA_F*DEF_R)))</f>
        <v>1.4504096385542167</v>
      </c>
      <c r="AC63">
        <f>(0.7*(SH_F*DEF_R))+(S63/(MAX(S:S))*(0.3*(SH_F*DEF_R)))</f>
        <v>1.1369243374727946</v>
      </c>
    </row>
    <row r="64" spans="1:29" x14ac:dyDescent="0.25">
      <c r="A64" s="9">
        <v>62</v>
      </c>
      <c r="B64" s="49" t="s">
        <v>387</v>
      </c>
      <c r="C64" s="50" t="s">
        <v>41</v>
      </c>
      <c r="D64" s="50" t="s">
        <v>273</v>
      </c>
      <c r="E64" s="50" t="s">
        <v>3</v>
      </c>
      <c r="F64" s="51">
        <v>34</v>
      </c>
      <c r="G64" s="51">
        <v>10</v>
      </c>
      <c r="H64" s="51">
        <v>4</v>
      </c>
      <c r="I64" s="51">
        <v>40</v>
      </c>
      <c r="J64" s="51">
        <v>5</v>
      </c>
      <c r="K64" s="51">
        <v>19</v>
      </c>
      <c r="L64" s="51">
        <v>7</v>
      </c>
      <c r="M64" s="61">
        <v>422</v>
      </c>
      <c r="N64">
        <f>G64*82/F64</f>
        <v>24.117647058823529</v>
      </c>
      <c r="O64">
        <f>H64*82/F64</f>
        <v>9.6470588235294112</v>
      </c>
      <c r="P64">
        <f>I64*82/F64</f>
        <v>96.470588235294116</v>
      </c>
      <c r="Q64">
        <f>J64*82/F64</f>
        <v>12.058823529411764</v>
      </c>
      <c r="R64">
        <f>K64*82/F64</f>
        <v>45.823529411764703</v>
      </c>
      <c r="S64">
        <f>L64*82/F64</f>
        <v>16.882352941176471</v>
      </c>
      <c r="U64" s="10">
        <f>SUM(V64:X64)</f>
        <v>7.2740922262997731</v>
      </c>
      <c r="V64">
        <f>N64/MAX(N:N)*OFF_R</f>
        <v>2.5490196078431371</v>
      </c>
      <c r="W64">
        <f>O64/MAX(O:O)*PUN_R</f>
        <v>9.5481670929241244E-2</v>
      </c>
      <c r="X64">
        <f>SUM(Z64:AC64)</f>
        <v>4.6295909475273946</v>
      </c>
      <c r="Y64">
        <f>X64/DEF_R*10</f>
        <v>7.7159849125456583</v>
      </c>
      <c r="Z64">
        <f>(0.7*(HIT_F*DEF_R))+(P64/(MAX(P:P))*(0.3*(HIT_F*DEF_R)))</f>
        <v>1.2217011128775832</v>
      </c>
      <c r="AA64">
        <f>(0.7*(BkS_F*DEF_R))+(Q64/(MAX(Q:Q))*(0.3*(BkS_F*DEF_R)))</f>
        <v>0.66722426470588225</v>
      </c>
      <c r="AB64">
        <f>(0.7*(TkA_F*DEF_R))+(R64/(MAX(R:R))*(0.3*(TkA_F*DEF_R)))</f>
        <v>1.6059610205527992</v>
      </c>
      <c r="AC64">
        <f>(0.7*(SH_F*DEF_R))+(S64/(MAX(S:S))*(0.3*(SH_F*DEF_R)))</f>
        <v>1.1347045493911301</v>
      </c>
    </row>
    <row r="65" spans="1:29" x14ac:dyDescent="0.25">
      <c r="A65" s="9">
        <v>63</v>
      </c>
      <c r="B65" s="49" t="s">
        <v>69</v>
      </c>
      <c r="C65" s="50" t="s">
        <v>33</v>
      </c>
      <c r="D65" s="50" t="s">
        <v>273</v>
      </c>
      <c r="E65" s="50" t="s">
        <v>3</v>
      </c>
      <c r="F65" s="51">
        <v>53</v>
      </c>
      <c r="G65" s="51">
        <v>15</v>
      </c>
      <c r="H65" s="51">
        <v>24</v>
      </c>
      <c r="I65" s="51">
        <v>34</v>
      </c>
      <c r="J65" s="51">
        <v>17</v>
      </c>
      <c r="K65" s="51">
        <v>9</v>
      </c>
      <c r="L65" s="51">
        <v>39</v>
      </c>
      <c r="M65" s="61">
        <v>802</v>
      </c>
      <c r="N65">
        <f>G65*82/F65</f>
        <v>23.20754716981132</v>
      </c>
      <c r="O65">
        <f>H65*82/F65</f>
        <v>37.132075471698116</v>
      </c>
      <c r="P65">
        <f>I65*82/F65</f>
        <v>52.60377358490566</v>
      </c>
      <c r="Q65">
        <f>J65*82/F65</f>
        <v>26.30188679245283</v>
      </c>
      <c r="R65">
        <f>K65*82/F65</f>
        <v>13.924528301886792</v>
      </c>
      <c r="S65">
        <f>L65*82/F65</f>
        <v>60.339622641509436</v>
      </c>
      <c r="U65" s="10">
        <f>SUM(V65:X65)</f>
        <v>7.2645196214504129</v>
      </c>
      <c r="V65">
        <f>N65/MAX(N:N)*OFF_R</f>
        <v>2.4528301886792452</v>
      </c>
      <c r="W65">
        <f>O65/MAX(O:O)*PUN_R</f>
        <v>0.36751435602953242</v>
      </c>
      <c r="X65">
        <f>SUM(Z65:AC65)</f>
        <v>4.4441750767416357</v>
      </c>
      <c r="Y65">
        <f>X65/DEF_R*10</f>
        <v>7.4069584612360595</v>
      </c>
      <c r="Z65">
        <f>(0.7*(HIT_F*DEF_R))+(P65/(MAX(P:P))*(0.3*(HIT_F*DEF_R)))</f>
        <v>1.1436257011728708</v>
      </c>
      <c r="AA65">
        <f>(0.7*(BkS_F*DEF_R))+(Q65/(MAX(Q:Q))*(0.3*(BkS_F*DEF_R)))</f>
        <v>0.71119103773584891</v>
      </c>
      <c r="AB65">
        <f>(0.7*(TkA_F*DEF_R))+(R65/(MAX(R:R))*(0.3*(TkA_F*DEF_R)))</f>
        <v>1.4528401909524891</v>
      </c>
      <c r="AC65">
        <f>(0.7*(SH_F*DEF_R))+(S65/(MAX(S:S))*(0.3*(SH_F*DEF_R)))</f>
        <v>1.1365181468804273</v>
      </c>
    </row>
    <row r="66" spans="1:29" x14ac:dyDescent="0.25">
      <c r="A66" s="9">
        <v>64</v>
      </c>
      <c r="B66" s="46" t="s">
        <v>385</v>
      </c>
      <c r="C66" s="47" t="s">
        <v>31</v>
      </c>
      <c r="D66" s="47" t="s">
        <v>273</v>
      </c>
      <c r="E66" s="47" t="s">
        <v>3</v>
      </c>
      <c r="F66" s="48">
        <v>55</v>
      </c>
      <c r="G66" s="48">
        <v>16</v>
      </c>
      <c r="H66" s="48">
        <v>4</v>
      </c>
      <c r="I66" s="48">
        <v>21</v>
      </c>
      <c r="J66" s="48">
        <v>18</v>
      </c>
      <c r="K66" s="48">
        <v>19</v>
      </c>
      <c r="L66" s="48">
        <v>14</v>
      </c>
      <c r="M66" s="60">
        <v>529</v>
      </c>
      <c r="N66">
        <f>G66*82/F66</f>
        <v>23.854545454545455</v>
      </c>
      <c r="O66">
        <f>H66*82/F66</f>
        <v>5.9636363636363638</v>
      </c>
      <c r="P66">
        <f>I66*82/F66</f>
        <v>31.309090909090909</v>
      </c>
      <c r="Q66">
        <f>J66*82/F66</f>
        <v>26.836363636363636</v>
      </c>
      <c r="R66">
        <f>K66*82/F66</f>
        <v>28.327272727272728</v>
      </c>
      <c r="S66">
        <f>L66*82/F66</f>
        <v>20.872727272727271</v>
      </c>
      <c r="U66" s="10">
        <f>SUM(V66:X66)</f>
        <v>7.0556498618275949</v>
      </c>
      <c r="V66">
        <f>N66/MAX(N:N)*OFF_R</f>
        <v>2.521212121212121</v>
      </c>
      <c r="W66">
        <f>O66/MAX(O:O)*PUN_R</f>
        <v>5.9025032938076413E-2</v>
      </c>
      <c r="X66">
        <f>SUM(Z66:AC66)</f>
        <v>4.475412707677398</v>
      </c>
      <c r="Y66">
        <f>X66/DEF_R*10</f>
        <v>7.4590211794623293</v>
      </c>
      <c r="Z66">
        <f>(0.7*(HIT_F*DEF_R))+(P66/(MAX(P:P))*(0.3*(HIT_F*DEF_R)))</f>
        <v>1.1057248157248156</v>
      </c>
      <c r="AA66">
        <f>(0.7*(BkS_F*DEF_R))+(Q66/(MAX(Q:Q))*(0.3*(BkS_F*DEF_R)))</f>
        <v>0.71284090909090891</v>
      </c>
      <c r="AB66">
        <f>(0.7*(TkA_F*DEF_R))+(R66/(MAX(R:R))*(0.3*(TkA_F*DEF_R)))</f>
        <v>1.5219759036144578</v>
      </c>
      <c r="AC66">
        <f>(0.7*(SH_F*DEF_R))+(S66/(MAX(S:S))*(0.3*(SH_F*DEF_R)))</f>
        <v>1.1348710792472154</v>
      </c>
    </row>
    <row r="67" spans="1:29" x14ac:dyDescent="0.25">
      <c r="A67" s="9">
        <v>65</v>
      </c>
      <c r="B67" s="46" t="s">
        <v>251</v>
      </c>
      <c r="C67" s="47" t="s">
        <v>37</v>
      </c>
      <c r="D67" s="47" t="s">
        <v>273</v>
      </c>
      <c r="E67" s="47" t="s">
        <v>3</v>
      </c>
      <c r="F67" s="48">
        <v>44</v>
      </c>
      <c r="G67" s="48">
        <v>9</v>
      </c>
      <c r="H67" s="48">
        <v>16</v>
      </c>
      <c r="I67" s="48">
        <v>40</v>
      </c>
      <c r="J67" s="48">
        <v>25</v>
      </c>
      <c r="K67" s="48">
        <v>20</v>
      </c>
      <c r="L67" s="48">
        <v>86</v>
      </c>
      <c r="M67" s="60">
        <v>526</v>
      </c>
      <c r="N67">
        <f>G67*82/F67</f>
        <v>16.772727272727273</v>
      </c>
      <c r="O67">
        <f>H67*82/F67</f>
        <v>29.818181818181817</v>
      </c>
      <c r="P67">
        <f>I67*82/F67</f>
        <v>74.545454545454547</v>
      </c>
      <c r="Q67">
        <f>J67*82/F67</f>
        <v>46.590909090909093</v>
      </c>
      <c r="R67">
        <f>K67*82/F67</f>
        <v>37.272727272727273</v>
      </c>
      <c r="S67">
        <f>L67*82/F67</f>
        <v>160.27272727272728</v>
      </c>
      <c r="U67" s="10">
        <f>SUM(V67:X67)</f>
        <v>6.7299558996933531</v>
      </c>
      <c r="V67">
        <f>N67/MAX(N:N)*OFF_R</f>
        <v>1.7727272727272729</v>
      </c>
      <c r="W67">
        <f>O67/MAX(O:O)*PUN_R</f>
        <v>0.29512516469038202</v>
      </c>
      <c r="X67">
        <f>SUM(Z67:AC67)</f>
        <v>4.6621034622756978</v>
      </c>
      <c r="Y67">
        <f>X67/DEF_R*10</f>
        <v>7.7701724371261625</v>
      </c>
      <c r="Z67">
        <f>(0.7*(HIT_F*DEF_R))+(P67/(MAX(P:P))*(0.3*(HIT_F*DEF_R)))</f>
        <v>1.1826781326781326</v>
      </c>
      <c r="AA67">
        <f>(0.7*(BkS_F*DEF_R))+(Q67/(MAX(Q:Q))*(0.3*(BkS_F*DEF_R)))</f>
        <v>0.7738210227272726</v>
      </c>
      <c r="AB67">
        <f>(0.7*(TkA_F*DEF_R))+(R67/(MAX(R:R))*(0.3*(TkA_F*DEF_R)))</f>
        <v>1.5649156626506022</v>
      </c>
      <c r="AC67">
        <f>(0.7*(SH_F*DEF_R))+(S67/(MAX(S:S))*(0.3*(SH_F*DEF_R)))</f>
        <v>1.1406886442196902</v>
      </c>
    </row>
    <row r="68" spans="1:29" x14ac:dyDescent="0.25">
      <c r="A68" s="9">
        <v>66</v>
      </c>
      <c r="B68" s="46" t="s">
        <v>395</v>
      </c>
      <c r="C68" s="47" t="s">
        <v>31</v>
      </c>
      <c r="D68" s="47" t="s">
        <v>273</v>
      </c>
      <c r="E68" s="47" t="s">
        <v>3</v>
      </c>
      <c r="F68" s="48">
        <v>17</v>
      </c>
      <c r="G68" s="48">
        <v>4</v>
      </c>
      <c r="H68" s="48">
        <v>2</v>
      </c>
      <c r="I68" s="48">
        <v>6</v>
      </c>
      <c r="J68" s="48">
        <v>5</v>
      </c>
      <c r="K68" s="48">
        <v>9</v>
      </c>
      <c r="L68" s="48">
        <v>0</v>
      </c>
      <c r="M68" s="60">
        <v>200</v>
      </c>
      <c r="N68">
        <f>G68*82/F68</f>
        <v>19.294117647058822</v>
      </c>
      <c r="O68">
        <f>H68*82/F68</f>
        <v>9.6470588235294112</v>
      </c>
      <c r="P68">
        <f>I68*82/F68</f>
        <v>28.941176470588236</v>
      </c>
      <c r="Q68">
        <f>J68*82/F68</f>
        <v>24.117647058823529</v>
      </c>
      <c r="R68">
        <f>K68*82/F68</f>
        <v>43.411764705882355</v>
      </c>
      <c r="S68">
        <f>L68*82/F68</f>
        <v>0</v>
      </c>
      <c r="U68" s="10">
        <f>SUM(V68:X68)</f>
        <v>6.6690403452130207</v>
      </c>
      <c r="V68">
        <f>N68/MAX(N:N)*OFF_R</f>
        <v>2.0392156862745097</v>
      </c>
      <c r="W68">
        <f>O68/MAX(O:O)*PUN_R</f>
        <v>9.5481670929241244E-2</v>
      </c>
      <c r="X68">
        <f>SUM(Z68:AC68)</f>
        <v>4.5343429880092696</v>
      </c>
      <c r="Y68">
        <f>X68/DEF_R*10</f>
        <v>7.5572383133487833</v>
      </c>
      <c r="Z68">
        <f>(0.7*(HIT_F*DEF_R))+(P68/(MAX(P:P))*(0.3*(HIT_F*DEF_R)))</f>
        <v>1.1015103338632748</v>
      </c>
      <c r="AA68">
        <f>(0.7*(BkS_F*DEF_R))+(Q68/(MAX(Q:Q))*(0.3*(BkS_F*DEF_R)))</f>
        <v>0.70444852941176461</v>
      </c>
      <c r="AB68">
        <f>(0.7*(TkA_F*DEF_R))+(R68/(MAX(R:R))*(0.3*(TkA_F*DEF_R)))</f>
        <v>1.594384124734231</v>
      </c>
      <c r="AC68">
        <f>(0.7*(SH_F*DEF_R))+(S68/(MAX(S:S))*(0.3*(SH_F*DEF_R)))</f>
        <v>1.1339999999999999</v>
      </c>
    </row>
    <row r="69" spans="1:29" x14ac:dyDescent="0.25">
      <c r="A69" s="9">
        <v>67</v>
      </c>
      <c r="B69" s="49" t="s">
        <v>399</v>
      </c>
      <c r="C69" s="50" t="s">
        <v>31</v>
      </c>
      <c r="D69" s="50" t="s">
        <v>273</v>
      </c>
      <c r="E69" s="50" t="s">
        <v>3</v>
      </c>
      <c r="F69" s="51">
        <v>18</v>
      </c>
      <c r="G69" s="51">
        <v>4</v>
      </c>
      <c r="H69" s="51">
        <v>0</v>
      </c>
      <c r="I69" s="51">
        <v>22</v>
      </c>
      <c r="J69" s="51">
        <v>6</v>
      </c>
      <c r="K69" s="51">
        <v>2</v>
      </c>
      <c r="L69" s="51">
        <v>0</v>
      </c>
      <c r="M69" s="61">
        <v>198</v>
      </c>
      <c r="N69">
        <f>G69*82/F69</f>
        <v>18.222222222222221</v>
      </c>
      <c r="O69">
        <f>H69*82/F69</f>
        <v>0</v>
      </c>
      <c r="P69">
        <f>I69*82/F69</f>
        <v>100.22222222222223</v>
      </c>
      <c r="Q69">
        <f>J69*82/F69</f>
        <v>27.333333333333332</v>
      </c>
      <c r="R69">
        <f>K69*82/F69</f>
        <v>9.1111111111111107</v>
      </c>
      <c r="S69">
        <f>L69*82/F69</f>
        <v>0</v>
      </c>
      <c r="U69" s="10">
        <f>SUM(V69:X69)</f>
        <v>6.4324142440633398</v>
      </c>
      <c r="V69">
        <f>N69/MAX(N:N)*OFF_R</f>
        <v>1.9259259259259258</v>
      </c>
      <c r="W69">
        <f>O69/MAX(O:O)*PUN_R</f>
        <v>0</v>
      </c>
      <c r="X69">
        <f>SUM(Z69:AC69)</f>
        <v>4.5064883181374142</v>
      </c>
      <c r="Y69">
        <f>X69/DEF_R*10</f>
        <v>7.5108138635623565</v>
      </c>
      <c r="Z69">
        <f>(0.7*(HIT_F*DEF_R))+(P69/(MAX(P:P))*(0.3*(HIT_F*DEF_R)))</f>
        <v>1.2283783783783782</v>
      </c>
      <c r="AA69">
        <f>(0.7*(BkS_F*DEF_R))+(Q69/(MAX(Q:Q))*(0.3*(BkS_F*DEF_R)))</f>
        <v>0.71437499999999987</v>
      </c>
      <c r="AB69">
        <f>(0.7*(TkA_F*DEF_R))+(R69/(MAX(R:R))*(0.3*(TkA_F*DEF_R)))</f>
        <v>1.429734939759036</v>
      </c>
      <c r="AC69">
        <f>(0.7*(SH_F*DEF_R))+(S69/(MAX(S:S))*(0.3*(SH_F*DEF_R)))</f>
        <v>1.1339999999999999</v>
      </c>
    </row>
    <row r="70" spans="1:29" x14ac:dyDescent="0.25">
      <c r="A70" s="9">
        <v>68</v>
      </c>
      <c r="B70" s="49" t="s">
        <v>389</v>
      </c>
      <c r="C70" s="50" t="s">
        <v>41</v>
      </c>
      <c r="D70" s="50" t="s">
        <v>273</v>
      </c>
      <c r="E70" s="50" t="s">
        <v>3</v>
      </c>
      <c r="F70" s="51">
        <v>39</v>
      </c>
      <c r="G70" s="51">
        <v>7</v>
      </c>
      <c r="H70" s="51">
        <v>0</v>
      </c>
      <c r="I70" s="51">
        <v>40</v>
      </c>
      <c r="J70" s="51">
        <v>24</v>
      </c>
      <c r="K70" s="51">
        <v>21</v>
      </c>
      <c r="L70" s="51">
        <v>424</v>
      </c>
      <c r="M70" s="61">
        <v>485</v>
      </c>
      <c r="N70">
        <f>G70*82/F70</f>
        <v>14.717948717948717</v>
      </c>
      <c r="O70">
        <f>H70*82/F70</f>
        <v>0</v>
      </c>
      <c r="P70">
        <f>I70*82/F70</f>
        <v>84.102564102564102</v>
      </c>
      <c r="Q70">
        <f>J70*82/F70</f>
        <v>50.46153846153846</v>
      </c>
      <c r="R70">
        <f>K70*82/F70</f>
        <v>44.153846153846153</v>
      </c>
      <c r="S70">
        <f>L70*82/F70</f>
        <v>891.48717948717945</v>
      </c>
      <c r="U70" s="10">
        <f>SUM(V70:X70)</f>
        <v>6.3101635196163679</v>
      </c>
      <c r="V70">
        <f>N70/MAX(N:N)*OFF_R</f>
        <v>1.5555555555555554</v>
      </c>
      <c r="W70">
        <f>O70/MAX(O:O)*PUN_R</f>
        <v>0</v>
      </c>
      <c r="X70">
        <f>SUM(Z70:AC70)</f>
        <v>4.7546079640608125</v>
      </c>
      <c r="Y70">
        <f>X70/DEF_R*10</f>
        <v>7.9243466067680215</v>
      </c>
      <c r="Z70">
        <f>(0.7*(HIT_F*DEF_R))+(P70/(MAX(P:P))*(0.3*(HIT_F*DEF_R)))</f>
        <v>1.1996881496881495</v>
      </c>
      <c r="AA70">
        <f>(0.7*(BkS_F*DEF_R))+(Q70/(MAX(Q:Q))*(0.3*(BkS_F*DEF_R)))</f>
        <v>0.78576923076923066</v>
      </c>
      <c r="AB70">
        <f>(0.7*(TkA_F*DEF_R))+(R70/(MAX(R:R))*(0.3*(TkA_F*DEF_R)))</f>
        <v>1.5979462465245597</v>
      </c>
      <c r="AC70">
        <f>(0.7*(SH_F*DEF_R))+(S70/(MAX(S:S))*(0.3*(SH_F*DEF_R)))</f>
        <v>1.1712043370788729</v>
      </c>
    </row>
    <row r="71" spans="1:29" x14ac:dyDescent="0.25">
      <c r="A71" s="9">
        <v>69</v>
      </c>
      <c r="B71" s="46" t="s">
        <v>405</v>
      </c>
      <c r="C71" s="47" t="s">
        <v>37</v>
      </c>
      <c r="D71" s="47" t="s">
        <v>273</v>
      </c>
      <c r="E71" s="47" t="s">
        <v>3</v>
      </c>
      <c r="F71" s="48">
        <v>16</v>
      </c>
      <c r="G71" s="48">
        <v>3</v>
      </c>
      <c r="H71" s="48">
        <v>4</v>
      </c>
      <c r="I71" s="48">
        <v>2</v>
      </c>
      <c r="J71" s="48">
        <v>3</v>
      </c>
      <c r="K71" s="48">
        <v>3</v>
      </c>
      <c r="L71" s="48">
        <v>0</v>
      </c>
      <c r="M71" s="60">
        <v>155</v>
      </c>
      <c r="N71">
        <f>G71*82/F71</f>
        <v>15.375</v>
      </c>
      <c r="O71">
        <f>H71*82/F71</f>
        <v>20.5</v>
      </c>
      <c r="P71">
        <f>I71*82/F71</f>
        <v>10.25</v>
      </c>
      <c r="Q71">
        <f>J71*82/F71</f>
        <v>15.375</v>
      </c>
      <c r="R71">
        <f>K71*82/F71</f>
        <v>15.375</v>
      </c>
      <c r="S71">
        <f>L71*82/F71</f>
        <v>0</v>
      </c>
      <c r="U71" s="10">
        <f>SUM(V71:X71)</f>
        <v>6.1674054423112539</v>
      </c>
      <c r="V71">
        <f>N71/MAX(N:N)*OFF_R</f>
        <v>1.625</v>
      </c>
      <c r="W71">
        <f>O71/MAX(O:O)*PUN_R</f>
        <v>0.20289855072463767</v>
      </c>
      <c r="X71">
        <f>SUM(Z71:AC71)</f>
        <v>4.3395068915866162</v>
      </c>
      <c r="Y71">
        <f>X71/DEF_R*10</f>
        <v>7.2325114859776942</v>
      </c>
      <c r="Z71">
        <f>(0.7*(HIT_F*DEF_R))+(P71/(MAX(P:P))*(0.3*(HIT_F*DEF_R)))</f>
        <v>1.0682432432432432</v>
      </c>
      <c r="AA71">
        <f>(0.7*(BkS_F*DEF_R))+(Q71/(MAX(Q:Q))*(0.3*(BkS_F*DEF_R)))</f>
        <v>0.67746093749999992</v>
      </c>
      <c r="AB71">
        <f>(0.7*(TkA_F*DEF_R))+(R71/(MAX(R:R))*(0.3*(TkA_F*DEF_R)))</f>
        <v>1.4598027108433733</v>
      </c>
      <c r="AC71">
        <f>(0.7*(SH_F*DEF_R))+(S71/(MAX(S:S))*(0.3*(SH_F*DEF_R)))</f>
        <v>1.1339999999999999</v>
      </c>
    </row>
    <row r="72" spans="1:29" x14ac:dyDescent="0.25">
      <c r="A72" s="9">
        <v>70</v>
      </c>
      <c r="B72" s="49" t="s">
        <v>409</v>
      </c>
      <c r="C72" s="50" t="s">
        <v>35</v>
      </c>
      <c r="D72" s="50" t="s">
        <v>273</v>
      </c>
      <c r="E72" s="50" t="s">
        <v>3</v>
      </c>
      <c r="F72" s="51">
        <v>24</v>
      </c>
      <c r="G72" s="51">
        <v>3</v>
      </c>
      <c r="H72" s="51">
        <v>6</v>
      </c>
      <c r="I72" s="51">
        <v>74</v>
      </c>
      <c r="J72" s="51">
        <v>8</v>
      </c>
      <c r="K72" s="51">
        <v>8</v>
      </c>
      <c r="L72" s="51">
        <v>0</v>
      </c>
      <c r="M72" s="61">
        <v>235</v>
      </c>
      <c r="N72">
        <f>G72*82/F72</f>
        <v>10.25</v>
      </c>
      <c r="O72">
        <f>H72*82/F72</f>
        <v>20.5</v>
      </c>
      <c r="P72">
        <f>I72*82/F72</f>
        <v>252.83333333333334</v>
      </c>
      <c r="Q72">
        <f>J72*82/F72</f>
        <v>27.333333333333332</v>
      </c>
      <c r="R72">
        <f>K72*82/F72</f>
        <v>27.333333333333332</v>
      </c>
      <c r="S72">
        <f>L72*82/F72</f>
        <v>0</v>
      </c>
      <c r="U72" s="10">
        <f>SUM(V72:X72)</f>
        <v>6.1518117033350785</v>
      </c>
      <c r="V72">
        <f>N72/MAX(N:N)*OFF_R</f>
        <v>1.0833333333333333</v>
      </c>
      <c r="W72">
        <f>O72/MAX(O:O)*PUN_R</f>
        <v>0.20289855072463767</v>
      </c>
      <c r="X72">
        <f>SUM(Z72:AC72)</f>
        <v>4.8655798192771078</v>
      </c>
      <c r="Y72">
        <f>X72/DEF_R*10</f>
        <v>8.10929969879518</v>
      </c>
      <c r="Z72">
        <f>(0.7*(HIT_F*DEF_R))+(P72/(MAX(P:P))*(0.3*(HIT_F*DEF_R)))</f>
        <v>1.4999999999999998</v>
      </c>
      <c r="AA72">
        <f>(0.7*(BkS_F*DEF_R))+(Q72/(MAX(Q:Q))*(0.3*(BkS_F*DEF_R)))</f>
        <v>0.71437499999999987</v>
      </c>
      <c r="AB72">
        <f>(0.7*(TkA_F*DEF_R))+(R72/(MAX(R:R))*(0.3*(TkA_F*DEF_R)))</f>
        <v>1.5172048192771084</v>
      </c>
      <c r="AC72">
        <f>(0.7*(SH_F*DEF_R))+(S72/(MAX(S:S))*(0.3*(SH_F*DEF_R)))</f>
        <v>1.1339999999999999</v>
      </c>
    </row>
    <row r="73" spans="1:29" x14ac:dyDescent="0.25">
      <c r="A73" s="9">
        <v>71</v>
      </c>
      <c r="B73" s="49" t="s">
        <v>400</v>
      </c>
      <c r="C73" s="50" t="s">
        <v>37</v>
      </c>
      <c r="D73" s="50" t="s">
        <v>273</v>
      </c>
      <c r="E73" s="50" t="s">
        <v>3</v>
      </c>
      <c r="F73" s="51">
        <v>24</v>
      </c>
      <c r="G73" s="51">
        <v>4</v>
      </c>
      <c r="H73" s="51">
        <v>2</v>
      </c>
      <c r="I73" s="51">
        <v>21</v>
      </c>
      <c r="J73" s="51">
        <v>3</v>
      </c>
      <c r="K73" s="51">
        <v>8</v>
      </c>
      <c r="L73" s="51">
        <v>0</v>
      </c>
      <c r="M73" s="61">
        <v>235</v>
      </c>
      <c r="N73" s="65">
        <f>G73*82/F73</f>
        <v>13.666666666666666</v>
      </c>
      <c r="O73" s="65">
        <f>H73*82/F73</f>
        <v>6.833333333333333</v>
      </c>
      <c r="P73" s="65">
        <f>I73*82/F73</f>
        <v>71.75</v>
      </c>
      <c r="Q73" s="65">
        <f>J73*82/F73</f>
        <v>10.25</v>
      </c>
      <c r="R73" s="65">
        <f>K73*82/F73</f>
        <v>27.333333333333332</v>
      </c>
      <c r="S73" s="65">
        <f>L73*82/F73</f>
        <v>0</v>
      </c>
      <c r="T73" s="65"/>
      <c r="U73" s="10">
        <f>SUM(V73:X73)</f>
        <v>6.0026254416658009</v>
      </c>
      <c r="V73" s="65">
        <f>N73/MAX(N:N)*OFF_R</f>
        <v>1.4444444444444444</v>
      </c>
      <c r="W73" s="65">
        <f>O73/MAX(O:O)*PUN_R</f>
        <v>6.7632850241545889E-2</v>
      </c>
      <c r="X73" s="65">
        <f>SUM(Z73:AC73)</f>
        <v>4.4905481469798101</v>
      </c>
      <c r="Y73" s="65">
        <f>X73/DEF_R*10</f>
        <v>7.4842469116330168</v>
      </c>
      <c r="Z73" s="65">
        <f>(0.7*(HIT_F*DEF_R))+(P73/(MAX(P:P))*(0.3*(HIT_F*DEF_R)))</f>
        <v>1.1777027027027025</v>
      </c>
      <c r="AA73" s="65">
        <f>(0.7*(BkS_F*DEF_R))+(Q73/(MAX(Q:Q))*(0.3*(BkS_F*DEF_R)))</f>
        <v>0.66164062499999987</v>
      </c>
      <c r="AB73" s="65">
        <f>(0.7*(TkA_F*DEF_R))+(R73/(MAX(R:R))*(0.3*(TkA_F*DEF_R)))</f>
        <v>1.5172048192771084</v>
      </c>
      <c r="AC73" s="65">
        <f>(0.7*(SH_F*DEF_R))+(S73/(MAX(S:S))*(0.3*(SH_F*DEF_R)))</f>
        <v>1.1339999999999999</v>
      </c>
    </row>
    <row r="74" spans="1:29" x14ac:dyDescent="0.25">
      <c r="A74" s="9">
        <v>72</v>
      </c>
      <c r="B74" s="46" t="s">
        <v>319</v>
      </c>
      <c r="C74" s="47" t="s">
        <v>33</v>
      </c>
      <c r="D74" s="47" t="s">
        <v>273</v>
      </c>
      <c r="E74" s="47" t="s">
        <v>3</v>
      </c>
      <c r="F74" s="48">
        <v>17</v>
      </c>
      <c r="G74" s="48">
        <v>2</v>
      </c>
      <c r="H74" s="48">
        <v>2</v>
      </c>
      <c r="I74" s="48">
        <v>18</v>
      </c>
      <c r="J74" s="48">
        <v>11</v>
      </c>
      <c r="K74" s="48">
        <v>3</v>
      </c>
      <c r="L74" s="48">
        <v>408</v>
      </c>
      <c r="M74" s="60">
        <v>222</v>
      </c>
      <c r="N74" s="65">
        <f>G74*82/F74</f>
        <v>9.6470588235294112</v>
      </c>
      <c r="O74" s="65">
        <f>H74*82/F74</f>
        <v>9.6470588235294112</v>
      </c>
      <c r="P74" s="65">
        <f>I74*82/F74</f>
        <v>86.82352941176471</v>
      </c>
      <c r="Q74" s="65">
        <f>J74*82/F74</f>
        <v>53.058823529411768</v>
      </c>
      <c r="R74" s="65">
        <f>K74*82/F74</f>
        <v>14.470588235294118</v>
      </c>
      <c r="S74" s="65">
        <f>L74*82/F74</f>
        <v>1968</v>
      </c>
      <c r="T74" s="65"/>
      <c r="U74" s="10">
        <f>SUM(V74:X74)</f>
        <v>5.7849989842967862</v>
      </c>
      <c r="V74" s="65">
        <f>N74/MAX(N:N)*OFF_R</f>
        <v>1.0196078431372548</v>
      </c>
      <c r="W74" s="65">
        <f>O74/MAX(O:O)*PUN_R</f>
        <v>9.5481670929241244E-2</v>
      </c>
      <c r="X74" s="65">
        <f>SUM(Z74:AC74)</f>
        <v>4.6699094702302899</v>
      </c>
      <c r="Y74" s="65">
        <f>X74/DEF_R*10</f>
        <v>7.7831824503838165</v>
      </c>
      <c r="Z74" s="65">
        <f>(0.7*(HIT_F*DEF_R))+(P74/(MAX(P:P))*(0.3*(HIT_F*DEF_R)))</f>
        <v>1.204531001589825</v>
      </c>
      <c r="AA74" s="65">
        <f>(0.7*(BkS_F*DEF_R))+(Q74/(MAX(Q:Q))*(0.3*(BkS_F*DEF_R)))</f>
        <v>0.79378676470588228</v>
      </c>
      <c r="AB74" s="65">
        <f>(0.7*(TkA_F*DEF_R))+(R74/(MAX(R:R))*(0.3*(TkA_F*DEF_R)))</f>
        <v>1.4554613749114103</v>
      </c>
      <c r="AC74" s="65">
        <f>(0.7*(SH_F*DEF_R))+(S74/(MAX(S:S))*(0.3*(SH_F*DEF_R)))</f>
        <v>1.2161303290231724</v>
      </c>
    </row>
  </sheetData>
  <autoFilter ref="B2:AC74">
    <sortState ref="B3:AC74">
      <sortCondition descending="1" ref="U2:U74"/>
    </sortState>
  </autoFilter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"/>
  <sheetViews>
    <sheetView workbookViewId="0">
      <selection activeCell="V66" sqref="V66"/>
    </sheetView>
  </sheetViews>
  <sheetFormatPr defaultRowHeight="15" x14ac:dyDescent="0.25"/>
  <cols>
    <col min="1" max="1" width="4" style="9" customWidth="1"/>
    <col min="2" max="2" width="26.42578125" customWidth="1"/>
    <col min="3" max="3" width="12" bestFit="1" customWidth="1"/>
    <col min="4" max="4" width="12" customWidth="1"/>
    <col min="6" max="12" width="5.28515625" customWidth="1"/>
    <col min="13" max="13" width="1.28515625" customWidth="1"/>
    <col min="20" max="20" width="1.42578125" customWidth="1"/>
    <col min="21" max="21" width="13.140625" bestFit="1" customWidth="1"/>
    <col min="24" max="24" width="9.5703125" bestFit="1" customWidth="1"/>
    <col min="25" max="25" width="10.42578125" customWidth="1"/>
  </cols>
  <sheetData>
    <row r="1" spans="1:29" x14ac:dyDescent="0.25">
      <c r="F1" s="18" t="s">
        <v>23</v>
      </c>
      <c r="G1" s="19"/>
      <c r="H1" s="15"/>
      <c r="I1" s="15"/>
      <c r="J1" s="15"/>
      <c r="K1" s="15"/>
      <c r="L1" s="16"/>
      <c r="N1" s="14" t="s">
        <v>22</v>
      </c>
      <c r="O1" s="15"/>
      <c r="P1" s="15"/>
      <c r="Q1" s="15"/>
      <c r="R1" s="15"/>
      <c r="S1" s="16"/>
      <c r="U1" s="14" t="s">
        <v>26</v>
      </c>
      <c r="V1" s="15"/>
      <c r="W1" s="15"/>
      <c r="X1" s="15"/>
      <c r="Y1" s="15"/>
      <c r="Z1" s="15"/>
      <c r="AA1" s="15"/>
      <c r="AB1" s="15"/>
      <c r="AC1" s="16"/>
    </row>
    <row r="2" spans="1:29" x14ac:dyDescent="0.25">
      <c r="B2" s="6" t="s">
        <v>0</v>
      </c>
      <c r="C2" s="8" t="s">
        <v>28</v>
      </c>
      <c r="D2" s="8" t="s">
        <v>27</v>
      </c>
      <c r="E2" s="8" t="s">
        <v>5</v>
      </c>
      <c r="F2" s="8" t="s">
        <v>6</v>
      </c>
      <c r="G2" s="8" t="s">
        <v>7</v>
      </c>
      <c r="H2" s="7" t="s">
        <v>8</v>
      </c>
      <c r="I2" s="4" t="s">
        <v>9</v>
      </c>
      <c r="J2" s="4" t="s">
        <v>11</v>
      </c>
      <c r="K2" s="4" t="s">
        <v>10</v>
      </c>
      <c r="L2" s="4" t="s">
        <v>12</v>
      </c>
      <c r="N2" s="4" t="s">
        <v>7</v>
      </c>
      <c r="O2" s="4" t="s">
        <v>8</v>
      </c>
      <c r="P2" s="4" t="s">
        <v>9</v>
      </c>
      <c r="Q2" s="4" t="s">
        <v>11</v>
      </c>
      <c r="R2" s="4" t="s">
        <v>10</v>
      </c>
      <c r="S2" s="4" t="s">
        <v>12</v>
      </c>
      <c r="U2" s="8" t="s">
        <v>25</v>
      </c>
      <c r="V2" s="8" t="s">
        <v>16</v>
      </c>
      <c r="W2" s="8" t="s">
        <v>17</v>
      </c>
      <c r="X2" s="8" t="s">
        <v>15</v>
      </c>
      <c r="Y2" s="8" t="s">
        <v>24</v>
      </c>
      <c r="Z2" s="8" t="s">
        <v>9</v>
      </c>
      <c r="AA2" s="8" t="s">
        <v>11</v>
      </c>
      <c r="AB2" s="8" t="s">
        <v>10</v>
      </c>
      <c r="AC2" s="8" t="s">
        <v>12</v>
      </c>
    </row>
    <row r="3" spans="1:29" x14ac:dyDescent="0.25">
      <c r="A3" s="9">
        <v>1</v>
      </c>
      <c r="B3" s="49" t="s">
        <v>190</v>
      </c>
      <c r="C3" s="50" t="s">
        <v>33</v>
      </c>
      <c r="D3" s="50" t="s">
        <v>273</v>
      </c>
      <c r="E3" s="50" t="s">
        <v>1</v>
      </c>
      <c r="F3" s="51">
        <v>55</v>
      </c>
      <c r="G3" s="51">
        <v>75</v>
      </c>
      <c r="H3" s="51">
        <v>16</v>
      </c>
      <c r="I3" s="51">
        <v>4</v>
      </c>
      <c r="J3" s="51">
        <v>7</v>
      </c>
      <c r="K3" s="51">
        <v>43</v>
      </c>
      <c r="L3" s="51">
        <v>129</v>
      </c>
      <c r="M3" s="61">
        <v>1119</v>
      </c>
      <c r="N3">
        <f>G3*82/F3</f>
        <v>111.81818181818181</v>
      </c>
      <c r="O3">
        <f>H3*82/F3</f>
        <v>23.854545454545455</v>
      </c>
      <c r="P3">
        <f>I3*82/F3</f>
        <v>5.9636363636363638</v>
      </c>
      <c r="Q3">
        <f>J3*82/F3</f>
        <v>10.436363636363636</v>
      </c>
      <c r="R3">
        <f>K3*82/F3</f>
        <v>64.109090909090909</v>
      </c>
      <c r="S3">
        <f>L3*82/F3</f>
        <v>192.32727272727271</v>
      </c>
      <c r="U3" s="10">
        <f>SUM(V3:X3)</f>
        <v>17.857410469343982</v>
      </c>
      <c r="V3">
        <f>N3/MAX(N:N)*OFF_C</f>
        <v>13</v>
      </c>
      <c r="W3">
        <f>O3/MAX(O:O)*PUN_C</f>
        <v>0.15212677231025856</v>
      </c>
      <c r="X3">
        <f>SUM(Z3:AC3)</f>
        <v>4.7052836970337211</v>
      </c>
      <c r="Y3">
        <f>X3/DEF_C*10</f>
        <v>7.8421394950562018</v>
      </c>
      <c r="Z3">
        <f>(0.7*(HIT_F*DEF_C))+(P3/(MAX(P:P))*(0.3*(HIT_F*DEF_C)))</f>
        <v>1.0593264248704661</v>
      </c>
      <c r="AA3">
        <f>(0.7*(BkS_F*DEF_C))+(Q3/(MAX(Q:Q))*(0.3*(BkS_F*DEF_C)))</f>
        <v>0.66436363636363627</v>
      </c>
      <c r="AB3">
        <f>(0.7*(TkA_F*DEF_C))+(R3/(MAX(R:R))*(0.3*(TkA_F*DEF_C)))</f>
        <v>1.8393428571428569</v>
      </c>
      <c r="AC3">
        <f>(0.7*(SH_F*DEF_C))+(S3/(MAX(S:S))*(0.3*(SH_F*DEF_C)))</f>
        <v>1.1422507786567622</v>
      </c>
    </row>
    <row r="4" spans="1:29" x14ac:dyDescent="0.25">
      <c r="A4" s="9">
        <v>2</v>
      </c>
      <c r="B4" s="49" t="s">
        <v>75</v>
      </c>
      <c r="C4" s="50" t="s">
        <v>31</v>
      </c>
      <c r="D4" s="50" t="s">
        <v>273</v>
      </c>
      <c r="E4" s="50" t="s">
        <v>1</v>
      </c>
      <c r="F4" s="51">
        <v>55</v>
      </c>
      <c r="G4" s="51">
        <v>65</v>
      </c>
      <c r="H4" s="51">
        <v>82</v>
      </c>
      <c r="I4" s="51">
        <v>36</v>
      </c>
      <c r="J4" s="51">
        <v>13</v>
      </c>
      <c r="K4" s="51">
        <v>41</v>
      </c>
      <c r="L4" s="51">
        <v>5103</v>
      </c>
      <c r="M4" s="61">
        <v>1091</v>
      </c>
      <c r="N4">
        <f>G4*82/F4</f>
        <v>96.909090909090907</v>
      </c>
      <c r="O4">
        <f>H4*82/F4</f>
        <v>122.25454545454545</v>
      </c>
      <c r="P4">
        <f>I4*82/F4</f>
        <v>53.672727272727272</v>
      </c>
      <c r="Q4">
        <f>J4*82/F4</f>
        <v>19.381818181818183</v>
      </c>
      <c r="R4">
        <f>K4*82/F4</f>
        <v>61.127272727272725</v>
      </c>
      <c r="S4">
        <f>L4*82/F4</f>
        <v>7608.1090909090908</v>
      </c>
      <c r="U4" s="10">
        <f>SUM(V4:X4)</f>
        <v>17.152714976641903</v>
      </c>
      <c r="V4">
        <f>N4/MAX(N:N)*OFF_C</f>
        <v>11.266666666666667</v>
      </c>
      <c r="W4">
        <f>O4/MAX(O:O)*PUN_C</f>
        <v>0.77964970809007506</v>
      </c>
      <c r="X4">
        <f>SUM(Z4:AC4)</f>
        <v>5.1063986018851626</v>
      </c>
      <c r="Y4">
        <f>X4/DEF_C*10</f>
        <v>8.510664336475271</v>
      </c>
      <c r="Z4">
        <f>(0.7*(HIT_F*DEF_C))+(P4/(MAX(P:P))*(0.3*(HIT_F*DEF_C)))</f>
        <v>1.1339378238341966</v>
      </c>
      <c r="AA4">
        <f>(0.7*(BkS_F*DEF_C))+(Q4/(MAX(Q:Q))*(0.3*(BkS_F*DEF_C)))</f>
        <v>0.69381818181818167</v>
      </c>
      <c r="AB4">
        <f>(0.7*(TkA_F*DEF_C))+(R4/(MAX(R:R))*(0.3*(TkA_F*DEF_C)))</f>
        <v>1.8182571428571426</v>
      </c>
      <c r="AC4">
        <f>(0.7*(SH_F*DEF_C))+(S4/(MAX(S:S))*(0.3*(SH_F*DEF_C)))</f>
        <v>1.4603854533756415</v>
      </c>
    </row>
    <row r="5" spans="1:29" x14ac:dyDescent="0.25">
      <c r="A5" s="9">
        <v>3</v>
      </c>
      <c r="B5" s="46" t="s">
        <v>73</v>
      </c>
      <c r="C5" s="47" t="s">
        <v>35</v>
      </c>
      <c r="D5" s="47" t="s">
        <v>273</v>
      </c>
      <c r="E5" s="47" t="s">
        <v>1</v>
      </c>
      <c r="F5" s="48">
        <v>55</v>
      </c>
      <c r="G5" s="48">
        <v>64</v>
      </c>
      <c r="H5" s="48">
        <v>30</v>
      </c>
      <c r="I5" s="48">
        <v>154</v>
      </c>
      <c r="J5" s="48">
        <v>31</v>
      </c>
      <c r="K5" s="48">
        <v>29</v>
      </c>
      <c r="L5" s="48">
        <v>37</v>
      </c>
      <c r="M5" s="60">
        <v>1155</v>
      </c>
      <c r="N5">
        <f>G5*82/F5</f>
        <v>95.418181818181822</v>
      </c>
      <c r="O5">
        <f>H5*82/F5</f>
        <v>44.727272727272727</v>
      </c>
      <c r="P5">
        <f>I5*82/F5</f>
        <v>229.6</v>
      </c>
      <c r="Q5">
        <f>J5*82/F5</f>
        <v>46.218181818181819</v>
      </c>
      <c r="R5">
        <f>K5*82/F5</f>
        <v>43.236363636363635</v>
      </c>
      <c r="S5">
        <f>L5*82/F5</f>
        <v>55.163636363636364</v>
      </c>
      <c r="U5" s="10">
        <f>SUM(V5:X5)</f>
        <v>16.397929566658124</v>
      </c>
      <c r="V5">
        <f>N5/MAX(N:N)*OFF_C</f>
        <v>11.093333333333334</v>
      </c>
      <c r="W5">
        <f>O5/MAX(O:O)*PUN_C</f>
        <v>0.28523769808173477</v>
      </c>
      <c r="X5">
        <f>SUM(Z5:AC5)</f>
        <v>5.0193585352430565</v>
      </c>
      <c r="Y5">
        <f>X5/DEF_C*10</f>
        <v>8.3655975587384273</v>
      </c>
      <c r="Z5">
        <f>(0.7*(HIT_F*DEF_C))+(P5/(MAX(P:P))*(0.3*(HIT_F*DEF_C)))</f>
        <v>1.4090673575129531</v>
      </c>
      <c r="AA5">
        <f>(0.7*(BkS_F*DEF_C))+(Q5/(MAX(Q:Q))*(0.3*(BkS_F*DEF_C)))</f>
        <v>0.78218181818181809</v>
      </c>
      <c r="AB5">
        <f>(0.7*(TkA_F*DEF_C))+(R5/(MAX(R:R))*(0.3*(TkA_F*DEF_C)))</f>
        <v>1.691742857142857</v>
      </c>
      <c r="AC5">
        <f>(0.7*(SH_F*DEF_C))+(S5/(MAX(S:S))*(0.3*(SH_F*DEF_C)))</f>
        <v>1.1363665024054279</v>
      </c>
    </row>
    <row r="6" spans="1:29" x14ac:dyDescent="0.25">
      <c r="A6" s="9">
        <v>4</v>
      </c>
      <c r="B6" s="46" t="s">
        <v>212</v>
      </c>
      <c r="C6" s="47" t="s">
        <v>37</v>
      </c>
      <c r="D6" s="47" t="s">
        <v>273</v>
      </c>
      <c r="E6" s="47" t="s">
        <v>1</v>
      </c>
      <c r="F6" s="48">
        <v>52</v>
      </c>
      <c r="G6" s="48">
        <v>63</v>
      </c>
      <c r="H6" s="48">
        <v>12</v>
      </c>
      <c r="I6" s="48">
        <v>9</v>
      </c>
      <c r="J6" s="48">
        <v>15</v>
      </c>
      <c r="K6" s="48">
        <v>23</v>
      </c>
      <c r="L6" s="48">
        <v>94</v>
      </c>
      <c r="M6" s="60">
        <v>1050</v>
      </c>
      <c r="N6">
        <f>G6*82/F6</f>
        <v>99.34615384615384</v>
      </c>
      <c r="O6">
        <f>H6*82/F6</f>
        <v>18.923076923076923</v>
      </c>
      <c r="P6">
        <f>I6*82/F6</f>
        <v>14.192307692307692</v>
      </c>
      <c r="Q6">
        <f>J6*82/F6</f>
        <v>23.653846153846153</v>
      </c>
      <c r="R6">
        <f>K6*82/F6</f>
        <v>36.269230769230766</v>
      </c>
      <c r="S6">
        <f>L6*82/F6</f>
        <v>148.23076923076923</v>
      </c>
      <c r="U6" s="10">
        <f>SUM(V6:X6)</f>
        <v>16.233591528129764</v>
      </c>
      <c r="V6">
        <f>N6/MAX(N:N)*OFF_C</f>
        <v>11.549999999999999</v>
      </c>
      <c r="W6">
        <f>O6/MAX(O:O)*PUN_C</f>
        <v>0.12067748764996472</v>
      </c>
      <c r="X6">
        <f>SUM(Z6:AC6)</f>
        <v>4.562914040479801</v>
      </c>
      <c r="Y6">
        <f>X6/DEF_C*10</f>
        <v>7.6048567341330022</v>
      </c>
      <c r="Z6">
        <f>(0.7*(HIT_F*DEF_C))+(P6/(MAX(P:P))*(0.3*(HIT_F*DEF_C)))</f>
        <v>1.0721950976484653</v>
      </c>
      <c r="AA6">
        <f>(0.7*(BkS_F*DEF_C))+(Q6/(MAX(Q:Q))*(0.3*(BkS_F*DEF_C)))</f>
        <v>0.70788461538461522</v>
      </c>
      <c r="AB6">
        <f>(0.7*(TkA_F*DEF_C))+(R6/(MAX(R:R))*(0.3*(TkA_F*DEF_C)))</f>
        <v>1.6424752747252747</v>
      </c>
      <c r="AC6">
        <f>(0.7*(SH_F*DEF_C))+(S6/(MAX(S:S))*(0.3*(SH_F*DEF_C)))</f>
        <v>1.140359052721446</v>
      </c>
    </row>
    <row r="7" spans="1:29" x14ac:dyDescent="0.25">
      <c r="A7" s="9">
        <v>5</v>
      </c>
      <c r="B7" s="49" t="s">
        <v>242</v>
      </c>
      <c r="C7" s="50" t="s">
        <v>41</v>
      </c>
      <c r="D7" s="50" t="s">
        <v>273</v>
      </c>
      <c r="E7" s="50" t="s">
        <v>1</v>
      </c>
      <c r="F7" s="51">
        <v>56</v>
      </c>
      <c r="G7" s="51">
        <v>63</v>
      </c>
      <c r="H7" s="51">
        <v>16</v>
      </c>
      <c r="I7" s="51">
        <v>47</v>
      </c>
      <c r="J7" s="51">
        <v>26</v>
      </c>
      <c r="K7" s="51">
        <v>55</v>
      </c>
      <c r="L7" s="51">
        <v>3499</v>
      </c>
      <c r="M7" s="61">
        <v>1122</v>
      </c>
      <c r="N7">
        <f>G7*82/F7</f>
        <v>92.25</v>
      </c>
      <c r="O7">
        <f>H7*82/F7</f>
        <v>23.428571428571427</v>
      </c>
      <c r="P7">
        <f>I7*82/F7</f>
        <v>68.821428571428569</v>
      </c>
      <c r="Q7">
        <f>J7*82/F7</f>
        <v>38.071428571428569</v>
      </c>
      <c r="R7">
        <f>K7*82/F7</f>
        <v>80.535714285714292</v>
      </c>
      <c r="S7">
        <f>L7*82/F7</f>
        <v>5123.5357142857147</v>
      </c>
      <c r="U7" s="10">
        <f>SUM(V7:X7)</f>
        <v>16.096696573099507</v>
      </c>
      <c r="V7">
        <f>N7/MAX(N:N)*OFF_C</f>
        <v>10.725000000000001</v>
      </c>
      <c r="W7">
        <f>O7/MAX(O:O)*PUN_C</f>
        <v>0.14941022280471822</v>
      </c>
      <c r="X7">
        <f>SUM(Z7:AC7)</f>
        <v>5.2222863502947883</v>
      </c>
      <c r="Y7">
        <f>X7/DEF_C*10</f>
        <v>8.703810583824648</v>
      </c>
      <c r="Z7">
        <f>(0.7*(HIT_F*DEF_C))+(P7/(MAX(P:P))*(0.3*(HIT_F*DEF_C)))</f>
        <v>1.1576286084381937</v>
      </c>
      <c r="AA7">
        <f>(0.7*(BkS_F*DEF_C))+(Q7/(MAX(Q:Q))*(0.3*(BkS_F*DEF_C)))</f>
        <v>0.75535714285714273</v>
      </c>
      <c r="AB7">
        <f>(0.7*(TkA_F*DEF_C))+(R7/(MAX(R:R))*(0.3*(TkA_F*DEF_C)))</f>
        <v>1.955502551020408</v>
      </c>
      <c r="AC7">
        <f>(0.7*(SH_F*DEF_C))+(S7/(MAX(S:S))*(0.3*(SH_F*DEF_C)))</f>
        <v>1.3537980479790435</v>
      </c>
    </row>
    <row r="8" spans="1:29" x14ac:dyDescent="0.25">
      <c r="A8" s="9">
        <v>6</v>
      </c>
      <c r="B8" s="49" t="s">
        <v>77</v>
      </c>
      <c r="C8" s="50" t="s">
        <v>33</v>
      </c>
      <c r="D8" s="50" t="s">
        <v>273</v>
      </c>
      <c r="E8" s="50" t="s">
        <v>1</v>
      </c>
      <c r="F8" s="51">
        <v>33</v>
      </c>
      <c r="G8" s="51">
        <v>37</v>
      </c>
      <c r="H8" s="51">
        <v>16</v>
      </c>
      <c r="I8" s="51">
        <v>22</v>
      </c>
      <c r="J8" s="51">
        <v>29</v>
      </c>
      <c r="K8" s="51">
        <v>31</v>
      </c>
      <c r="L8" s="51">
        <v>84</v>
      </c>
      <c r="M8" s="61">
        <v>650</v>
      </c>
      <c r="N8">
        <f>G8*82/F8</f>
        <v>91.939393939393938</v>
      </c>
      <c r="O8">
        <f>H8*82/F8</f>
        <v>39.757575757575758</v>
      </c>
      <c r="P8">
        <f>I8*82/F8</f>
        <v>54.666666666666664</v>
      </c>
      <c r="Q8">
        <f>J8*82/F8</f>
        <v>72.060606060606062</v>
      </c>
      <c r="R8">
        <f>K8*82/F8</f>
        <v>77.030303030303031</v>
      </c>
      <c r="S8">
        <f>L8*82/F8</f>
        <v>208.72727272727272</v>
      </c>
      <c r="U8" s="10">
        <f>SUM(V8:X8)</f>
        <v>16.01886708379822</v>
      </c>
      <c r="V8">
        <f>N8/MAX(N:N)*OFF_C</f>
        <v>10.68888888888889</v>
      </c>
      <c r="W8">
        <f>O8/MAX(O:O)*PUN_C</f>
        <v>0.25354462051709759</v>
      </c>
      <c r="X8">
        <f>SUM(Z8:AC8)</f>
        <v>5.0764335743922313</v>
      </c>
      <c r="Y8">
        <f>X8/DEF_C*10</f>
        <v>8.4607226239870528</v>
      </c>
      <c r="Z8">
        <f>(0.7*(HIT_F*DEF_C))+(P8/(MAX(P:P))*(0.3*(HIT_F*DEF_C)))</f>
        <v>1.1354922279792745</v>
      </c>
      <c r="AA8">
        <f>(0.7*(BkS_F*DEF_C))+(Q8/(MAX(Q:Q))*(0.3*(BkS_F*DEF_C)))</f>
        <v>0.8672727272727272</v>
      </c>
      <c r="AB8">
        <f>(0.7*(TkA_F*DEF_C))+(R8/(MAX(R:R))*(0.3*(TkA_F*DEF_C)))</f>
        <v>1.9307142857142856</v>
      </c>
      <c r="AC8">
        <f>(0.7*(SH_F*DEF_C))+(S8/(MAX(S:S))*(0.3*(SH_F*DEF_C)))</f>
        <v>1.1429543334259433</v>
      </c>
    </row>
    <row r="9" spans="1:29" x14ac:dyDescent="0.25">
      <c r="A9" s="9">
        <v>7</v>
      </c>
      <c r="B9" s="49" t="s">
        <v>53</v>
      </c>
      <c r="C9" s="50" t="s">
        <v>33</v>
      </c>
      <c r="D9" s="50" t="s">
        <v>273</v>
      </c>
      <c r="E9" s="50" t="s">
        <v>1</v>
      </c>
      <c r="F9" s="51">
        <v>56</v>
      </c>
      <c r="G9" s="51">
        <v>59</v>
      </c>
      <c r="H9" s="51">
        <v>22</v>
      </c>
      <c r="I9" s="51">
        <v>25</v>
      </c>
      <c r="J9" s="51">
        <v>12</v>
      </c>
      <c r="K9" s="51">
        <v>34</v>
      </c>
      <c r="L9" s="51">
        <v>6164</v>
      </c>
      <c r="M9" s="61">
        <v>1186</v>
      </c>
      <c r="N9">
        <f>G9*82/F9</f>
        <v>86.392857142857139</v>
      </c>
      <c r="O9">
        <f>H9*82/F9</f>
        <v>32.214285714285715</v>
      </c>
      <c r="P9">
        <f>I9*82/F9</f>
        <v>36.607142857142854</v>
      </c>
      <c r="Q9">
        <f>J9*82/F9</f>
        <v>17.571428571428573</v>
      </c>
      <c r="R9">
        <f>K9*82/F9</f>
        <v>49.785714285714285</v>
      </c>
      <c r="S9">
        <f>L9*82/F9</f>
        <v>9025.8571428571431</v>
      </c>
      <c r="U9" s="10">
        <f>SUM(V9:X9)</f>
        <v>15.303855593127903</v>
      </c>
      <c r="V9">
        <f>N9/MAX(N:N)*OFF_C</f>
        <v>10.044047619047619</v>
      </c>
      <c r="W9">
        <f>O9/MAX(O:O)*PUN_C</f>
        <v>0.20543905635648757</v>
      </c>
      <c r="X9">
        <f>SUM(Z9:AC9)</f>
        <v>5.0543689177237958</v>
      </c>
      <c r="Y9">
        <f>X9/DEF_C*10</f>
        <v>8.423948196206327</v>
      </c>
      <c r="Z9">
        <f>(0.7*(HIT_F*DEF_C))+(P9/(MAX(P:P))*(0.3*(HIT_F*DEF_C)))</f>
        <v>1.1072492598075498</v>
      </c>
      <c r="AA9">
        <f>(0.7*(BkS_F*DEF_C))+(Q9/(MAX(Q:Q))*(0.3*(BkS_F*DEF_C)))</f>
        <v>0.68785714285714272</v>
      </c>
      <c r="AB9">
        <f>(0.7*(TkA_F*DEF_C))+(R9/(MAX(R:R))*(0.3*(TkA_F*DEF_C)))</f>
        <v>1.7380561224489794</v>
      </c>
      <c r="AC9">
        <f>(0.7*(SH_F*DEF_C))+(S9/(MAX(S:S))*(0.3*(SH_F*DEF_C)))</f>
        <v>1.5212063926101242</v>
      </c>
    </row>
    <row r="10" spans="1:29" x14ac:dyDescent="0.25">
      <c r="A10" s="9">
        <v>8</v>
      </c>
      <c r="B10" s="49" t="s">
        <v>106</v>
      </c>
      <c r="C10" s="50" t="s">
        <v>35</v>
      </c>
      <c r="D10" s="50" t="s">
        <v>273</v>
      </c>
      <c r="E10" s="50" t="s">
        <v>1</v>
      </c>
      <c r="F10" s="51">
        <v>55</v>
      </c>
      <c r="G10" s="51">
        <v>57</v>
      </c>
      <c r="H10" s="51">
        <v>41</v>
      </c>
      <c r="I10" s="51">
        <v>80</v>
      </c>
      <c r="J10" s="51">
        <v>46</v>
      </c>
      <c r="K10" s="51">
        <v>31</v>
      </c>
      <c r="L10" s="51">
        <v>682</v>
      </c>
      <c r="M10" s="61">
        <v>1177</v>
      </c>
      <c r="N10">
        <f>G10*82/F10</f>
        <v>84.981818181818184</v>
      </c>
      <c r="O10">
        <f>H10*82/F10</f>
        <v>61.127272727272725</v>
      </c>
      <c r="P10">
        <f>I10*82/F10</f>
        <v>119.27272727272727</v>
      </c>
      <c r="Q10">
        <f>J10*82/F10</f>
        <v>68.581818181818178</v>
      </c>
      <c r="R10">
        <f>K10*82/F10</f>
        <v>46.218181818181819</v>
      </c>
      <c r="S10">
        <f>L10*82/F10</f>
        <v>1016.8</v>
      </c>
      <c r="U10" s="10">
        <f>SUM(V10:X10)</f>
        <v>15.252620500390357</v>
      </c>
      <c r="V10">
        <f>N10/MAX(N:N)*OFF_C</f>
        <v>9.8800000000000008</v>
      </c>
      <c r="W10">
        <f>O10/MAX(O:O)*PUN_C</f>
        <v>0.38982485404503753</v>
      </c>
      <c r="X10">
        <f>SUM(Z10:AC10)</f>
        <v>4.982795646345318</v>
      </c>
      <c r="Y10">
        <f>X10/DEF_C*10</f>
        <v>8.30465941057553</v>
      </c>
      <c r="Z10">
        <f>(0.7*(HIT_F*DEF_C))+(P10/(MAX(P:P))*(0.3*(HIT_F*DEF_C)))</f>
        <v>1.2365284974093262</v>
      </c>
      <c r="AA10">
        <f>(0.7*(BkS_F*DEF_C))+(Q10/(MAX(Q:Q))*(0.3*(BkS_F*DEF_C)))</f>
        <v>0.8558181818181817</v>
      </c>
      <c r="AB10">
        <f>(0.7*(TkA_F*DEF_C))+(R10/(MAX(R:R))*(0.3*(TkA_F*DEF_C)))</f>
        <v>1.7128285714285714</v>
      </c>
      <c r="AC10">
        <f>(0.7*(SH_F*DEF_C))+(S10/(MAX(S:S))*(0.3*(SH_F*DEF_C)))</f>
        <v>1.177620395689239</v>
      </c>
    </row>
    <row r="11" spans="1:29" x14ac:dyDescent="0.25">
      <c r="A11" s="9">
        <v>9</v>
      </c>
      <c r="B11" s="46" t="s">
        <v>138</v>
      </c>
      <c r="C11" s="47" t="s">
        <v>31</v>
      </c>
      <c r="D11" s="47" t="s">
        <v>273</v>
      </c>
      <c r="E11" s="47" t="s">
        <v>1</v>
      </c>
      <c r="F11" s="48">
        <v>52</v>
      </c>
      <c r="G11" s="48">
        <v>53</v>
      </c>
      <c r="H11" s="48">
        <v>10</v>
      </c>
      <c r="I11" s="48">
        <v>35</v>
      </c>
      <c r="J11" s="48">
        <v>43</v>
      </c>
      <c r="K11" s="48">
        <v>31</v>
      </c>
      <c r="L11" s="48">
        <v>5159</v>
      </c>
      <c r="M11" s="60">
        <v>977</v>
      </c>
      <c r="N11">
        <f>G11*82/F11</f>
        <v>83.57692307692308</v>
      </c>
      <c r="O11">
        <f>H11*82/F11</f>
        <v>15.76923076923077</v>
      </c>
      <c r="P11">
        <f>I11*82/F11</f>
        <v>55.192307692307693</v>
      </c>
      <c r="Q11">
        <f>J11*82/F11</f>
        <v>67.807692307692307</v>
      </c>
      <c r="R11">
        <f>K11*82/F11</f>
        <v>48.884615384615387</v>
      </c>
      <c r="S11">
        <f>L11*82/F11</f>
        <v>8135.3461538461543</v>
      </c>
      <c r="U11" s="10">
        <f>SUM(V11:X11)</f>
        <v>15.021502560256657</v>
      </c>
      <c r="V11">
        <f>N11/MAX(N:N)*OFF_C</f>
        <v>9.7166666666666668</v>
      </c>
      <c r="W11">
        <f>O11/MAX(O:O)*PUN_C</f>
        <v>0.10056457304163727</v>
      </c>
      <c r="X11">
        <f>SUM(Z11:AC11)</f>
        <v>5.2042713205483535</v>
      </c>
      <c r="Y11">
        <f>X11/DEF_C*10</f>
        <v>8.673785534247255</v>
      </c>
      <c r="Z11">
        <f>(0.7*(HIT_F*DEF_C))+(P11/(MAX(P:P))*(0.3*(HIT_F*DEF_C)))</f>
        <v>1.1363142686329213</v>
      </c>
      <c r="AA11">
        <f>(0.7*(BkS_F*DEF_C))+(Q11/(MAX(Q:Q))*(0.3*(BkS_F*DEF_C)))</f>
        <v>0.85326923076923067</v>
      </c>
      <c r="AB11">
        <f>(0.7*(TkA_F*DEF_C))+(R11/(MAX(R:R))*(0.3*(TkA_F*DEF_C)))</f>
        <v>1.7316840659340658</v>
      </c>
      <c r="AC11">
        <f>(0.7*(SH_F*DEF_C))+(S11/(MAX(S:S))*(0.3*(SH_F*DEF_C)))</f>
        <v>1.4830037552121353</v>
      </c>
    </row>
    <row r="12" spans="1:29" x14ac:dyDescent="0.25">
      <c r="A12" s="9">
        <v>10</v>
      </c>
      <c r="B12" s="46" t="s">
        <v>244</v>
      </c>
      <c r="C12" s="47" t="s">
        <v>41</v>
      </c>
      <c r="D12" s="47" t="s">
        <v>273</v>
      </c>
      <c r="E12" s="47" t="s">
        <v>1</v>
      </c>
      <c r="F12" s="48">
        <v>55</v>
      </c>
      <c r="G12" s="48">
        <v>57</v>
      </c>
      <c r="H12" s="48">
        <v>50</v>
      </c>
      <c r="I12" s="48">
        <v>54</v>
      </c>
      <c r="J12" s="48">
        <v>9</v>
      </c>
      <c r="K12" s="48">
        <v>22</v>
      </c>
      <c r="L12" s="48">
        <v>94</v>
      </c>
      <c r="M12" s="60">
        <v>964</v>
      </c>
      <c r="N12">
        <f>G12*82/F12</f>
        <v>84.981818181818184</v>
      </c>
      <c r="O12">
        <f>H12*82/F12</f>
        <v>74.545454545454547</v>
      </c>
      <c r="P12">
        <f>I12*82/F12</f>
        <v>80.509090909090915</v>
      </c>
      <c r="Q12">
        <f>J12*82/F12</f>
        <v>13.418181818181818</v>
      </c>
      <c r="R12">
        <f>K12*82/F12</f>
        <v>32.799999999999997</v>
      </c>
      <c r="S12">
        <f>L12*82/F12</f>
        <v>140.14545454545456</v>
      </c>
      <c r="U12" s="10">
        <f>SUM(V12:X12)</f>
        <v>14.963439769845806</v>
      </c>
      <c r="V12">
        <f>N12/MAX(N:N)*OFF_C</f>
        <v>9.8800000000000008</v>
      </c>
      <c r="W12">
        <f>O12/MAX(O:O)*PUN_C</f>
        <v>0.47539616346955799</v>
      </c>
      <c r="X12">
        <f>SUM(Z12:AC12)</f>
        <v>4.6080436063762464</v>
      </c>
      <c r="Y12">
        <f>X12/DEF_C*10</f>
        <v>7.6800726772937447</v>
      </c>
      <c r="Z12">
        <f>(0.7*(HIT_F*DEF_C))+(P12/(MAX(P:P))*(0.3*(HIT_F*DEF_C)))</f>
        <v>1.1759067357512951</v>
      </c>
      <c r="AA12">
        <f>(0.7*(BkS_F*DEF_C))+(Q12/(MAX(Q:Q))*(0.3*(BkS_F*DEF_C)))</f>
        <v>0.6741818181818181</v>
      </c>
      <c r="AB12">
        <f>(0.7*(TkA_F*DEF_C))+(R12/(MAX(R:R))*(0.3*(TkA_F*DEF_C)))</f>
        <v>1.6179428571428569</v>
      </c>
      <c r="AC12">
        <f>(0.7*(SH_F*DEF_C))+(S12/(MAX(S:S))*(0.3*(SH_F*DEF_C)))</f>
        <v>1.1400121953002762</v>
      </c>
    </row>
    <row r="13" spans="1:29" x14ac:dyDescent="0.25">
      <c r="A13" s="9">
        <v>11</v>
      </c>
      <c r="B13" s="46" t="s">
        <v>76</v>
      </c>
      <c r="C13" s="47" t="s">
        <v>41</v>
      </c>
      <c r="D13" s="47" t="s">
        <v>273</v>
      </c>
      <c r="E13" s="47" t="s">
        <v>1</v>
      </c>
      <c r="F13" s="48">
        <v>57</v>
      </c>
      <c r="G13" s="48">
        <v>49</v>
      </c>
      <c r="H13" s="48">
        <v>109</v>
      </c>
      <c r="I13" s="48">
        <v>120</v>
      </c>
      <c r="J13" s="48">
        <v>20</v>
      </c>
      <c r="K13" s="48">
        <v>42</v>
      </c>
      <c r="L13" s="48">
        <v>3242</v>
      </c>
      <c r="M13" s="60">
        <v>1051</v>
      </c>
      <c r="N13">
        <f>G13*82/F13</f>
        <v>70.491228070175438</v>
      </c>
      <c r="O13">
        <f>H13*82/F13</f>
        <v>156.80701754385964</v>
      </c>
      <c r="P13">
        <f>I13*82/F13</f>
        <v>172.63157894736841</v>
      </c>
      <c r="Q13">
        <f>J13*82/F13</f>
        <v>28.771929824561404</v>
      </c>
      <c r="R13">
        <f>K13*82/F13</f>
        <v>60.421052631578945</v>
      </c>
      <c r="S13">
        <f>L13*82/F13</f>
        <v>4663.9298245614036</v>
      </c>
      <c r="U13" s="10">
        <f>SUM(V13:X13)</f>
        <v>14.387378196105811</v>
      </c>
      <c r="V13">
        <f>N13/MAX(N:N)*OFF_C</f>
        <v>8.1953216374269005</v>
      </c>
      <c r="W13">
        <f>O13/MAX(O:O)*PUN_C</f>
        <v>1</v>
      </c>
      <c r="X13">
        <f>SUM(Z13:AC13)</f>
        <v>5.1920565586789102</v>
      </c>
      <c r="Y13">
        <f>X13/DEF_C*10</f>
        <v>8.6534275977981832</v>
      </c>
      <c r="Z13">
        <f>(0.7*(HIT_F*DEF_C))+(P13/(MAX(P:P))*(0.3*(HIT_F*DEF_C)))</f>
        <v>1.3199754567766564</v>
      </c>
      <c r="AA13">
        <f>(0.7*(BkS_F*DEF_C))+(Q13/(MAX(Q:Q))*(0.3*(BkS_F*DEF_C)))</f>
        <v>0.72473684210526301</v>
      </c>
      <c r="AB13">
        <f>(0.7*(TkA_F*DEF_C))+(R13/(MAX(R:R))*(0.3*(TkA_F*DEF_C)))</f>
        <v>1.8132631578947367</v>
      </c>
      <c r="AC13">
        <f>(0.7*(SH_F*DEF_C))+(S13/(MAX(S:S))*(0.3*(SH_F*DEF_C)))</f>
        <v>1.3340811019022543</v>
      </c>
    </row>
    <row r="14" spans="1:29" x14ac:dyDescent="0.25">
      <c r="A14" s="9">
        <v>12</v>
      </c>
      <c r="B14" s="46" t="s">
        <v>274</v>
      </c>
      <c r="C14" s="47" t="s">
        <v>31</v>
      </c>
      <c r="D14" s="47" t="s">
        <v>273</v>
      </c>
      <c r="E14" s="47" t="s">
        <v>1</v>
      </c>
      <c r="F14" s="48">
        <v>54</v>
      </c>
      <c r="G14" s="48">
        <v>52</v>
      </c>
      <c r="H14" s="48">
        <v>28</v>
      </c>
      <c r="I14" s="48">
        <v>35</v>
      </c>
      <c r="J14" s="48">
        <v>37</v>
      </c>
      <c r="K14" s="48">
        <v>27</v>
      </c>
      <c r="L14" s="48">
        <v>295</v>
      </c>
      <c r="M14" s="60">
        <v>1016</v>
      </c>
      <c r="N14">
        <f>G14*82/F14</f>
        <v>78.962962962962962</v>
      </c>
      <c r="O14">
        <f>H14*82/F14</f>
        <v>42.518518518518519</v>
      </c>
      <c r="P14">
        <f>I14*82/F14</f>
        <v>53.148148148148145</v>
      </c>
      <c r="Q14">
        <f>J14*82/F14</f>
        <v>56.185185185185183</v>
      </c>
      <c r="R14">
        <f>K14*82/F14</f>
        <v>41</v>
      </c>
      <c r="S14">
        <f>L14*82/F14</f>
        <v>447.96296296296299</v>
      </c>
      <c r="U14" s="10">
        <f>SUM(V14:X14)</f>
        <v>14.228662282940608</v>
      </c>
      <c r="V14">
        <f>N14/MAX(N:N)*OFF_C</f>
        <v>9.1802469135802465</v>
      </c>
      <c r="W14">
        <f>O14/MAX(O:O)*PUN_C</f>
        <v>0.27115188583078492</v>
      </c>
      <c r="X14">
        <f>SUM(Z14:AC14)</f>
        <v>4.7772634835295769</v>
      </c>
      <c r="Y14">
        <f>X14/DEF_C*10</f>
        <v>7.9621058058826275</v>
      </c>
      <c r="Z14">
        <f>(0.7*(HIT_F*DEF_C))+(P14/(MAX(P:P))*(0.3*(HIT_F*DEF_C)))</f>
        <v>1.133117443868739</v>
      </c>
      <c r="AA14">
        <f>(0.7*(BkS_F*DEF_C))+(Q14/(MAX(Q:Q))*(0.3*(BkS_F*DEF_C)))</f>
        <v>0.81499999999999984</v>
      </c>
      <c r="AB14">
        <f>(0.7*(TkA_F*DEF_C))+(R14/(MAX(R:R))*(0.3*(TkA_F*DEF_C)))</f>
        <v>1.6759285714285714</v>
      </c>
      <c r="AC14">
        <f>(0.7*(SH_F*DEF_C))+(S14/(MAX(S:S))*(0.3*(SH_F*DEF_C)))</f>
        <v>1.1532174682322662</v>
      </c>
    </row>
    <row r="15" spans="1:29" x14ac:dyDescent="0.25">
      <c r="A15" s="9">
        <v>13</v>
      </c>
      <c r="B15" s="46" t="s">
        <v>314</v>
      </c>
      <c r="C15" s="47" t="s">
        <v>35</v>
      </c>
      <c r="D15" s="47" t="s">
        <v>273</v>
      </c>
      <c r="E15" s="47" t="s">
        <v>1</v>
      </c>
      <c r="F15" s="48">
        <v>54</v>
      </c>
      <c r="G15" s="48">
        <v>49</v>
      </c>
      <c r="H15" s="48">
        <v>39</v>
      </c>
      <c r="I15" s="48">
        <v>59</v>
      </c>
      <c r="J15" s="48">
        <v>30</v>
      </c>
      <c r="K15" s="48">
        <v>38</v>
      </c>
      <c r="L15" s="48">
        <v>1752</v>
      </c>
      <c r="M15" s="60">
        <v>919</v>
      </c>
      <c r="N15">
        <f>G15*82/F15</f>
        <v>74.407407407407405</v>
      </c>
      <c r="O15">
        <f>H15*82/F15</f>
        <v>59.222222222222221</v>
      </c>
      <c r="P15">
        <f>I15*82/F15</f>
        <v>89.592592592592595</v>
      </c>
      <c r="Q15">
        <f>J15*82/F15</f>
        <v>45.555555555555557</v>
      </c>
      <c r="R15">
        <f>K15*82/F15</f>
        <v>57.703703703703702</v>
      </c>
      <c r="S15">
        <f>L15*82/F15</f>
        <v>2660.4444444444443</v>
      </c>
      <c r="U15" s="10">
        <f>SUM(V15:X15)</f>
        <v>14.040585224610046</v>
      </c>
      <c r="V15">
        <f>N15/MAX(N:N)*OFF_C</f>
        <v>8.6506172839506164</v>
      </c>
      <c r="W15">
        <f>O15/MAX(O:O)*PUN_C</f>
        <v>0.3776758409785933</v>
      </c>
      <c r="X15">
        <f>SUM(Z15:AC15)</f>
        <v>5.0122920996808364</v>
      </c>
      <c r="Y15">
        <f>X15/DEF_C*10</f>
        <v>8.353820166134728</v>
      </c>
      <c r="Z15">
        <f>(0.7*(HIT_F*DEF_C))+(P15/(MAX(P:P))*(0.3*(HIT_F*DEF_C)))</f>
        <v>1.1901122625215887</v>
      </c>
      <c r="AA15">
        <f>(0.7*(BkS_F*DEF_C))+(Q15/(MAX(Q:Q))*(0.3*(BkS_F*DEF_C)))</f>
        <v>0.77999999999999992</v>
      </c>
      <c r="AB15">
        <f>(0.7*(TkA_F*DEF_C))+(R15/(MAX(R:R))*(0.3*(TkA_F*DEF_C)))</f>
        <v>1.7940476190476189</v>
      </c>
      <c r="AC15">
        <f>(0.7*(SH_F*DEF_C))+(S15/(MAX(S:S))*(0.3*(SH_F*DEF_C)))</f>
        <v>1.2481322181116292</v>
      </c>
    </row>
    <row r="16" spans="1:29" x14ac:dyDescent="0.25">
      <c r="A16" s="9">
        <v>14</v>
      </c>
      <c r="B16" s="49" t="s">
        <v>257</v>
      </c>
      <c r="C16" s="50" t="s">
        <v>31</v>
      </c>
      <c r="D16" s="50" t="s">
        <v>273</v>
      </c>
      <c r="E16" s="50" t="s">
        <v>1</v>
      </c>
      <c r="F16" s="51">
        <v>56</v>
      </c>
      <c r="G16" s="51">
        <v>52</v>
      </c>
      <c r="H16" s="51">
        <v>18</v>
      </c>
      <c r="I16" s="51">
        <v>64</v>
      </c>
      <c r="J16" s="51">
        <v>32</v>
      </c>
      <c r="K16" s="51">
        <v>30</v>
      </c>
      <c r="L16" s="51">
        <v>1872</v>
      </c>
      <c r="M16" s="61">
        <v>1068</v>
      </c>
      <c r="N16">
        <f>G16*82/F16</f>
        <v>76.142857142857139</v>
      </c>
      <c r="O16">
        <f>H16*82/F16</f>
        <v>26.357142857142858</v>
      </c>
      <c r="P16">
        <f>I16*82/F16</f>
        <v>93.714285714285708</v>
      </c>
      <c r="Q16">
        <f>J16*82/F16</f>
        <v>46.857142857142854</v>
      </c>
      <c r="R16">
        <f>K16*82/F16</f>
        <v>43.928571428571431</v>
      </c>
      <c r="S16">
        <f>L16*82/F16</f>
        <v>2741.1428571428573</v>
      </c>
      <c r="U16" s="10">
        <f>SUM(V16:X16)</f>
        <v>13.949543181808785</v>
      </c>
      <c r="V16">
        <f>N16/MAX(N:N)*OFF_C</f>
        <v>8.8523809523809529</v>
      </c>
      <c r="W16">
        <f>O16/MAX(O:O)*PUN_C</f>
        <v>0.168086500655308</v>
      </c>
      <c r="X16">
        <f>SUM(Z16:AC16)</f>
        <v>4.9290757287725251</v>
      </c>
      <c r="Y16">
        <f>X16/DEF_C*10</f>
        <v>8.2151262146208754</v>
      </c>
      <c r="Z16">
        <f>(0.7*(HIT_F*DEF_C))+(P16/(MAX(P:P))*(0.3*(HIT_F*DEF_C)))</f>
        <v>1.1965581051073277</v>
      </c>
      <c r="AA16">
        <f>(0.7*(BkS_F*DEF_C))+(Q16/(MAX(Q:Q))*(0.3*(BkS_F*DEF_C)))</f>
        <v>0.78428571428571414</v>
      </c>
      <c r="AB16">
        <f>(0.7*(TkA_F*DEF_C))+(R16/(MAX(R:R))*(0.3*(TkA_F*DEF_C)))</f>
        <v>1.6966377551020406</v>
      </c>
      <c r="AC16">
        <f>(0.7*(SH_F*DEF_C))+(S16/(MAX(S:S))*(0.3*(SH_F*DEF_C)))</f>
        <v>1.251594154277442</v>
      </c>
    </row>
    <row r="17" spans="1:29" x14ac:dyDescent="0.25">
      <c r="A17" s="9">
        <v>15</v>
      </c>
      <c r="B17" s="49" t="s">
        <v>137</v>
      </c>
      <c r="C17" s="50" t="s">
        <v>37</v>
      </c>
      <c r="D17" s="50" t="s">
        <v>273</v>
      </c>
      <c r="E17" s="50" t="s">
        <v>1</v>
      </c>
      <c r="F17" s="51">
        <v>41</v>
      </c>
      <c r="G17" s="51">
        <v>36</v>
      </c>
      <c r="H17" s="51">
        <v>18</v>
      </c>
      <c r="I17" s="51">
        <v>51</v>
      </c>
      <c r="J17" s="51">
        <v>18</v>
      </c>
      <c r="K17" s="51">
        <v>42</v>
      </c>
      <c r="L17" s="51">
        <v>2700</v>
      </c>
      <c r="M17" s="61">
        <v>769</v>
      </c>
      <c r="N17">
        <f>G17*82/F17</f>
        <v>72</v>
      </c>
      <c r="O17">
        <f>H17*82/F17</f>
        <v>36</v>
      </c>
      <c r="P17">
        <f>I17*82/F17</f>
        <v>102</v>
      </c>
      <c r="Q17">
        <f>J17*82/F17</f>
        <v>36</v>
      </c>
      <c r="R17">
        <f>K17*82/F17</f>
        <v>84</v>
      </c>
      <c r="S17">
        <f>L17*82/F17</f>
        <v>5400</v>
      </c>
      <c r="U17" s="10">
        <f>SUM(V17:X17)</f>
        <v>13.904024118562415</v>
      </c>
      <c r="V17">
        <f>N17/MAX(N:N)*OFF_C</f>
        <v>8.3707317073170735</v>
      </c>
      <c r="W17">
        <f>O17/MAX(O:O)*PUN_C</f>
        <v>0.22958156187066459</v>
      </c>
      <c r="X17">
        <f>SUM(Z17:AC17)</f>
        <v>5.3037108493746761</v>
      </c>
      <c r="Y17">
        <f>X17/DEF_C*10</f>
        <v>8.8395180822911268</v>
      </c>
      <c r="Z17">
        <f>(0.7*(HIT_F*DEF_C))+(P17/(MAX(P:P))*(0.3*(HIT_F*DEF_C)))</f>
        <v>1.2095159863515732</v>
      </c>
      <c r="AA17">
        <f>(0.7*(BkS_F*DEF_C))+(Q17/(MAX(Q:Q))*(0.3*(BkS_F*DEF_C)))</f>
        <v>0.74853658536585355</v>
      </c>
      <c r="AB17">
        <f>(0.7*(TkA_F*DEF_C))+(R17/(MAX(R:R))*(0.3*(TkA_F*DEF_C)))</f>
        <v>1.98</v>
      </c>
      <c r="AC17">
        <f>(0.7*(SH_F*DEF_C))+(S17/(MAX(S:S))*(0.3*(SH_F*DEF_C)))</f>
        <v>1.3656582776572497</v>
      </c>
    </row>
    <row r="18" spans="1:29" x14ac:dyDescent="0.25">
      <c r="A18" s="9">
        <v>16</v>
      </c>
      <c r="B18" s="49" t="s">
        <v>68</v>
      </c>
      <c r="C18" s="50" t="s">
        <v>35</v>
      </c>
      <c r="D18" s="50" t="s">
        <v>273</v>
      </c>
      <c r="E18" s="50" t="s">
        <v>1</v>
      </c>
      <c r="F18" s="51">
        <v>55</v>
      </c>
      <c r="G18" s="51">
        <v>50</v>
      </c>
      <c r="H18" s="51">
        <v>24</v>
      </c>
      <c r="I18" s="51">
        <v>17</v>
      </c>
      <c r="J18" s="51">
        <v>18</v>
      </c>
      <c r="K18" s="51">
        <v>45</v>
      </c>
      <c r="L18" s="51">
        <v>112</v>
      </c>
      <c r="M18" s="61">
        <v>1026</v>
      </c>
      <c r="N18">
        <f>G18*82/F18</f>
        <v>74.545454545454547</v>
      </c>
      <c r="O18">
        <f>H18*82/F18</f>
        <v>35.781818181818181</v>
      </c>
      <c r="P18">
        <f>I18*82/F18</f>
        <v>25.345454545454544</v>
      </c>
      <c r="Q18">
        <f>J18*82/F18</f>
        <v>26.836363636363636</v>
      </c>
      <c r="R18">
        <f>K18*82/F18</f>
        <v>67.090909090909093</v>
      </c>
      <c r="S18">
        <f>L18*82/F18</f>
        <v>166.98181818181817</v>
      </c>
      <c r="U18" s="10">
        <f>SUM(V18:X18)</f>
        <v>13.704449805364501</v>
      </c>
      <c r="V18">
        <f>N18/MAX(N:N)*OFF_C</f>
        <v>8.6666666666666679</v>
      </c>
      <c r="W18">
        <f>O18/MAX(O:O)*PUN_C</f>
        <v>0.22819015846538782</v>
      </c>
      <c r="X18">
        <f>SUM(Z18:AC18)</f>
        <v>4.809592980232444</v>
      </c>
      <c r="Y18">
        <f>X18/DEF_C*10</f>
        <v>8.0159883003874057</v>
      </c>
      <c r="Z18">
        <f>(0.7*(HIT_F*DEF_C))+(P18/(MAX(P:P))*(0.3*(HIT_F*DEF_C)))</f>
        <v>1.0896373056994817</v>
      </c>
      <c r="AA18">
        <f>(0.7*(BkS_F*DEF_C))+(Q18/(MAX(Q:Q))*(0.3*(BkS_F*DEF_C)))</f>
        <v>0.7183636363636362</v>
      </c>
      <c r="AB18">
        <f>(0.7*(TkA_F*DEF_C))+(R18/(MAX(R:R))*(0.3*(TkA_F*DEF_C)))</f>
        <v>1.8604285714285713</v>
      </c>
      <c r="AC18">
        <f>(0.7*(SH_F*DEF_C))+(S18/(MAX(S:S))*(0.3*(SH_F*DEF_C)))</f>
        <v>1.1411634667407546</v>
      </c>
    </row>
    <row r="19" spans="1:29" x14ac:dyDescent="0.25">
      <c r="A19" s="9">
        <v>17</v>
      </c>
      <c r="B19" s="46" t="s">
        <v>348</v>
      </c>
      <c r="C19" s="47" t="s">
        <v>37</v>
      </c>
      <c r="D19" s="47" t="s">
        <v>273</v>
      </c>
      <c r="E19" s="47" t="s">
        <v>1</v>
      </c>
      <c r="F19" s="48">
        <v>55</v>
      </c>
      <c r="G19" s="48">
        <v>48</v>
      </c>
      <c r="H19" s="48">
        <v>16</v>
      </c>
      <c r="I19" s="48">
        <v>37</v>
      </c>
      <c r="J19" s="48">
        <v>50</v>
      </c>
      <c r="K19" s="48">
        <v>18</v>
      </c>
      <c r="L19" s="48">
        <v>4220</v>
      </c>
      <c r="M19" s="60">
        <v>1018</v>
      </c>
      <c r="N19">
        <f>G19*82/F19</f>
        <v>71.563636363636363</v>
      </c>
      <c r="O19">
        <f>H19*82/F19</f>
        <v>23.854545454545455</v>
      </c>
      <c r="P19">
        <f>I19*82/F19</f>
        <v>55.163636363636364</v>
      </c>
      <c r="Q19">
        <f>J19*82/F19</f>
        <v>74.545454545454547</v>
      </c>
      <c r="R19">
        <f>K19*82/F19</f>
        <v>26.836363636363636</v>
      </c>
      <c r="S19">
        <f>L19*82/F19</f>
        <v>6291.636363636364</v>
      </c>
      <c r="U19" s="10">
        <f>SUM(V19:X19)</f>
        <v>13.463531369655772</v>
      </c>
      <c r="V19">
        <f>N19/MAX(N:N)*OFF_C</f>
        <v>8.32</v>
      </c>
      <c r="W19">
        <f>O19/MAX(O:O)*PUN_C</f>
        <v>0.15212677231025856</v>
      </c>
      <c r="X19">
        <f>SUM(Z19:AC19)</f>
        <v>4.9914045973455128</v>
      </c>
      <c r="Y19">
        <f>X19/DEF_C*10</f>
        <v>8.3190076622425213</v>
      </c>
      <c r="Z19">
        <f>(0.7*(HIT_F*DEF_C))+(P19/(MAX(P:P))*(0.3*(HIT_F*DEF_C)))</f>
        <v>1.1362694300518132</v>
      </c>
      <c r="AA19">
        <f>(0.7*(BkS_F*DEF_C))+(Q19/(MAX(Q:Q))*(0.3*(BkS_F*DEF_C)))</f>
        <v>0.87545454545454526</v>
      </c>
      <c r="AB19">
        <f>(0.7*(TkA_F*DEF_C))+(R19/(MAX(R:R))*(0.3*(TkA_F*DEF_C)))</f>
        <v>1.5757714285714284</v>
      </c>
      <c r="AC19">
        <f>(0.7*(SH_F*DEF_C))+(S19/(MAX(S:S))*(0.3*(SH_F*DEF_C)))</f>
        <v>1.4039091932677263</v>
      </c>
    </row>
    <row r="20" spans="1:29" x14ac:dyDescent="0.25">
      <c r="A20" s="9">
        <v>18</v>
      </c>
      <c r="B20" s="46" t="s">
        <v>187</v>
      </c>
      <c r="C20" s="47" t="s">
        <v>41</v>
      </c>
      <c r="D20" s="47" t="s">
        <v>273</v>
      </c>
      <c r="E20" s="47" t="s">
        <v>1</v>
      </c>
      <c r="F20" s="48">
        <v>56</v>
      </c>
      <c r="G20" s="48">
        <v>46</v>
      </c>
      <c r="H20" s="48">
        <v>24</v>
      </c>
      <c r="I20" s="48">
        <v>44</v>
      </c>
      <c r="J20" s="48">
        <v>21</v>
      </c>
      <c r="K20" s="48">
        <v>35</v>
      </c>
      <c r="L20" s="48">
        <v>161</v>
      </c>
      <c r="M20" s="60">
        <v>989</v>
      </c>
      <c r="N20">
        <f>G20*82/F20</f>
        <v>67.357142857142861</v>
      </c>
      <c r="O20">
        <f>H20*82/F20</f>
        <v>35.142857142857146</v>
      </c>
      <c r="P20">
        <f>I20*82/F20</f>
        <v>64.428571428571431</v>
      </c>
      <c r="Q20">
        <f>J20*82/F20</f>
        <v>30.75</v>
      </c>
      <c r="R20">
        <f>K20*82/F20</f>
        <v>51.25</v>
      </c>
      <c r="S20">
        <f>L20*82/F20</f>
        <v>235.75</v>
      </c>
      <c r="U20" s="10">
        <f>SUM(V20:X20)</f>
        <v>12.829600726513442</v>
      </c>
      <c r="V20">
        <f>N20/MAX(N:N)*OFF_C</f>
        <v>7.8309523809523824</v>
      </c>
      <c r="W20">
        <f>O20/MAX(O:O)*PUN_C</f>
        <v>0.22411533420707735</v>
      </c>
      <c r="X20">
        <f>SUM(Z20:AC20)</f>
        <v>4.7745330113539826</v>
      </c>
      <c r="Y20">
        <f>X20/DEF_C*10</f>
        <v>7.9575550189233049</v>
      </c>
      <c r="Z20">
        <f>(0.7*(HIT_F*DEF_C))+(P20/(MAX(P:P))*(0.3*(HIT_F*DEF_C)))</f>
        <v>1.1507586972612878</v>
      </c>
      <c r="AA20">
        <f>(0.7*(BkS_F*DEF_C))+(Q20/(MAX(Q:Q))*(0.3*(BkS_F*DEF_C)))</f>
        <v>0.73124999999999984</v>
      </c>
      <c r="AB20">
        <f>(0.7*(TkA_F*DEF_C))+(R20/(MAX(R:R))*(0.3*(TkA_F*DEF_C)))</f>
        <v>1.7484107142857142</v>
      </c>
      <c r="AC20">
        <f>(0.7*(SH_F*DEF_C))+(S20/(MAX(S:S))*(0.3*(SH_F*DEF_C)))</f>
        <v>1.1441135998069807</v>
      </c>
    </row>
    <row r="21" spans="1:29" x14ac:dyDescent="0.25">
      <c r="A21" s="9">
        <v>19</v>
      </c>
      <c r="B21" s="46" t="s">
        <v>104</v>
      </c>
      <c r="C21" s="47" t="s">
        <v>33</v>
      </c>
      <c r="D21" s="47" t="s">
        <v>273</v>
      </c>
      <c r="E21" s="47" t="s">
        <v>1</v>
      </c>
      <c r="F21" s="48">
        <v>45</v>
      </c>
      <c r="G21" s="48">
        <v>35</v>
      </c>
      <c r="H21" s="48">
        <v>36</v>
      </c>
      <c r="I21" s="48">
        <v>41</v>
      </c>
      <c r="J21" s="48">
        <v>11</v>
      </c>
      <c r="K21" s="48">
        <v>29</v>
      </c>
      <c r="L21" s="48">
        <v>79</v>
      </c>
      <c r="M21" s="60">
        <v>770</v>
      </c>
      <c r="N21">
        <f>G21*82/F21</f>
        <v>63.777777777777779</v>
      </c>
      <c r="O21">
        <f>H21*82/F21</f>
        <v>65.599999999999994</v>
      </c>
      <c r="P21">
        <f>I21*82/F21</f>
        <v>74.711111111111109</v>
      </c>
      <c r="Q21">
        <f>J21*82/F21</f>
        <v>20.044444444444444</v>
      </c>
      <c r="R21">
        <f>K21*82/F21</f>
        <v>52.844444444444441</v>
      </c>
      <c r="S21">
        <f>L21*82/F21</f>
        <v>143.95555555555555</v>
      </c>
      <c r="U21" s="10">
        <f>SUM(V21:X21)</f>
        <v>12.595864178610451</v>
      </c>
      <c r="V21">
        <f>N21/MAX(N:N)*OFF_C</f>
        <v>7.4148148148148154</v>
      </c>
      <c r="W21">
        <f>O21/MAX(O:O)*PUN_C</f>
        <v>0.41834862385321098</v>
      </c>
      <c r="X21">
        <f>SUM(Z21:AC21)</f>
        <v>4.7627007399424244</v>
      </c>
      <c r="Y21">
        <f>X21/DEF_C*10</f>
        <v>7.9378345665707073</v>
      </c>
      <c r="Z21">
        <f>(0.7*(HIT_F*DEF_C))+(P21/(MAX(P:P))*(0.3*(HIT_F*DEF_C)))</f>
        <v>1.1668393782383417</v>
      </c>
      <c r="AA21">
        <f>(0.7*(BkS_F*DEF_C))+(Q21/(MAX(Q:Q))*(0.3*(BkS_F*DEF_C)))</f>
        <v>0.69599999999999984</v>
      </c>
      <c r="AB21">
        <f>(0.7*(TkA_F*DEF_C))+(R21/(MAX(R:R))*(0.3*(TkA_F*DEF_C)))</f>
        <v>1.7596857142857141</v>
      </c>
      <c r="AC21">
        <f>(0.7*(SH_F*DEF_C))+(S21/(MAX(S:S))*(0.3*(SH_F*DEF_C)))</f>
        <v>1.1401756474183689</v>
      </c>
    </row>
    <row r="22" spans="1:29" x14ac:dyDescent="0.25">
      <c r="A22" s="9">
        <v>20</v>
      </c>
      <c r="B22" s="46" t="s">
        <v>124</v>
      </c>
      <c r="C22" s="47" t="s">
        <v>37</v>
      </c>
      <c r="D22" s="47" t="s">
        <v>273</v>
      </c>
      <c r="E22" s="47" t="s">
        <v>1</v>
      </c>
      <c r="F22" s="48">
        <v>55</v>
      </c>
      <c r="G22" s="48">
        <v>42</v>
      </c>
      <c r="H22" s="48">
        <v>34</v>
      </c>
      <c r="I22" s="48">
        <v>119</v>
      </c>
      <c r="J22" s="48">
        <v>33</v>
      </c>
      <c r="K22" s="48">
        <v>19</v>
      </c>
      <c r="L22" s="48">
        <v>285</v>
      </c>
      <c r="M22" s="60">
        <v>955</v>
      </c>
      <c r="N22">
        <f>G22*82/F22</f>
        <v>62.618181818181817</v>
      </c>
      <c r="O22">
        <f>H22*82/F22</f>
        <v>50.690909090909088</v>
      </c>
      <c r="P22">
        <f>I22*82/F22</f>
        <v>177.41818181818181</v>
      </c>
      <c r="Q22">
        <f>J22*82/F22</f>
        <v>49.2</v>
      </c>
      <c r="R22">
        <f>K22*82/F22</f>
        <v>28.327272727272728</v>
      </c>
      <c r="S22">
        <f>L22*82/F22</f>
        <v>424.90909090909093</v>
      </c>
      <c r="U22" s="10">
        <f>SUM(V22:X22)</f>
        <v>12.4612732812442</v>
      </c>
      <c r="V22">
        <f>N22/MAX(N:N)*OFF_C</f>
        <v>7.2800000000000011</v>
      </c>
      <c r="W22">
        <f>O22/MAX(O:O)*PUN_C</f>
        <v>0.32326939115929942</v>
      </c>
      <c r="X22">
        <f>SUM(Z22:AC22)</f>
        <v>4.8580038900849001</v>
      </c>
      <c r="Y22">
        <f>X22/DEF_C*10</f>
        <v>8.0966731501415001</v>
      </c>
      <c r="Z22">
        <f>(0.7*(HIT_F*DEF_C))+(P22/(MAX(P:P))*(0.3*(HIT_F*DEF_C)))</f>
        <v>1.3274611398963727</v>
      </c>
      <c r="AA22">
        <f>(0.7*(BkS_F*DEF_C))+(Q22/(MAX(Q:Q))*(0.3*(BkS_F*DEF_C)))</f>
        <v>0.79199999999999993</v>
      </c>
      <c r="AB22">
        <f>(0.7*(TkA_F*DEF_C))+(R22/(MAX(R:R))*(0.3*(TkA_F*DEF_C)))</f>
        <v>1.5863142857142856</v>
      </c>
      <c r="AC22">
        <f>(0.7*(SH_F*DEF_C))+(S22/(MAX(S:S))*(0.3*(SH_F*DEF_C)))</f>
        <v>1.152228464474242</v>
      </c>
    </row>
    <row r="23" spans="1:29" x14ac:dyDescent="0.25">
      <c r="A23" s="9">
        <v>21</v>
      </c>
      <c r="B23" s="46" t="s">
        <v>67</v>
      </c>
      <c r="C23" s="47" t="s">
        <v>37</v>
      </c>
      <c r="D23" s="47" t="s">
        <v>273</v>
      </c>
      <c r="E23" s="47" t="s">
        <v>1</v>
      </c>
      <c r="F23" s="48">
        <v>54</v>
      </c>
      <c r="G23" s="48">
        <v>38</v>
      </c>
      <c r="H23" s="48">
        <v>44</v>
      </c>
      <c r="I23" s="48">
        <v>98</v>
      </c>
      <c r="J23" s="48">
        <v>54</v>
      </c>
      <c r="K23" s="48">
        <v>28</v>
      </c>
      <c r="L23" s="48">
        <v>1514</v>
      </c>
      <c r="M23" s="60">
        <v>993</v>
      </c>
      <c r="N23">
        <f>G23*82/F23</f>
        <v>57.703703703703702</v>
      </c>
      <c r="O23">
        <f>H23*82/F23</f>
        <v>66.81481481481481</v>
      </c>
      <c r="P23">
        <f>I23*82/F23</f>
        <v>148.81481481481481</v>
      </c>
      <c r="Q23">
        <f>J23*82/F23</f>
        <v>82</v>
      </c>
      <c r="R23">
        <f>K23*82/F23</f>
        <v>42.518518518518519</v>
      </c>
      <c r="S23">
        <f>L23*82/F23</f>
        <v>2299.037037037037</v>
      </c>
      <c r="U23" s="10">
        <f>SUM(V23:X23)</f>
        <v>12.236761261004609</v>
      </c>
      <c r="V23">
        <f>N23/MAX(N:N)*OFF_C</f>
        <v>6.7086419753086419</v>
      </c>
      <c r="W23">
        <f>O23/MAX(O:O)*PUN_C</f>
        <v>0.42609582059123341</v>
      </c>
      <c r="X23">
        <f>SUM(Z23:AC23)</f>
        <v>5.1020234651047334</v>
      </c>
      <c r="Y23">
        <f>X23/DEF_C*10</f>
        <v>8.503372441841222</v>
      </c>
      <c r="Z23">
        <f>(0.7*(HIT_F*DEF_C))+(P23/(MAX(P:P))*(0.3*(HIT_F*DEF_C)))</f>
        <v>1.2827288428324697</v>
      </c>
      <c r="AA23">
        <f>(0.7*(BkS_F*DEF_C))+(Q23/(MAX(Q:Q))*(0.3*(BkS_F*DEF_C)))</f>
        <v>0.89999999999999991</v>
      </c>
      <c r="AB23">
        <f>(0.7*(TkA_F*DEF_C))+(R23/(MAX(R:R))*(0.3*(TkA_F*DEF_C)))</f>
        <v>1.6866666666666665</v>
      </c>
      <c r="AC23">
        <f>(0.7*(SH_F*DEF_C))+(S23/(MAX(S:S))*(0.3*(SH_F*DEF_C)))</f>
        <v>1.2326279556055975</v>
      </c>
    </row>
    <row r="24" spans="1:29" x14ac:dyDescent="0.25">
      <c r="A24" s="9">
        <v>22</v>
      </c>
      <c r="B24" s="46" t="s">
        <v>227</v>
      </c>
      <c r="C24" s="47" t="s">
        <v>31</v>
      </c>
      <c r="D24" s="47" t="s">
        <v>273</v>
      </c>
      <c r="E24" s="47" t="s">
        <v>1</v>
      </c>
      <c r="F24" s="48">
        <v>56</v>
      </c>
      <c r="G24" s="48">
        <v>43</v>
      </c>
      <c r="H24" s="48">
        <v>14</v>
      </c>
      <c r="I24" s="48">
        <v>6</v>
      </c>
      <c r="J24" s="48">
        <v>12</v>
      </c>
      <c r="K24" s="48">
        <v>39</v>
      </c>
      <c r="L24" s="48">
        <v>1561</v>
      </c>
      <c r="M24" s="60">
        <v>1084</v>
      </c>
      <c r="N24">
        <f>G24*82/F24</f>
        <v>62.964285714285715</v>
      </c>
      <c r="O24">
        <f>H24*82/F24</f>
        <v>20.5</v>
      </c>
      <c r="P24">
        <f>I24*82/F24</f>
        <v>8.7857142857142865</v>
      </c>
      <c r="Q24">
        <f>J24*82/F24</f>
        <v>17.571428571428573</v>
      </c>
      <c r="R24">
        <f>K24*82/F24</f>
        <v>57.107142857142854</v>
      </c>
      <c r="S24">
        <f>L24*82/F24</f>
        <v>2285.75</v>
      </c>
      <c r="U24" s="10">
        <f>SUM(V24:X24)</f>
        <v>12.224456032990471</v>
      </c>
      <c r="V24">
        <f>N24/MAX(N:N)*OFF_C</f>
        <v>7.3202380952380954</v>
      </c>
      <c r="W24">
        <f>O24/MAX(O:O)*PUN_C</f>
        <v>0.13073394495412843</v>
      </c>
      <c r="X24">
        <f>SUM(Z24:AC24)</f>
        <v>4.7734839927982478</v>
      </c>
      <c r="Y24">
        <f>X24/DEF_C*10</f>
        <v>7.9558066546637463</v>
      </c>
      <c r="Z24">
        <f>(0.7*(HIT_F*DEF_C))+(P24/(MAX(P:P))*(0.3*(HIT_F*DEF_C)))</f>
        <v>1.0637398223538117</v>
      </c>
      <c r="AA24">
        <f>(0.7*(BkS_F*DEF_C))+(Q24/(MAX(Q:Q))*(0.3*(BkS_F*DEF_C)))</f>
        <v>0.68785714285714272</v>
      </c>
      <c r="AB24">
        <f>(0.7*(TkA_F*DEF_C))+(R24/(MAX(R:R))*(0.3*(TkA_F*DEF_C)))</f>
        <v>1.789829081632653</v>
      </c>
      <c r="AC24">
        <f>(0.7*(SH_F*DEF_C))+(S24/(MAX(S:S))*(0.3*(SH_F*DEF_C)))</f>
        <v>1.2320579459546404</v>
      </c>
    </row>
    <row r="25" spans="1:29" x14ac:dyDescent="0.25">
      <c r="A25" s="9">
        <v>23</v>
      </c>
      <c r="B25" s="49" t="s">
        <v>277</v>
      </c>
      <c r="C25" s="50" t="s">
        <v>41</v>
      </c>
      <c r="D25" s="50" t="s">
        <v>273</v>
      </c>
      <c r="E25" s="50" t="s">
        <v>1</v>
      </c>
      <c r="F25" s="51">
        <v>54</v>
      </c>
      <c r="G25" s="51">
        <v>42</v>
      </c>
      <c r="H25" s="51">
        <v>4</v>
      </c>
      <c r="I25" s="51">
        <v>21</v>
      </c>
      <c r="J25" s="51">
        <v>32</v>
      </c>
      <c r="K25" s="51">
        <v>28</v>
      </c>
      <c r="L25" s="51">
        <v>46</v>
      </c>
      <c r="M25" s="61">
        <v>1025</v>
      </c>
      <c r="N25">
        <f>G25*82/F25</f>
        <v>63.777777777777779</v>
      </c>
      <c r="O25">
        <f>H25*82/F25</f>
        <v>6.0740740740740744</v>
      </c>
      <c r="P25">
        <f>I25*82/F25</f>
        <v>31.888888888888889</v>
      </c>
      <c r="Q25">
        <f>J25*82/F25</f>
        <v>48.592592592592595</v>
      </c>
      <c r="R25">
        <f>K25*82/F25</f>
        <v>42.518518518518519</v>
      </c>
      <c r="S25">
        <f>L25*82/F25</f>
        <v>69.851851851851848</v>
      </c>
      <c r="U25" s="10">
        <f>SUM(V25:X25)</f>
        <v>12.167084553657869</v>
      </c>
      <c r="V25">
        <f>N25/MAX(N:N)*OFF_C</f>
        <v>7.4148148148148154</v>
      </c>
      <c r="W25">
        <f>O25/MAX(O:O)*PUN_C</f>
        <v>3.8735983690112136E-2</v>
      </c>
      <c r="X25">
        <f>SUM(Z25:AC25)</f>
        <v>4.713533755152941</v>
      </c>
      <c r="Y25">
        <f>X25/DEF_C*10</f>
        <v>7.855889591921569</v>
      </c>
      <c r="Z25">
        <f>(0.7*(HIT_F*DEF_C))+(P25/(MAX(P:P))*(0.3*(HIT_F*DEF_C)))</f>
        <v>1.0998704663212433</v>
      </c>
      <c r="AA25">
        <f>(0.7*(BkS_F*DEF_C))+(Q25/(MAX(Q:Q))*(0.3*(BkS_F*DEF_C)))</f>
        <v>0.78999999999999992</v>
      </c>
      <c r="AB25">
        <f>(0.7*(TkA_F*DEF_C))+(R25/(MAX(R:R))*(0.3*(TkA_F*DEF_C)))</f>
        <v>1.6866666666666665</v>
      </c>
      <c r="AC25">
        <f>(0.7*(SH_F*DEF_C))+(S25/(MAX(S:S))*(0.3*(SH_F*DEF_C)))</f>
        <v>1.1369966221650312</v>
      </c>
    </row>
    <row r="26" spans="1:29" x14ac:dyDescent="0.25">
      <c r="A26" s="9">
        <v>24</v>
      </c>
      <c r="B26" s="46" t="s">
        <v>197</v>
      </c>
      <c r="C26" s="47" t="s">
        <v>35</v>
      </c>
      <c r="D26" s="47" t="s">
        <v>273</v>
      </c>
      <c r="E26" s="47" t="s">
        <v>1</v>
      </c>
      <c r="F26" s="48">
        <v>55</v>
      </c>
      <c r="G26" s="48">
        <v>38</v>
      </c>
      <c r="H26" s="48">
        <v>41</v>
      </c>
      <c r="I26" s="48">
        <v>66</v>
      </c>
      <c r="J26" s="48">
        <v>40</v>
      </c>
      <c r="K26" s="48">
        <v>16</v>
      </c>
      <c r="L26" s="48">
        <v>76</v>
      </c>
      <c r="M26" s="60">
        <v>946</v>
      </c>
      <c r="N26">
        <f>G26*82/F26</f>
        <v>56.654545454545456</v>
      </c>
      <c r="O26">
        <f>H26*82/F26</f>
        <v>61.127272727272725</v>
      </c>
      <c r="P26">
        <f>I26*82/F26</f>
        <v>98.4</v>
      </c>
      <c r="Q26">
        <f>J26*82/F26</f>
        <v>59.636363636363633</v>
      </c>
      <c r="R26">
        <f>K26*82/F26</f>
        <v>23.854545454545455</v>
      </c>
      <c r="S26">
        <f>L26*82/F26</f>
        <v>113.30909090909091</v>
      </c>
      <c r="U26" s="10">
        <f>SUM(V26:X26)</f>
        <v>11.700287805583546</v>
      </c>
      <c r="V26">
        <f>N26/MAX(N:N)*OFF_C</f>
        <v>6.5866666666666669</v>
      </c>
      <c r="W26">
        <f>O26/MAX(O:O)*PUN_C</f>
        <v>0.38982485404503753</v>
      </c>
      <c r="X26">
        <f>SUM(Z26:AC26)</f>
        <v>4.7237962848718418</v>
      </c>
      <c r="Y26">
        <f>X26/DEF_C*10</f>
        <v>7.8729938081197357</v>
      </c>
      <c r="Z26">
        <f>(0.7*(HIT_F*DEF_C))+(P26/(MAX(P:P))*(0.3*(HIT_F*DEF_C)))</f>
        <v>1.203886010362694</v>
      </c>
      <c r="AA26">
        <f>(0.7*(BkS_F*DEF_C))+(Q26/(MAX(Q:Q))*(0.3*(BkS_F*DEF_C)))</f>
        <v>0.82636363636363619</v>
      </c>
      <c r="AB26">
        <f>(0.7*(TkA_F*DEF_C))+(R26/(MAX(R:R))*(0.3*(TkA_F*DEF_C)))</f>
        <v>1.5546857142857142</v>
      </c>
      <c r="AC26">
        <f>(0.7*(SH_F*DEF_C))+(S26/(MAX(S:S))*(0.3*(SH_F*DEF_C)))</f>
        <v>1.1388609238597978</v>
      </c>
    </row>
    <row r="27" spans="1:29" x14ac:dyDescent="0.25">
      <c r="A27" s="9">
        <v>25</v>
      </c>
      <c r="B27" s="49" t="s">
        <v>70</v>
      </c>
      <c r="C27" s="50" t="s">
        <v>31</v>
      </c>
      <c r="D27" s="50" t="s">
        <v>273</v>
      </c>
      <c r="E27" s="50" t="s">
        <v>1</v>
      </c>
      <c r="F27" s="51">
        <v>44</v>
      </c>
      <c r="G27" s="51">
        <v>29</v>
      </c>
      <c r="H27" s="51">
        <v>26</v>
      </c>
      <c r="I27" s="51">
        <v>76</v>
      </c>
      <c r="J27" s="51">
        <v>19</v>
      </c>
      <c r="K27" s="51">
        <v>27</v>
      </c>
      <c r="L27" s="51">
        <v>613</v>
      </c>
      <c r="M27" s="61">
        <v>760</v>
      </c>
      <c r="N27">
        <f>G27*82/F27</f>
        <v>54.045454545454547</v>
      </c>
      <c r="O27">
        <f>H27*82/F27</f>
        <v>48.454545454545453</v>
      </c>
      <c r="P27">
        <f>I27*82/F27</f>
        <v>141.63636363636363</v>
      </c>
      <c r="Q27">
        <f>J27*82/F27</f>
        <v>35.409090909090907</v>
      </c>
      <c r="R27">
        <f>K27*82/F27</f>
        <v>50.31818181818182</v>
      </c>
      <c r="S27">
        <f>L27*82/F27</f>
        <v>1142.409090909091</v>
      </c>
      <c r="U27" s="10">
        <f>SUM(V27:X27)</f>
        <v>11.535264753550383</v>
      </c>
      <c r="V27">
        <f>N27/MAX(N:N)*OFF_C</f>
        <v>6.2833333333333341</v>
      </c>
      <c r="W27">
        <f>O27/MAX(O:O)*PUN_C</f>
        <v>0.30900750625521267</v>
      </c>
      <c r="X27">
        <f>SUM(Z27:AC27)</f>
        <v>4.9429239139618355</v>
      </c>
      <c r="Y27">
        <f>X27/DEF_C*10</f>
        <v>8.2382065232697261</v>
      </c>
      <c r="Z27">
        <f>(0.7*(HIT_F*DEF_C))+(P27/(MAX(P:P))*(0.3*(HIT_F*DEF_C)))</f>
        <v>1.2715025906735749</v>
      </c>
      <c r="AA27">
        <f>(0.7*(BkS_F*DEF_C))+(Q27/(MAX(Q:Q))*(0.3*(BkS_F*DEF_C)))</f>
        <v>0.74659090909090897</v>
      </c>
      <c r="AB27">
        <f>(0.7*(TkA_F*DEF_C))+(R27/(MAX(R:R))*(0.3*(TkA_F*DEF_C)))</f>
        <v>1.7418214285714284</v>
      </c>
      <c r="AC27">
        <f>(0.7*(SH_F*DEF_C))+(S27/(MAX(S:S))*(0.3*(SH_F*DEF_C)))</f>
        <v>1.1830089856259229</v>
      </c>
    </row>
    <row r="28" spans="1:29" x14ac:dyDescent="0.25">
      <c r="A28" s="9">
        <v>26</v>
      </c>
      <c r="B28" s="49" t="s">
        <v>358</v>
      </c>
      <c r="C28" s="50" t="s">
        <v>41</v>
      </c>
      <c r="D28" s="50" t="s">
        <v>273</v>
      </c>
      <c r="E28" s="50" t="s">
        <v>1</v>
      </c>
      <c r="F28" s="51">
        <v>57</v>
      </c>
      <c r="G28" s="51">
        <v>39</v>
      </c>
      <c r="H28" s="51">
        <v>26</v>
      </c>
      <c r="I28" s="51">
        <v>69</v>
      </c>
      <c r="J28" s="51">
        <v>13</v>
      </c>
      <c r="K28" s="51">
        <v>34</v>
      </c>
      <c r="L28" s="51">
        <v>73</v>
      </c>
      <c r="M28" s="61">
        <v>1071</v>
      </c>
      <c r="N28">
        <f>G28*82/F28</f>
        <v>56.10526315789474</v>
      </c>
      <c r="O28">
        <f>H28*82/F28</f>
        <v>37.403508771929822</v>
      </c>
      <c r="P28">
        <f>I28*82/F28</f>
        <v>99.263157894736835</v>
      </c>
      <c r="Q28">
        <f>J28*82/F28</f>
        <v>18.701754385964911</v>
      </c>
      <c r="R28">
        <f>K28*82/F28</f>
        <v>48.912280701754383</v>
      </c>
      <c r="S28">
        <f>L28*82/F28</f>
        <v>105.01754385964912</v>
      </c>
      <c r="U28" s="10">
        <f>SUM(V28:X28)</f>
        <v>11.528538881034706</v>
      </c>
      <c r="V28">
        <f>N28/MAX(N:N)*OFF_C</f>
        <v>6.5228070175438599</v>
      </c>
      <c r="W28">
        <f>O28/MAX(O:O)*PUN_C</f>
        <v>0.2385321100917431</v>
      </c>
      <c r="X28">
        <f>SUM(Z28:AC28)</f>
        <v>4.7671997533991037</v>
      </c>
      <c r="Y28">
        <f>X28/DEF_C*10</f>
        <v>7.945332922331839</v>
      </c>
      <c r="Z28">
        <f>(0.7*(HIT_F*DEF_C))+(P28/(MAX(P:P))*(0.3*(HIT_F*DEF_C)))</f>
        <v>1.2052358876465774</v>
      </c>
      <c r="AA28">
        <f>(0.7*(BkS_F*DEF_C))+(Q28/(MAX(Q:Q))*(0.3*(BkS_F*DEF_C)))</f>
        <v>0.69157894736842096</v>
      </c>
      <c r="AB28">
        <f>(0.7*(TkA_F*DEF_C))+(R28/(MAX(R:R))*(0.3*(TkA_F*DEF_C)))</f>
        <v>1.7318796992481202</v>
      </c>
      <c r="AC28">
        <f>(0.7*(SH_F*DEF_C))+(S28/(MAX(S:S))*(0.3*(SH_F*DEF_C)))</f>
        <v>1.1385052191359852</v>
      </c>
    </row>
    <row r="29" spans="1:29" x14ac:dyDescent="0.25">
      <c r="A29" s="9">
        <v>27</v>
      </c>
      <c r="B29" s="46" t="s">
        <v>275</v>
      </c>
      <c r="C29" s="47" t="s">
        <v>37</v>
      </c>
      <c r="D29" s="47" t="s">
        <v>273</v>
      </c>
      <c r="E29" s="47" t="s">
        <v>1</v>
      </c>
      <c r="F29" s="48">
        <v>55</v>
      </c>
      <c r="G29" s="48">
        <v>38</v>
      </c>
      <c r="H29" s="48">
        <v>16</v>
      </c>
      <c r="I29" s="48">
        <v>9</v>
      </c>
      <c r="J29" s="48">
        <v>14</v>
      </c>
      <c r="K29" s="48">
        <v>24</v>
      </c>
      <c r="L29" s="48">
        <v>656</v>
      </c>
      <c r="M29" s="60">
        <v>1034</v>
      </c>
      <c r="N29">
        <f>G29*82/F29</f>
        <v>56.654545454545456</v>
      </c>
      <c r="O29">
        <f>H29*82/F29</f>
        <v>23.854545454545455</v>
      </c>
      <c r="P29">
        <f>I29*82/F29</f>
        <v>13.418181818181818</v>
      </c>
      <c r="Q29">
        <f>J29*82/F29</f>
        <v>20.872727272727271</v>
      </c>
      <c r="R29">
        <f>K29*82/F29</f>
        <v>35.781818181818181</v>
      </c>
      <c r="S29">
        <f>L29*82/F29</f>
        <v>978.0363636363636</v>
      </c>
      <c r="U29" s="10">
        <f>SUM(V29:X29)</f>
        <v>11.32349118714431</v>
      </c>
      <c r="V29">
        <f>N29/MAX(N:N)*OFF_C</f>
        <v>6.5866666666666669</v>
      </c>
      <c r="W29">
        <f>O29/MAX(O:O)*PUN_C</f>
        <v>0.15212677231025856</v>
      </c>
      <c r="X29">
        <f>SUM(Z29:AC29)</f>
        <v>4.5846977481673852</v>
      </c>
      <c r="Y29">
        <f>X29/DEF_C*10</f>
        <v>7.641162913612308</v>
      </c>
      <c r="Z29">
        <f>(0.7*(HIT_F*DEF_C))+(P29/(MAX(P:P))*(0.3*(HIT_F*DEF_C)))</f>
        <v>1.0709844559585491</v>
      </c>
      <c r="AA29">
        <f>(0.7*(BkS_F*DEF_C))+(Q29/(MAX(Q:Q))*(0.3*(BkS_F*DEF_C)))</f>
        <v>0.69872727272727264</v>
      </c>
      <c r="AB29">
        <f>(0.7*(TkA_F*DEF_C))+(R29/(MAX(R:R))*(0.3*(TkA_F*DEF_C)))</f>
        <v>1.6390285714285713</v>
      </c>
      <c r="AC29">
        <f>(0.7*(SH_F*DEF_C))+(S29/(MAX(S:S))*(0.3*(SH_F*DEF_C)))</f>
        <v>1.1759574480529924</v>
      </c>
    </row>
    <row r="30" spans="1:29" x14ac:dyDescent="0.25">
      <c r="A30" s="9">
        <v>28</v>
      </c>
      <c r="B30" s="46" t="s">
        <v>216</v>
      </c>
      <c r="C30" s="47" t="s">
        <v>31</v>
      </c>
      <c r="D30" s="47" t="s">
        <v>273</v>
      </c>
      <c r="E30" s="47" t="s">
        <v>1</v>
      </c>
      <c r="F30" s="48">
        <v>40</v>
      </c>
      <c r="G30" s="48">
        <v>27</v>
      </c>
      <c r="H30" s="48">
        <v>13</v>
      </c>
      <c r="I30" s="48">
        <v>13</v>
      </c>
      <c r="J30" s="48">
        <v>12</v>
      </c>
      <c r="K30" s="48">
        <v>20</v>
      </c>
      <c r="L30" s="48">
        <v>17</v>
      </c>
      <c r="M30" s="60">
        <v>652</v>
      </c>
      <c r="N30">
        <f>G30*82/F30</f>
        <v>55.35</v>
      </c>
      <c r="O30">
        <f>H30*82/F30</f>
        <v>26.65</v>
      </c>
      <c r="P30">
        <f>I30*82/F30</f>
        <v>26.65</v>
      </c>
      <c r="Q30">
        <f>J30*82/F30</f>
        <v>24.6</v>
      </c>
      <c r="R30">
        <f>K30*82/F30</f>
        <v>41</v>
      </c>
      <c r="S30">
        <f>L30*82/F30</f>
        <v>34.85</v>
      </c>
      <c r="U30" s="10">
        <f>SUM(V30:X30)</f>
        <v>11.219055214893345</v>
      </c>
      <c r="V30">
        <f>N30/MAX(N:N)*OFF_C</f>
        <v>6.4350000000000005</v>
      </c>
      <c r="W30">
        <f>O30/MAX(O:O)*PUN_C</f>
        <v>0.16995412844036697</v>
      </c>
      <c r="X30">
        <f>SUM(Z30:AC30)</f>
        <v>4.6141010864529779</v>
      </c>
      <c r="Y30">
        <f>X30/DEF_C*10</f>
        <v>7.6901684774216292</v>
      </c>
      <c r="Z30">
        <f>(0.7*(HIT_F*DEF_C))+(P30/(MAX(P:P))*(0.3*(HIT_F*DEF_C)))</f>
        <v>1.0916774611398963</v>
      </c>
      <c r="AA30">
        <f>(0.7*(BkS_F*DEF_C))+(Q30/(MAX(Q:Q))*(0.3*(BkS_F*DEF_C)))</f>
        <v>0.71099999999999985</v>
      </c>
      <c r="AB30">
        <f>(0.7*(TkA_F*DEF_C))+(R30/(MAX(R:R))*(0.3*(TkA_F*DEF_C)))</f>
        <v>1.6759285714285714</v>
      </c>
      <c r="AC30">
        <f>(0.7*(SH_F*DEF_C))+(S30/(MAX(S:S))*(0.3*(SH_F*DEF_C)))</f>
        <v>1.1354950538845101</v>
      </c>
    </row>
    <row r="31" spans="1:29" x14ac:dyDescent="0.25">
      <c r="A31" s="9">
        <v>29</v>
      </c>
      <c r="B31" s="49" t="s">
        <v>254</v>
      </c>
      <c r="C31" s="50" t="s">
        <v>33</v>
      </c>
      <c r="D31" s="50" t="s">
        <v>273</v>
      </c>
      <c r="E31" s="50" t="s">
        <v>1</v>
      </c>
      <c r="F31" s="51">
        <v>41</v>
      </c>
      <c r="G31" s="51">
        <v>25</v>
      </c>
      <c r="H31" s="51">
        <v>38</v>
      </c>
      <c r="I31" s="51">
        <v>84</v>
      </c>
      <c r="J31" s="51">
        <v>24</v>
      </c>
      <c r="K31" s="51">
        <v>14</v>
      </c>
      <c r="L31" s="51">
        <v>1100</v>
      </c>
      <c r="M31" s="61">
        <v>630</v>
      </c>
      <c r="N31">
        <f>G31*82/F31</f>
        <v>50</v>
      </c>
      <c r="O31">
        <f>H31*82/F31</f>
        <v>76</v>
      </c>
      <c r="P31">
        <f>I31*82/F31</f>
        <v>168</v>
      </c>
      <c r="Q31">
        <f>J31*82/F31</f>
        <v>48</v>
      </c>
      <c r="R31">
        <f>K31*82/F31</f>
        <v>28</v>
      </c>
      <c r="S31">
        <f>L31*82/F31</f>
        <v>2200</v>
      </c>
      <c r="U31" s="10">
        <f>SUM(V31:X31)</f>
        <v>11.210840607859669</v>
      </c>
      <c r="V31">
        <f>N31/MAX(N:N)*OFF_C</f>
        <v>5.8130081300813012</v>
      </c>
      <c r="W31">
        <f>O31/MAX(O:O)*PUN_C</f>
        <v>0.48467218617140301</v>
      </c>
      <c r="X31">
        <f>SUM(Z31:AC31)</f>
        <v>4.9131602916069657</v>
      </c>
      <c r="Y31">
        <f>X31/DEF_C*10</f>
        <v>8.1886004860116088</v>
      </c>
      <c r="Z31">
        <f>(0.7*(HIT_F*DEF_C))+(P31/(MAX(P:P))*(0.3*(HIT_F*DEF_C)))</f>
        <v>1.3127322128143559</v>
      </c>
      <c r="AA31">
        <f>(0.7*(BkS_F*DEF_C))+(Q31/(MAX(Q:Q))*(0.3*(BkS_F*DEF_C)))</f>
        <v>0.78804878048780469</v>
      </c>
      <c r="AB31">
        <f>(0.7*(TkA_F*DEF_C))+(R31/(MAX(R:R))*(0.3*(TkA_F*DEF_C)))</f>
        <v>1.5839999999999999</v>
      </c>
      <c r="AC31">
        <f>(0.7*(SH_F*DEF_C))+(S31/(MAX(S:S))*(0.3*(SH_F*DEF_C)))</f>
        <v>1.2283792983048054</v>
      </c>
    </row>
    <row r="32" spans="1:29" x14ac:dyDescent="0.25">
      <c r="A32" s="9">
        <v>30</v>
      </c>
      <c r="B32" s="49" t="s">
        <v>288</v>
      </c>
      <c r="C32" s="50" t="s">
        <v>41</v>
      </c>
      <c r="D32" s="50" t="s">
        <v>273</v>
      </c>
      <c r="E32" s="50" t="s">
        <v>1</v>
      </c>
      <c r="F32" s="51">
        <v>45</v>
      </c>
      <c r="G32" s="51">
        <v>24</v>
      </c>
      <c r="H32" s="51">
        <v>55</v>
      </c>
      <c r="I32" s="51">
        <v>77</v>
      </c>
      <c r="J32" s="51">
        <v>25</v>
      </c>
      <c r="K32" s="51">
        <v>14</v>
      </c>
      <c r="L32" s="51">
        <v>6217</v>
      </c>
      <c r="M32" s="61">
        <v>774</v>
      </c>
      <c r="N32">
        <f>G32*82/F32</f>
        <v>43.733333333333334</v>
      </c>
      <c r="O32">
        <f>H32*82/F32</f>
        <v>100.22222222222223</v>
      </c>
      <c r="P32">
        <f>I32*82/F32</f>
        <v>140.3111111111111</v>
      </c>
      <c r="Q32">
        <f>J32*82/F32</f>
        <v>45.555555555555557</v>
      </c>
      <c r="R32">
        <f>K32*82/F32</f>
        <v>25.511111111111113</v>
      </c>
      <c r="S32">
        <f>L32*82/F32</f>
        <v>11328.755555555555</v>
      </c>
      <c r="U32" s="10">
        <f>SUM(V32:X32)</f>
        <v>10.959418227144766</v>
      </c>
      <c r="V32">
        <f>N32/MAX(N:N)*OFF_C</f>
        <v>5.0844444444444443</v>
      </c>
      <c r="W32">
        <f>O32/MAX(O:O)*PUN_C</f>
        <v>0.63914373088685017</v>
      </c>
      <c r="X32">
        <f>SUM(Z32:AC32)</f>
        <v>5.2358300518134708</v>
      </c>
      <c r="Y32">
        <f>X32/DEF_C*10</f>
        <v>8.7263834196891175</v>
      </c>
      <c r="Z32">
        <f>(0.7*(HIT_F*DEF_C))+(P32/(MAX(P:P))*(0.3*(HIT_F*DEF_C)))</f>
        <v>1.2694300518134713</v>
      </c>
      <c r="AA32">
        <f>(0.7*(BkS_F*DEF_C))+(Q32/(MAX(Q:Q))*(0.3*(BkS_F*DEF_C)))</f>
        <v>0.77999999999999992</v>
      </c>
      <c r="AB32">
        <f>(0.7*(TkA_F*DEF_C))+(R32/(MAX(R:R))*(0.3*(TkA_F*DEF_C)))</f>
        <v>1.5663999999999998</v>
      </c>
      <c r="AC32">
        <f>(0.7*(SH_F*DEF_C))+(S32/(MAX(S:S))*(0.3*(SH_F*DEF_C)))</f>
        <v>1.6199999999999999</v>
      </c>
    </row>
    <row r="33" spans="1:29" x14ac:dyDescent="0.25">
      <c r="A33" s="9">
        <v>31</v>
      </c>
      <c r="B33" s="46" t="s">
        <v>74</v>
      </c>
      <c r="C33" s="47" t="s">
        <v>41</v>
      </c>
      <c r="D33" s="47" t="s">
        <v>273</v>
      </c>
      <c r="E33" s="47" t="s">
        <v>1</v>
      </c>
      <c r="F33" s="48">
        <v>40</v>
      </c>
      <c r="G33" s="48">
        <v>26</v>
      </c>
      <c r="H33" s="48">
        <v>16</v>
      </c>
      <c r="I33" s="48">
        <v>19</v>
      </c>
      <c r="J33" s="48">
        <v>13</v>
      </c>
      <c r="K33" s="48">
        <v>13</v>
      </c>
      <c r="L33" s="48">
        <v>28</v>
      </c>
      <c r="M33" s="60">
        <v>636</v>
      </c>
      <c r="N33">
        <f>G33*82/F33</f>
        <v>53.3</v>
      </c>
      <c r="O33">
        <f>H33*82/F33</f>
        <v>32.799999999999997</v>
      </c>
      <c r="P33">
        <f>I33*82/F33</f>
        <v>38.950000000000003</v>
      </c>
      <c r="Q33">
        <f>J33*82/F33</f>
        <v>26.65</v>
      </c>
      <c r="R33">
        <f>K33*82/F33</f>
        <v>26.65</v>
      </c>
      <c r="S33">
        <f>L33*82/F33</f>
        <v>57.4</v>
      </c>
      <c r="U33" s="10">
        <f>SUM(V33:X33)</f>
        <v>10.945420204149212</v>
      </c>
      <c r="V33">
        <f>N33/MAX(N:N)*OFF_C</f>
        <v>6.1966666666666672</v>
      </c>
      <c r="W33">
        <f>O33/MAX(O:O)*PUN_C</f>
        <v>0.20917431192660549</v>
      </c>
      <c r="X33">
        <f>SUM(Z33:AC33)</f>
        <v>4.5395792255559382</v>
      </c>
      <c r="Y33">
        <f>X33/DEF_C*10</f>
        <v>7.565965375926563</v>
      </c>
      <c r="Z33">
        <f>(0.7*(HIT_F*DEF_C))+(P33/(MAX(P:P))*(0.3*(HIT_F*DEF_C)))</f>
        <v>1.110913212435233</v>
      </c>
      <c r="AA33">
        <f>(0.7*(BkS_F*DEF_C))+(Q33/(MAX(Q:Q))*(0.3*(BkS_F*DEF_C)))</f>
        <v>0.71774999999999989</v>
      </c>
      <c r="AB33">
        <f>(0.7*(TkA_F*DEF_C))+(R33/(MAX(R:R))*(0.3*(TkA_F*DEF_C)))</f>
        <v>1.5744535714285712</v>
      </c>
      <c r="AC33">
        <f>(0.7*(SH_F*DEF_C))+(S33/(MAX(S:S))*(0.3*(SH_F*DEF_C)))</f>
        <v>1.1364624416921343</v>
      </c>
    </row>
    <row r="34" spans="1:29" x14ac:dyDescent="0.25">
      <c r="A34" s="9">
        <v>32</v>
      </c>
      <c r="B34" s="46" t="s">
        <v>296</v>
      </c>
      <c r="C34" s="47" t="s">
        <v>37</v>
      </c>
      <c r="D34" s="47" t="s">
        <v>273</v>
      </c>
      <c r="E34" s="47" t="s">
        <v>1</v>
      </c>
      <c r="F34" s="48">
        <v>57</v>
      </c>
      <c r="G34" s="48">
        <v>37</v>
      </c>
      <c r="H34" s="48">
        <v>28</v>
      </c>
      <c r="I34" s="48">
        <v>42</v>
      </c>
      <c r="J34" s="48">
        <v>11</v>
      </c>
      <c r="K34" s="48">
        <v>14</v>
      </c>
      <c r="L34" s="48">
        <v>17</v>
      </c>
      <c r="M34" s="60">
        <v>775</v>
      </c>
      <c r="N34">
        <f>G34*82/F34</f>
        <v>53.228070175438596</v>
      </c>
      <c r="O34">
        <f>H34*82/F34</f>
        <v>40.280701754385966</v>
      </c>
      <c r="P34">
        <f>I34*82/F34</f>
        <v>60.421052631578945</v>
      </c>
      <c r="Q34">
        <f>J34*82/F34</f>
        <v>15.824561403508772</v>
      </c>
      <c r="R34">
        <f>K34*82/F34</f>
        <v>20.140350877192983</v>
      </c>
      <c r="S34">
        <f>L34*82/F34</f>
        <v>24.456140350877192</v>
      </c>
      <c r="U34" s="10">
        <f>SUM(V34:X34)</f>
        <v>10.935251713794218</v>
      </c>
      <c r="V34">
        <f>N34/MAX(N:N)*OFF_C</f>
        <v>6.1883040935672513</v>
      </c>
      <c r="W34">
        <f>O34/MAX(O:O)*PUN_C</f>
        <v>0.25688073394495414</v>
      </c>
      <c r="X34">
        <f>SUM(Z34:AC34)</f>
        <v>4.4900668862820119</v>
      </c>
      <c r="Y34">
        <f>X34/DEF_C*10</f>
        <v>7.4834448104700204</v>
      </c>
      <c r="Z34">
        <f>(0.7*(HIT_F*DEF_C))+(P34/(MAX(P:P))*(0.3*(HIT_F*DEF_C)))</f>
        <v>1.1444914098718297</v>
      </c>
      <c r="AA34">
        <f>(0.7*(BkS_F*DEF_C))+(Q34/(MAX(Q:Q))*(0.3*(BkS_F*DEF_C)))</f>
        <v>0.68210526315789466</v>
      </c>
      <c r="AB34">
        <f>(0.7*(TkA_F*DEF_C))+(R34/(MAX(R:R))*(0.3*(TkA_F*DEF_C)))</f>
        <v>1.5284210526315789</v>
      </c>
      <c r="AC34">
        <f>(0.7*(SH_F*DEF_C))+(S34/(MAX(S:S))*(0.3*(SH_F*DEF_C)))</f>
        <v>1.1350491606207087</v>
      </c>
    </row>
    <row r="35" spans="1:29" x14ac:dyDescent="0.25">
      <c r="A35" s="9">
        <v>33</v>
      </c>
      <c r="B35" s="49" t="s">
        <v>126</v>
      </c>
      <c r="C35" s="50" t="s">
        <v>31</v>
      </c>
      <c r="D35" s="50" t="s">
        <v>273</v>
      </c>
      <c r="E35" s="50" t="s">
        <v>1</v>
      </c>
      <c r="F35" s="51">
        <v>50</v>
      </c>
      <c r="G35" s="51">
        <v>31</v>
      </c>
      <c r="H35" s="51">
        <v>12</v>
      </c>
      <c r="I35" s="51">
        <v>74</v>
      </c>
      <c r="J35" s="51">
        <v>13</v>
      </c>
      <c r="K35" s="51">
        <v>24</v>
      </c>
      <c r="L35" s="51">
        <v>79</v>
      </c>
      <c r="M35" s="61">
        <v>725</v>
      </c>
      <c r="N35">
        <f>G35*82/F35</f>
        <v>50.84</v>
      </c>
      <c r="O35">
        <f>H35*82/F35</f>
        <v>19.68</v>
      </c>
      <c r="P35">
        <f>I35*82/F35</f>
        <v>121.36</v>
      </c>
      <c r="Q35">
        <f>J35*82/F35</f>
        <v>21.32</v>
      </c>
      <c r="R35">
        <f>K35*82/F35</f>
        <v>39.36</v>
      </c>
      <c r="S35">
        <f>L35*82/F35</f>
        <v>129.56</v>
      </c>
      <c r="U35" s="10">
        <f>SUM(V35:X35)</f>
        <v>10.78005351118458</v>
      </c>
      <c r="V35">
        <f>N35/MAX(N:N)*OFF_C</f>
        <v>5.9106666666666676</v>
      </c>
      <c r="W35">
        <f>O35/MAX(O:O)*PUN_C</f>
        <v>0.1255045871559633</v>
      </c>
      <c r="X35">
        <f>SUM(Z35:AC35)</f>
        <v>4.7438822573619497</v>
      </c>
      <c r="Y35">
        <f>X35/DEF_C*10</f>
        <v>7.9064704289365828</v>
      </c>
      <c r="Z35">
        <f>(0.7*(HIT_F*DEF_C))+(P35/(MAX(P:P))*(0.3*(HIT_F*DEF_C)))</f>
        <v>1.2397927461139895</v>
      </c>
      <c r="AA35">
        <f>(0.7*(BkS_F*DEF_C))+(Q35/(MAX(Q:Q))*(0.3*(BkS_F*DEF_C)))</f>
        <v>0.70019999999999993</v>
      </c>
      <c r="AB35">
        <f>(0.7*(TkA_F*DEF_C))+(R35/(MAX(R:R))*(0.3*(TkA_F*DEF_C)))</f>
        <v>1.6643314285714284</v>
      </c>
      <c r="AC35">
        <f>(0.7*(SH_F*DEF_C))+(S35/(MAX(S:S))*(0.3*(SH_F*DEF_C)))</f>
        <v>1.1395580826765319</v>
      </c>
    </row>
    <row r="36" spans="1:29" x14ac:dyDescent="0.25">
      <c r="A36" s="9">
        <v>34</v>
      </c>
      <c r="B36" s="49" t="s">
        <v>363</v>
      </c>
      <c r="C36" s="50" t="s">
        <v>41</v>
      </c>
      <c r="D36" s="50" t="s">
        <v>273</v>
      </c>
      <c r="E36" s="50" t="s">
        <v>1</v>
      </c>
      <c r="F36" s="51">
        <v>44</v>
      </c>
      <c r="G36" s="51">
        <v>25</v>
      </c>
      <c r="H36" s="51">
        <v>52</v>
      </c>
      <c r="I36" s="51">
        <v>109</v>
      </c>
      <c r="J36" s="51">
        <v>13</v>
      </c>
      <c r="K36" s="51">
        <v>10</v>
      </c>
      <c r="L36" s="51">
        <v>57</v>
      </c>
      <c r="M36" s="61">
        <v>678</v>
      </c>
      <c r="N36">
        <f>G36*82/F36</f>
        <v>46.590909090909093</v>
      </c>
      <c r="O36">
        <f>H36*82/F36</f>
        <v>96.909090909090907</v>
      </c>
      <c r="P36">
        <f>I36*82/F36</f>
        <v>203.13636363636363</v>
      </c>
      <c r="Q36">
        <f>J36*82/F36</f>
        <v>24.227272727272727</v>
      </c>
      <c r="R36">
        <f>K36*82/F36</f>
        <v>18.636363636363637</v>
      </c>
      <c r="S36">
        <f>L36*82/F36</f>
        <v>106.22727272727273</v>
      </c>
      <c r="U36" s="10">
        <f>SUM(V36:X36)</f>
        <v>10.768478584004352</v>
      </c>
      <c r="V36">
        <f>N36/MAX(N:N)*OFF_C</f>
        <v>5.416666666666667</v>
      </c>
      <c r="W36">
        <f>O36/MAX(O:O)*PUN_C</f>
        <v>0.61801501251042534</v>
      </c>
      <c r="X36">
        <f>SUM(Z36:AC36)</f>
        <v>4.7337969048272601</v>
      </c>
      <c r="Y36">
        <f>X36/DEF_C*10</f>
        <v>7.8896615080454335</v>
      </c>
      <c r="Z36">
        <f>(0.7*(HIT_F*DEF_C))+(P36/(MAX(P:P))*(0.3*(HIT_F*DEF_C)))</f>
        <v>1.3676813471502589</v>
      </c>
      <c r="AA36">
        <f>(0.7*(BkS_F*DEF_C))+(Q36/(MAX(Q:Q))*(0.3*(BkS_F*DEF_C)))</f>
        <v>0.70977272727272711</v>
      </c>
      <c r="AB36">
        <f>(0.7*(TkA_F*DEF_C))+(R36/(MAX(R:R))*(0.3*(TkA_F*DEF_C)))</f>
        <v>1.5177857142857141</v>
      </c>
      <c r="AC36">
        <f>(0.7*(SH_F*DEF_C))+(S36/(MAX(S:S))*(0.3*(SH_F*DEF_C)))</f>
        <v>1.1385571161185604</v>
      </c>
    </row>
    <row r="37" spans="1:29" x14ac:dyDescent="0.25">
      <c r="A37" s="9">
        <v>35</v>
      </c>
      <c r="B37" s="46" t="s">
        <v>116</v>
      </c>
      <c r="C37" s="47" t="s">
        <v>41</v>
      </c>
      <c r="D37" s="47" t="s">
        <v>273</v>
      </c>
      <c r="E37" s="47" t="s">
        <v>1</v>
      </c>
      <c r="F37" s="48">
        <v>54</v>
      </c>
      <c r="G37" s="48">
        <v>32</v>
      </c>
      <c r="H37" s="48">
        <v>8</v>
      </c>
      <c r="I37" s="48">
        <v>34</v>
      </c>
      <c r="J37" s="48">
        <v>20</v>
      </c>
      <c r="K37" s="48">
        <v>23</v>
      </c>
      <c r="L37" s="48">
        <v>5544</v>
      </c>
      <c r="M37" s="60">
        <v>944</v>
      </c>
      <c r="N37">
        <f>G37*82/F37</f>
        <v>48.592592592592595</v>
      </c>
      <c r="O37">
        <f>H37*82/F37</f>
        <v>12.148148148148149</v>
      </c>
      <c r="P37">
        <f>I37*82/F37</f>
        <v>51.629629629629626</v>
      </c>
      <c r="Q37">
        <f>J37*82/F37</f>
        <v>30.37037037037037</v>
      </c>
      <c r="R37">
        <f>K37*82/F37</f>
        <v>34.925925925925924</v>
      </c>
      <c r="S37">
        <f>L37*82/F37</f>
        <v>8418.6666666666661</v>
      </c>
      <c r="U37" s="10">
        <f>SUM(V37:X37)</f>
        <v>10.71573164851039</v>
      </c>
      <c r="V37">
        <f>N37/MAX(N:N)*OFF_C</f>
        <v>5.6493827160493835</v>
      </c>
      <c r="W37">
        <f>O37/MAX(O:O)*PUN_C</f>
        <v>7.7471967380224271E-2</v>
      </c>
      <c r="X37">
        <f>SUM(Z37:AC37)</f>
        <v>4.9888769650807827</v>
      </c>
      <c r="Y37">
        <f>X37/DEF_C*10</f>
        <v>8.3147949418013045</v>
      </c>
      <c r="Z37">
        <f>(0.7*(HIT_F*DEF_C))+(P37/(MAX(P:P))*(0.3*(HIT_F*DEF_C)))</f>
        <v>1.1307426597582035</v>
      </c>
      <c r="AA37">
        <f>(0.7*(BkS_F*DEF_C))+(Q37/(MAX(Q:Q))*(0.3*(BkS_F*DEF_C)))</f>
        <v>0.72999999999999987</v>
      </c>
      <c r="AB37">
        <f>(0.7*(TkA_F*DEF_C))+(R37/(MAX(R:R))*(0.3*(TkA_F*DEF_C)))</f>
        <v>1.6329761904761904</v>
      </c>
      <c r="AC37">
        <f>(0.7*(SH_F*DEF_C))+(S37/(MAX(S:S))*(0.3*(SH_F*DEF_C)))</f>
        <v>1.4951581148463888</v>
      </c>
    </row>
    <row r="38" spans="1:29" x14ac:dyDescent="0.25">
      <c r="A38" s="9">
        <v>36</v>
      </c>
      <c r="B38" s="49" t="s">
        <v>178</v>
      </c>
      <c r="C38" s="50" t="s">
        <v>33</v>
      </c>
      <c r="D38" s="50" t="s">
        <v>273</v>
      </c>
      <c r="E38" s="50" t="s">
        <v>1</v>
      </c>
      <c r="F38" s="51">
        <v>43</v>
      </c>
      <c r="G38" s="51">
        <v>26</v>
      </c>
      <c r="H38" s="51">
        <v>6</v>
      </c>
      <c r="I38" s="51">
        <v>53</v>
      </c>
      <c r="J38" s="51">
        <v>22</v>
      </c>
      <c r="K38" s="51">
        <v>24</v>
      </c>
      <c r="L38" s="51">
        <v>63</v>
      </c>
      <c r="M38" s="61">
        <v>800</v>
      </c>
      <c r="N38">
        <f>G38*82/F38</f>
        <v>49.581395348837212</v>
      </c>
      <c r="O38">
        <f>H38*82/F38</f>
        <v>11.44186046511628</v>
      </c>
      <c r="P38">
        <f>I38*82/F38</f>
        <v>101.06976744186046</v>
      </c>
      <c r="Q38">
        <f>J38*82/F38</f>
        <v>41.953488372093027</v>
      </c>
      <c r="R38">
        <f>K38*82/F38</f>
        <v>45.767441860465119</v>
      </c>
      <c r="S38">
        <f>L38*82/F38</f>
        <v>120.13953488372093</v>
      </c>
      <c r="U38" s="10">
        <f>SUM(V38:X38)</f>
        <v>10.662304759320502</v>
      </c>
      <c r="V38">
        <f>N38/MAX(N:N)*OFF_C</f>
        <v>5.7643410852713179</v>
      </c>
      <c r="W38">
        <f>O38/MAX(O:O)*PUN_C</f>
        <v>7.2967783230211233E-2</v>
      </c>
      <c r="X38">
        <f>SUM(Z38:AC38)</f>
        <v>4.8249958908189727</v>
      </c>
      <c r="Y38">
        <f>X38/DEF_C*10</f>
        <v>8.0416598180316221</v>
      </c>
      <c r="Z38">
        <f>(0.7*(HIT_F*DEF_C))+(P38/(MAX(P:P))*(0.3*(HIT_F*DEF_C)))</f>
        <v>1.20806121219424</v>
      </c>
      <c r="AA38">
        <f>(0.7*(BkS_F*DEF_C))+(Q38/(MAX(Q:Q))*(0.3*(BkS_F*DEF_C)))</f>
        <v>0.76813953488372078</v>
      </c>
      <c r="AB38">
        <f>(0.7*(TkA_F*DEF_C))+(R38/(MAX(R:R))*(0.3*(TkA_F*DEF_C)))</f>
        <v>1.7096411960132889</v>
      </c>
      <c r="AC38">
        <f>(0.7*(SH_F*DEF_C))+(S38/(MAX(S:S))*(0.3*(SH_F*DEF_C)))</f>
        <v>1.1391539477277233</v>
      </c>
    </row>
    <row r="39" spans="1:29" x14ac:dyDescent="0.25">
      <c r="A39" s="9">
        <v>37</v>
      </c>
      <c r="B39" s="49" t="s">
        <v>321</v>
      </c>
      <c r="C39" s="50" t="s">
        <v>37</v>
      </c>
      <c r="D39" s="50" t="s">
        <v>273</v>
      </c>
      <c r="E39" s="50" t="s">
        <v>1</v>
      </c>
      <c r="F39" s="51">
        <v>53</v>
      </c>
      <c r="G39" s="51">
        <v>30</v>
      </c>
      <c r="H39" s="51">
        <v>28</v>
      </c>
      <c r="I39" s="51">
        <v>80</v>
      </c>
      <c r="J39" s="51">
        <v>46</v>
      </c>
      <c r="K39" s="51">
        <v>24</v>
      </c>
      <c r="L39" s="51">
        <v>79</v>
      </c>
      <c r="M39" s="61">
        <v>765</v>
      </c>
      <c r="N39">
        <f>G39*82/F39</f>
        <v>46.415094339622641</v>
      </c>
      <c r="O39">
        <f>H39*82/F39</f>
        <v>43.320754716981135</v>
      </c>
      <c r="P39">
        <f>I39*82/F39</f>
        <v>123.77358490566037</v>
      </c>
      <c r="Q39">
        <f>J39*82/F39</f>
        <v>71.169811320754718</v>
      </c>
      <c r="R39">
        <f>K39*82/F39</f>
        <v>37.132075471698116</v>
      </c>
      <c r="S39">
        <f>L39*82/F39</f>
        <v>122.22641509433963</v>
      </c>
      <c r="U39" s="10">
        <f>SUM(V39:X39)</f>
        <v>10.568221599146668</v>
      </c>
      <c r="V39">
        <f>N39/MAX(N:N)*OFF_C</f>
        <v>5.3962264150943398</v>
      </c>
      <c r="W39">
        <f>O39/MAX(O:O)*PUN_C</f>
        <v>0.2762679591483469</v>
      </c>
      <c r="X39">
        <f>SUM(Z39:AC39)</f>
        <v>4.8957272249039807</v>
      </c>
      <c r="Y39">
        <f>X39/DEF_C*10</f>
        <v>8.1595453748399684</v>
      </c>
      <c r="Z39">
        <f>(0.7*(HIT_F*DEF_C))+(P39/(MAX(P:P))*(0.3*(HIT_F*DEF_C)))</f>
        <v>1.2435673086323198</v>
      </c>
      <c r="AA39">
        <f>(0.7*(BkS_F*DEF_C))+(Q39/(MAX(Q:Q))*(0.3*(BkS_F*DEF_C)))</f>
        <v>0.86433962264150932</v>
      </c>
      <c r="AB39">
        <f>(0.7*(TkA_F*DEF_C))+(R39/(MAX(R:R))*(0.3*(TkA_F*DEF_C)))</f>
        <v>1.6485768194070081</v>
      </c>
      <c r="AC39">
        <f>(0.7*(SH_F*DEF_C))+(S39/(MAX(S:S))*(0.3*(SH_F*DEF_C)))</f>
        <v>1.1392434742231434</v>
      </c>
    </row>
    <row r="40" spans="1:29" x14ac:dyDescent="0.25">
      <c r="A40" s="9">
        <v>38</v>
      </c>
      <c r="B40" s="49" t="s">
        <v>346</v>
      </c>
      <c r="C40" s="50" t="s">
        <v>33</v>
      </c>
      <c r="D40" s="50" t="s">
        <v>273</v>
      </c>
      <c r="E40" s="50" t="s">
        <v>1</v>
      </c>
      <c r="F40" s="51">
        <v>49</v>
      </c>
      <c r="G40" s="51">
        <v>28</v>
      </c>
      <c r="H40" s="51">
        <v>30</v>
      </c>
      <c r="I40" s="51">
        <v>56</v>
      </c>
      <c r="J40" s="51">
        <v>27</v>
      </c>
      <c r="K40" s="51">
        <v>23</v>
      </c>
      <c r="L40" s="51">
        <v>37</v>
      </c>
      <c r="M40" s="61">
        <v>763</v>
      </c>
      <c r="N40">
        <f>G40*82/F40</f>
        <v>46.857142857142854</v>
      </c>
      <c r="O40">
        <f>H40*82/F40</f>
        <v>50.204081632653065</v>
      </c>
      <c r="P40">
        <f>I40*82/F40</f>
        <v>93.714285714285708</v>
      </c>
      <c r="Q40">
        <f>J40*82/F40</f>
        <v>45.183673469387756</v>
      </c>
      <c r="R40">
        <f>K40*82/F40</f>
        <v>38.489795918367349</v>
      </c>
      <c r="S40">
        <f>L40*82/F40</f>
        <v>61.918367346938773</v>
      </c>
      <c r="U40" s="10">
        <f>SUM(V40:X40)</f>
        <v>10.537951546859198</v>
      </c>
      <c r="V40">
        <f>N40/MAX(N:N)*OFF_C</f>
        <v>5.4476190476190478</v>
      </c>
      <c r="W40">
        <f>O40/MAX(O:O)*PUN_C</f>
        <v>0.32016476315296766</v>
      </c>
      <c r="X40">
        <f>SUM(Z40:AC40)</f>
        <v>4.7701677360871813</v>
      </c>
      <c r="Y40">
        <f>X40/DEF_C*10</f>
        <v>7.9502795601453027</v>
      </c>
      <c r="Z40">
        <f>(0.7*(HIT_F*DEF_C))+(P40/(MAX(P:P))*(0.3*(HIT_F*DEF_C)))</f>
        <v>1.1965581051073277</v>
      </c>
      <c r="AA40">
        <f>(0.7*(BkS_F*DEF_C))+(Q40/(MAX(Q:Q))*(0.3*(BkS_F*DEF_C)))</f>
        <v>0.77877551020408153</v>
      </c>
      <c r="AB40">
        <f>(0.7*(TkA_F*DEF_C))+(R40/(MAX(R:R))*(0.3*(TkA_F*DEF_C)))</f>
        <v>1.6581778425655975</v>
      </c>
      <c r="AC40">
        <f>(0.7*(SH_F*DEF_C))+(S40/(MAX(S:S))*(0.3*(SH_F*DEF_C)))</f>
        <v>1.1366562782101741</v>
      </c>
    </row>
    <row r="41" spans="1:29" x14ac:dyDescent="0.25">
      <c r="A41" s="9">
        <v>39</v>
      </c>
      <c r="B41" s="46" t="s">
        <v>368</v>
      </c>
      <c r="C41" s="47" t="s">
        <v>33</v>
      </c>
      <c r="D41" s="47" t="s">
        <v>273</v>
      </c>
      <c r="E41" s="47" t="s">
        <v>1</v>
      </c>
      <c r="F41" s="48">
        <v>49</v>
      </c>
      <c r="G41" s="48">
        <v>29</v>
      </c>
      <c r="H41" s="48">
        <v>20</v>
      </c>
      <c r="I41" s="48">
        <v>39</v>
      </c>
      <c r="J41" s="48">
        <v>23</v>
      </c>
      <c r="K41" s="48">
        <v>16</v>
      </c>
      <c r="L41" s="48">
        <v>63</v>
      </c>
      <c r="M41" s="60">
        <v>631</v>
      </c>
      <c r="N41">
        <f>G41*82/F41</f>
        <v>48.530612244897959</v>
      </c>
      <c r="O41">
        <f>H41*82/F41</f>
        <v>33.469387755102041</v>
      </c>
      <c r="P41">
        <f>I41*82/F41</f>
        <v>65.265306122448976</v>
      </c>
      <c r="Q41">
        <f>J41*82/F41</f>
        <v>38.489795918367349</v>
      </c>
      <c r="R41">
        <f>K41*82/F41</f>
        <v>26.775510204081634</v>
      </c>
      <c r="S41">
        <f>L41*82/F41</f>
        <v>105.42857142857143</v>
      </c>
      <c r="U41" s="10">
        <f>SUM(V41:X41)</f>
        <v>10.478285951791651</v>
      </c>
      <c r="V41">
        <f>N41/MAX(N:N)*OFF_C</f>
        <v>5.6421768707482993</v>
      </c>
      <c r="W41">
        <f>O41/MAX(O:O)*PUN_C</f>
        <v>0.21344317543531174</v>
      </c>
      <c r="X41">
        <f>SUM(Z41:AC41)</f>
        <v>4.6226659056080397</v>
      </c>
      <c r="Y41">
        <f>X41/DEF_C*10</f>
        <v>7.7044431760133989</v>
      </c>
      <c r="Z41">
        <f>(0.7*(HIT_F*DEF_C))+(P41/(MAX(P:P))*(0.3*(HIT_F*DEF_C)))</f>
        <v>1.1520672517711745</v>
      </c>
      <c r="AA41">
        <f>(0.7*(BkS_F*DEF_C))+(Q41/(MAX(Q:Q))*(0.3*(BkS_F*DEF_C)))</f>
        <v>0.75673469387755088</v>
      </c>
      <c r="AB41">
        <f>(0.7*(TkA_F*DEF_C))+(R41/(MAX(R:R))*(0.3*(TkA_F*DEF_C)))</f>
        <v>1.5753411078717199</v>
      </c>
      <c r="AC41">
        <f>(0.7*(SH_F*DEF_C))+(S41/(MAX(S:S))*(0.3*(SH_F*DEF_C)))</f>
        <v>1.1385228520875939</v>
      </c>
    </row>
    <row r="42" spans="1:29" x14ac:dyDescent="0.25">
      <c r="A42" s="9">
        <v>40</v>
      </c>
      <c r="B42" s="49" t="s">
        <v>295</v>
      </c>
      <c r="C42" s="50" t="s">
        <v>33</v>
      </c>
      <c r="D42" s="50" t="s">
        <v>273</v>
      </c>
      <c r="E42" s="50" t="s">
        <v>1</v>
      </c>
      <c r="F42" s="51">
        <v>56</v>
      </c>
      <c r="G42" s="51">
        <v>33</v>
      </c>
      <c r="H42" s="51">
        <v>16</v>
      </c>
      <c r="I42" s="51">
        <v>34</v>
      </c>
      <c r="J42" s="51">
        <v>26</v>
      </c>
      <c r="K42" s="51">
        <v>29</v>
      </c>
      <c r="L42" s="51">
        <v>27</v>
      </c>
      <c r="M42" s="61">
        <v>798</v>
      </c>
      <c r="N42">
        <f>G42*82/F42</f>
        <v>48.321428571428569</v>
      </c>
      <c r="O42">
        <f>H42*82/F42</f>
        <v>23.428571428571427</v>
      </c>
      <c r="P42">
        <f>I42*82/F42</f>
        <v>49.785714285714285</v>
      </c>
      <c r="Q42">
        <f>J42*82/F42</f>
        <v>38.071428571428569</v>
      </c>
      <c r="R42">
        <f>K42*82/F42</f>
        <v>42.464285714285715</v>
      </c>
      <c r="S42">
        <f>L42*82/F42</f>
        <v>39.535714285714285</v>
      </c>
      <c r="U42" s="10">
        <f>SUM(V42:X42)</f>
        <v>10.472462734655425</v>
      </c>
      <c r="V42">
        <f>N42/MAX(N:N)*OFF_C</f>
        <v>5.6178571428571429</v>
      </c>
      <c r="W42">
        <f>O42/MAX(O:O)*PUN_C</f>
        <v>0.14941022280471822</v>
      </c>
      <c r="X42">
        <f>SUM(Z42:AC42)</f>
        <v>4.7051953689935635</v>
      </c>
      <c r="Y42">
        <f>X42/DEF_C*10</f>
        <v>7.8419922816559398</v>
      </c>
      <c r="Z42">
        <f>(0.7*(HIT_F*DEF_C))+(P42/(MAX(P:P))*(0.3*(HIT_F*DEF_C)))</f>
        <v>1.1278589933382677</v>
      </c>
      <c r="AA42">
        <f>(0.7*(BkS_F*DEF_C))+(Q42/(MAX(Q:Q))*(0.3*(BkS_F*DEF_C)))</f>
        <v>0.75535714285714273</v>
      </c>
      <c r="AB42">
        <f>(0.7*(TkA_F*DEF_C))+(R42/(MAX(R:R))*(0.3*(TkA_F*DEF_C)))</f>
        <v>1.6862831632653059</v>
      </c>
      <c r="AC42">
        <f>(0.7*(SH_F*DEF_C))+(S42/(MAX(S:S))*(0.3*(SH_F*DEF_C)))</f>
        <v>1.1356960695328475</v>
      </c>
    </row>
    <row r="43" spans="1:29" x14ac:dyDescent="0.25">
      <c r="A43" s="9">
        <v>41</v>
      </c>
      <c r="B43" s="49" t="s">
        <v>115</v>
      </c>
      <c r="C43" s="50" t="s">
        <v>33</v>
      </c>
      <c r="D43" s="50" t="s">
        <v>273</v>
      </c>
      <c r="E43" s="50" t="s">
        <v>1</v>
      </c>
      <c r="F43" s="51">
        <v>22</v>
      </c>
      <c r="G43" s="51">
        <v>13</v>
      </c>
      <c r="H43" s="51">
        <v>6</v>
      </c>
      <c r="I43" s="51">
        <v>16</v>
      </c>
      <c r="J43" s="51">
        <v>13</v>
      </c>
      <c r="K43" s="51">
        <v>8</v>
      </c>
      <c r="L43" s="51">
        <v>26</v>
      </c>
      <c r="M43" s="61">
        <v>344</v>
      </c>
      <c r="N43">
        <f>G43*82/F43</f>
        <v>48.454545454545453</v>
      </c>
      <c r="O43">
        <f>H43*82/F43</f>
        <v>22.363636363636363</v>
      </c>
      <c r="P43">
        <f>I43*82/F43</f>
        <v>59.636363636363633</v>
      </c>
      <c r="Q43">
        <f>J43*82/F43</f>
        <v>48.454545454545453</v>
      </c>
      <c r="R43">
        <f>K43*82/F43</f>
        <v>29.818181818181817</v>
      </c>
      <c r="S43">
        <f>L43*82/F43</f>
        <v>96.909090909090907</v>
      </c>
      <c r="U43" s="10">
        <f>SUM(V43:X43)</f>
        <v>10.443776397572078</v>
      </c>
      <c r="V43">
        <f>N43/MAX(N:N)*OFF_C</f>
        <v>5.6333333333333337</v>
      </c>
      <c r="W43">
        <f>O43/MAX(O:O)*PUN_C</f>
        <v>0.14261884904086738</v>
      </c>
      <c r="X43">
        <f>SUM(Z43:AC43)</f>
        <v>4.6678242151978768</v>
      </c>
      <c r="Y43">
        <f>X43/DEF_C*10</f>
        <v>7.7797070253297953</v>
      </c>
      <c r="Z43">
        <f>(0.7*(HIT_F*DEF_C))+(P43/(MAX(P:P))*(0.3*(HIT_F*DEF_C)))</f>
        <v>1.1432642487046629</v>
      </c>
      <c r="AA43">
        <f>(0.7*(BkS_F*DEF_C))+(Q43/(MAX(Q:Q))*(0.3*(BkS_F*DEF_C)))</f>
        <v>0.78954545454545444</v>
      </c>
      <c r="AB43">
        <f>(0.7*(TkA_F*DEF_C))+(R43/(MAX(R:R))*(0.3*(TkA_F*DEF_C)))</f>
        <v>1.5968571428571428</v>
      </c>
      <c r="AC43">
        <f>(0.7*(SH_F*DEF_C))+(S43/(MAX(S:S))*(0.3*(SH_F*DEF_C)))</f>
        <v>1.1381573690906166</v>
      </c>
    </row>
    <row r="44" spans="1:29" x14ac:dyDescent="0.25">
      <c r="A44" s="9">
        <v>42</v>
      </c>
      <c r="B44" s="46" t="s">
        <v>108</v>
      </c>
      <c r="C44" s="47" t="s">
        <v>35</v>
      </c>
      <c r="D44" s="47" t="s">
        <v>273</v>
      </c>
      <c r="E44" s="47" t="s">
        <v>1</v>
      </c>
      <c r="F44" s="48">
        <v>41</v>
      </c>
      <c r="G44" s="48">
        <v>22</v>
      </c>
      <c r="H44" s="48">
        <v>12</v>
      </c>
      <c r="I44" s="48">
        <v>34</v>
      </c>
      <c r="J44" s="48">
        <v>17</v>
      </c>
      <c r="K44" s="48">
        <v>34</v>
      </c>
      <c r="L44" s="48">
        <v>1946</v>
      </c>
      <c r="M44" s="60">
        <v>763</v>
      </c>
      <c r="N44">
        <f>G44*82/F44</f>
        <v>44</v>
      </c>
      <c r="O44">
        <f>H44*82/F44</f>
        <v>24</v>
      </c>
      <c r="P44">
        <f>I44*82/F44</f>
        <v>68</v>
      </c>
      <c r="Q44">
        <f>J44*82/F44</f>
        <v>34</v>
      </c>
      <c r="R44">
        <f>K44*82/F44</f>
        <v>68</v>
      </c>
      <c r="S44">
        <f>L44*82/F44</f>
        <v>3892</v>
      </c>
      <c r="U44" s="10">
        <f>SUM(V44:X44)</f>
        <v>10.334619440959784</v>
      </c>
      <c r="V44">
        <f>N44/MAX(N:N)*OFF_C</f>
        <v>5.1154471544715445</v>
      </c>
      <c r="W44">
        <f>O44/MAX(O:O)*PUN_C</f>
        <v>0.15305437458044305</v>
      </c>
      <c r="X44">
        <f>SUM(Z44:AC44)</f>
        <v>5.0661179119077975</v>
      </c>
      <c r="Y44">
        <f>X44/DEF_C*10</f>
        <v>8.4435298531796619</v>
      </c>
      <c r="Z44">
        <f>(0.7*(HIT_F*DEF_C))+(P44/(MAX(P:P))*(0.3*(HIT_F*DEF_C)))</f>
        <v>1.1563439909010487</v>
      </c>
      <c r="AA44">
        <f>(0.7*(BkS_F*DEF_C))+(Q44/(MAX(Q:Q))*(0.3*(BkS_F*DEF_C)))</f>
        <v>0.741951219512195</v>
      </c>
      <c r="AB44">
        <f>(0.7*(TkA_F*DEF_C))+(R44/(MAX(R:R))*(0.3*(TkA_F*DEF_C)))</f>
        <v>1.8668571428571428</v>
      </c>
      <c r="AC44">
        <f>(0.7*(SH_F*DEF_C))+(S44/(MAX(S:S))*(0.3*(SH_F*DEF_C)))</f>
        <v>1.3009655586374103</v>
      </c>
    </row>
    <row r="45" spans="1:29" x14ac:dyDescent="0.25">
      <c r="A45" s="9">
        <v>43</v>
      </c>
      <c r="B45" s="46" t="s">
        <v>105</v>
      </c>
      <c r="C45" s="47" t="s">
        <v>31</v>
      </c>
      <c r="D45" s="47" t="s">
        <v>273</v>
      </c>
      <c r="E45" s="47" t="s">
        <v>1</v>
      </c>
      <c r="F45" s="48">
        <v>56</v>
      </c>
      <c r="G45" s="48">
        <v>32</v>
      </c>
      <c r="H45" s="48">
        <v>18</v>
      </c>
      <c r="I45" s="48">
        <v>61</v>
      </c>
      <c r="J45" s="48">
        <v>14</v>
      </c>
      <c r="K45" s="48">
        <v>29</v>
      </c>
      <c r="L45" s="48">
        <v>71</v>
      </c>
      <c r="M45" s="60">
        <v>855</v>
      </c>
      <c r="N45">
        <f>G45*82/F45</f>
        <v>46.857142857142854</v>
      </c>
      <c r="O45">
        <f>H45*82/F45</f>
        <v>26.357142857142858</v>
      </c>
      <c r="P45">
        <f>I45*82/F45</f>
        <v>89.321428571428569</v>
      </c>
      <c r="Q45">
        <f>J45*82/F45</f>
        <v>20.5</v>
      </c>
      <c r="R45">
        <f>K45*82/F45</f>
        <v>42.464285714285715</v>
      </c>
      <c r="S45">
        <f>L45*82/F45</f>
        <v>103.96428571428571</v>
      </c>
      <c r="U45" s="10">
        <f>SUM(V45:X45)</f>
        <v>10.327636940167572</v>
      </c>
      <c r="V45">
        <f>N45/MAX(N:N)*OFF_C</f>
        <v>5.4476190476190478</v>
      </c>
      <c r="W45">
        <f>O45/MAX(O:O)*PUN_C</f>
        <v>0.168086500655308</v>
      </c>
      <c r="X45">
        <f>SUM(Z45:AC45)</f>
        <v>4.7119313918932164</v>
      </c>
      <c r="Y45">
        <f>X45/DEF_C*10</f>
        <v>7.8532189864886934</v>
      </c>
      <c r="Z45">
        <f>(0.7*(HIT_F*DEF_C))+(P45/(MAX(P:P))*(0.3*(HIT_F*DEF_C)))</f>
        <v>1.1896881939304218</v>
      </c>
      <c r="AA45">
        <f>(0.7*(BkS_F*DEF_C))+(Q45/(MAX(Q:Q))*(0.3*(BkS_F*DEF_C)))</f>
        <v>0.6974999999999999</v>
      </c>
      <c r="AB45">
        <f>(0.7*(TkA_F*DEF_C))+(R45/(MAX(R:R))*(0.3*(TkA_F*DEF_C)))</f>
        <v>1.6862831632653059</v>
      </c>
      <c r="AC45">
        <f>(0.7*(SH_F*DEF_C))+(S45/(MAX(S:S))*(0.3*(SH_F*DEF_C)))</f>
        <v>1.1384600346974882</v>
      </c>
    </row>
    <row r="46" spans="1:29" x14ac:dyDescent="0.25">
      <c r="A46" s="9">
        <v>44</v>
      </c>
      <c r="B46" s="49" t="s">
        <v>66</v>
      </c>
      <c r="C46" s="50" t="s">
        <v>37</v>
      </c>
      <c r="D46" s="50" t="s">
        <v>273</v>
      </c>
      <c r="E46" s="50" t="s">
        <v>1</v>
      </c>
      <c r="F46" s="51">
        <v>48</v>
      </c>
      <c r="G46" s="51">
        <v>27</v>
      </c>
      <c r="H46" s="51">
        <v>24</v>
      </c>
      <c r="I46" s="51">
        <v>30</v>
      </c>
      <c r="J46" s="51">
        <v>7</v>
      </c>
      <c r="K46" s="51">
        <v>14</v>
      </c>
      <c r="L46" s="51">
        <v>59</v>
      </c>
      <c r="M46" s="61">
        <v>678</v>
      </c>
      <c r="N46">
        <f>G46*82/F46</f>
        <v>46.125</v>
      </c>
      <c r="O46">
        <f>H46*82/F46</f>
        <v>41</v>
      </c>
      <c r="P46">
        <f>I46*82/F46</f>
        <v>51.25</v>
      </c>
      <c r="Q46">
        <f>J46*82/F46</f>
        <v>11.958333333333334</v>
      </c>
      <c r="R46">
        <f>K46*82/F46</f>
        <v>23.916666666666668</v>
      </c>
      <c r="S46">
        <f>L46*82/F46</f>
        <v>100.79166666666667</v>
      </c>
      <c r="U46" s="10">
        <f>SUM(V46:X46)</f>
        <v>10.116940783991087</v>
      </c>
      <c r="V46">
        <f>N46/MAX(N:N)*OFF_C</f>
        <v>5.3625000000000007</v>
      </c>
      <c r="W46">
        <f>O46/MAX(O:O)*PUN_C</f>
        <v>0.26146788990825687</v>
      </c>
      <c r="X46">
        <f>SUM(Z46:AC46)</f>
        <v>4.4929728940828291</v>
      </c>
      <c r="Y46">
        <f>X46/DEF_C*10</f>
        <v>7.4882881568047157</v>
      </c>
      <c r="Z46">
        <f>(0.7*(HIT_F*DEF_C))+(P46/(MAX(P:P))*(0.3*(HIT_F*DEF_C)))</f>
        <v>1.1301489637305697</v>
      </c>
      <c r="AA46">
        <f>(0.7*(BkS_F*DEF_C))+(Q46/(MAX(Q:Q))*(0.3*(BkS_F*DEF_C)))</f>
        <v>0.66937499999999994</v>
      </c>
      <c r="AB46">
        <f>(0.7*(TkA_F*DEF_C))+(R46/(MAX(R:R))*(0.3*(TkA_F*DEF_C)))</f>
        <v>1.5551249999999999</v>
      </c>
      <c r="AC46">
        <f>(0.7*(SH_F*DEF_C))+(S46/(MAX(S:S))*(0.3*(SH_F*DEF_C)))</f>
        <v>1.1383239303522599</v>
      </c>
    </row>
    <row r="47" spans="1:29" x14ac:dyDescent="0.25">
      <c r="A47" s="9">
        <v>45</v>
      </c>
      <c r="B47" s="49" t="s">
        <v>176</v>
      </c>
      <c r="C47" s="50" t="s">
        <v>35</v>
      </c>
      <c r="D47" s="50" t="s">
        <v>273</v>
      </c>
      <c r="E47" s="50" t="s">
        <v>1</v>
      </c>
      <c r="F47" s="51">
        <v>39</v>
      </c>
      <c r="G47" s="51">
        <v>21</v>
      </c>
      <c r="H47" s="51">
        <v>12</v>
      </c>
      <c r="I47" s="51">
        <v>59</v>
      </c>
      <c r="J47" s="51">
        <v>25</v>
      </c>
      <c r="K47" s="51">
        <v>12</v>
      </c>
      <c r="L47" s="51">
        <v>190</v>
      </c>
      <c r="M47" s="61">
        <v>602</v>
      </c>
      <c r="N47">
        <f>G47*82/F47</f>
        <v>44.153846153846153</v>
      </c>
      <c r="O47">
        <f>H47*82/F47</f>
        <v>25.23076923076923</v>
      </c>
      <c r="P47">
        <f>I47*82/F47</f>
        <v>124.05128205128206</v>
      </c>
      <c r="Q47">
        <f>J47*82/F47</f>
        <v>52.564102564102562</v>
      </c>
      <c r="R47">
        <f>K47*82/F47</f>
        <v>25.23076923076923</v>
      </c>
      <c r="S47">
        <f>L47*82/F47</f>
        <v>399.4871794871795</v>
      </c>
      <c r="U47" s="10">
        <f>SUM(V47:X47)</f>
        <v>10.05687062253774</v>
      </c>
      <c r="V47">
        <f>N47/MAX(N:N)*OFF_C</f>
        <v>5.1333333333333337</v>
      </c>
      <c r="W47">
        <f>O47/MAX(O:O)*PUN_C</f>
        <v>0.16090331686661963</v>
      </c>
      <c r="X47">
        <f>SUM(Z47:AC47)</f>
        <v>4.7626339723377873</v>
      </c>
      <c r="Y47">
        <f>X47/DEF_C*10</f>
        <v>7.9377232872296455</v>
      </c>
      <c r="Z47">
        <f>(0.7*(HIT_F*DEF_C))+(P47/(MAX(P:P))*(0.3*(HIT_F*DEF_C)))</f>
        <v>1.2440015942606615</v>
      </c>
      <c r="AA47">
        <f>(0.7*(BkS_F*DEF_C))+(Q47/(MAX(Q:Q))*(0.3*(BkS_F*DEF_C)))</f>
        <v>0.80307692307692291</v>
      </c>
      <c r="AB47">
        <f>(0.7*(TkA_F*DEF_C))+(R47/(MAX(R:R))*(0.3*(TkA_F*DEF_C)))</f>
        <v>1.5644175824175823</v>
      </c>
      <c r="AC47">
        <f>(0.7*(SH_F*DEF_C))+(S47/(MAX(S:S))*(0.3*(SH_F*DEF_C)))</f>
        <v>1.1511378725826207</v>
      </c>
    </row>
    <row r="48" spans="1:29" x14ac:dyDescent="0.25">
      <c r="A48" s="9">
        <v>46</v>
      </c>
      <c r="B48" s="49" t="s">
        <v>370</v>
      </c>
      <c r="C48" s="50" t="s">
        <v>37</v>
      </c>
      <c r="D48" s="50" t="s">
        <v>273</v>
      </c>
      <c r="E48" s="50" t="s">
        <v>1</v>
      </c>
      <c r="F48" s="51">
        <v>46</v>
      </c>
      <c r="G48" s="51">
        <v>26</v>
      </c>
      <c r="H48" s="51">
        <v>10</v>
      </c>
      <c r="I48" s="51">
        <v>20</v>
      </c>
      <c r="J48" s="51">
        <v>17</v>
      </c>
      <c r="K48" s="51">
        <v>15</v>
      </c>
      <c r="L48" s="51">
        <v>12</v>
      </c>
      <c r="M48" s="61">
        <v>770</v>
      </c>
      <c r="N48">
        <f>G48*82/F48</f>
        <v>46.347826086956523</v>
      </c>
      <c r="O48">
        <f>H48*82/F48</f>
        <v>17.826086956521738</v>
      </c>
      <c r="P48">
        <f>I48*82/F48</f>
        <v>35.652173913043477</v>
      </c>
      <c r="Q48">
        <f>J48*82/F48</f>
        <v>30.304347826086957</v>
      </c>
      <c r="R48">
        <f>K48*82/F48</f>
        <v>26.739130434782609</v>
      </c>
      <c r="S48">
        <f>L48*82/F48</f>
        <v>21.391304347826086</v>
      </c>
      <c r="U48" s="10">
        <f>SUM(V48:X48)</f>
        <v>10.047627428983001</v>
      </c>
      <c r="V48">
        <f>N48/MAX(N:N)*OFF_C</f>
        <v>5.3884057971014494</v>
      </c>
      <c r="W48">
        <f>O48/MAX(O:O)*PUN_C</f>
        <v>0.11368169126445951</v>
      </c>
      <c r="X48">
        <f>SUM(Z48:AC48)</f>
        <v>4.5455399406170915</v>
      </c>
      <c r="Y48">
        <f>X48/DEF_C*10</f>
        <v>7.5758999010284853</v>
      </c>
      <c r="Z48">
        <f>(0.7*(HIT_F*DEF_C))+(P48/(MAX(P:P))*(0.3*(HIT_F*DEF_C)))</f>
        <v>1.1057558008560484</v>
      </c>
      <c r="AA48">
        <f>(0.7*(BkS_F*DEF_C))+(Q48/(MAX(Q:Q))*(0.3*(BkS_F*DEF_C)))</f>
        <v>0.72978260869565204</v>
      </c>
      <c r="AB48">
        <f>(0.7*(TkA_F*DEF_C))+(R48/(MAX(R:R))*(0.3*(TkA_F*DEF_C)))</f>
        <v>1.5750838509316769</v>
      </c>
      <c r="AC48">
        <f>(0.7*(SH_F*DEF_C))+(S48/(MAX(S:S))*(0.3*(SH_F*DEF_C)))</f>
        <v>1.1349176801337146</v>
      </c>
    </row>
    <row r="49" spans="1:29" x14ac:dyDescent="0.25">
      <c r="A49" s="9">
        <v>47</v>
      </c>
      <c r="B49" s="49" t="s">
        <v>129</v>
      </c>
      <c r="C49" s="50" t="s">
        <v>35</v>
      </c>
      <c r="D49" s="50" t="s">
        <v>273</v>
      </c>
      <c r="E49" s="50" t="s">
        <v>1</v>
      </c>
      <c r="F49" s="51">
        <v>55</v>
      </c>
      <c r="G49" s="51">
        <v>29</v>
      </c>
      <c r="H49" s="51">
        <v>22</v>
      </c>
      <c r="I49" s="51">
        <v>71</v>
      </c>
      <c r="J49" s="51">
        <v>23</v>
      </c>
      <c r="K49" s="51">
        <v>30</v>
      </c>
      <c r="L49" s="51">
        <v>229</v>
      </c>
      <c r="M49" s="61">
        <v>944</v>
      </c>
      <c r="N49">
        <f>G49*82/F49</f>
        <v>43.236363636363635</v>
      </c>
      <c r="O49">
        <f>H49*82/F49</f>
        <v>32.799999999999997</v>
      </c>
      <c r="P49">
        <f>I49*82/F49</f>
        <v>105.85454545454546</v>
      </c>
      <c r="Q49">
        <f>J49*82/F49</f>
        <v>34.290909090909089</v>
      </c>
      <c r="R49">
        <f>K49*82/F49</f>
        <v>44.727272727272727</v>
      </c>
      <c r="S49">
        <f>L49*82/F49</f>
        <v>341.41818181818184</v>
      </c>
      <c r="U49" s="10">
        <f>SUM(V49:X49)</f>
        <v>10.045226556342719</v>
      </c>
      <c r="V49">
        <f>N49/MAX(N:N)*OFF_C</f>
        <v>5.0266666666666664</v>
      </c>
      <c r="W49">
        <f>O49/MAX(O:O)*PUN_C</f>
        <v>0.20917431192660549</v>
      </c>
      <c r="X49">
        <f>SUM(Z49:AC49)</f>
        <v>4.8093855777494463</v>
      </c>
      <c r="Y49">
        <f>X49/DEF_C*10</f>
        <v>8.0156426295824108</v>
      </c>
      <c r="Z49">
        <f>(0.7*(HIT_F*DEF_C))+(P49/(MAX(P:P))*(0.3*(HIT_F*DEF_C)))</f>
        <v>1.215544041450777</v>
      </c>
      <c r="AA49">
        <f>(0.7*(BkS_F*DEF_C))+(Q49/(MAX(Q:Q))*(0.3*(BkS_F*DEF_C)))</f>
        <v>0.74290909090909074</v>
      </c>
      <c r="AB49">
        <f>(0.7*(TkA_F*DEF_C))+(R49/(MAX(R:R))*(0.3*(TkA_F*DEF_C)))</f>
        <v>1.7022857142857142</v>
      </c>
      <c r="AC49">
        <f>(0.7*(SH_F*DEF_C))+(S49/(MAX(S:S))*(0.3*(SH_F*DEF_C)))</f>
        <v>1.1486467311038646</v>
      </c>
    </row>
    <row r="50" spans="1:29" x14ac:dyDescent="0.25">
      <c r="A50" s="9">
        <v>48</v>
      </c>
      <c r="B50" s="49" t="s">
        <v>236</v>
      </c>
      <c r="C50" s="50" t="s">
        <v>41</v>
      </c>
      <c r="D50" s="50" t="s">
        <v>273</v>
      </c>
      <c r="E50" s="50" t="s">
        <v>1</v>
      </c>
      <c r="F50" s="51">
        <v>54</v>
      </c>
      <c r="G50" s="51">
        <v>26</v>
      </c>
      <c r="H50" s="51">
        <v>19</v>
      </c>
      <c r="I50" s="51">
        <v>53</v>
      </c>
      <c r="J50" s="51">
        <v>25</v>
      </c>
      <c r="K50" s="51">
        <v>38</v>
      </c>
      <c r="L50" s="51">
        <v>4168</v>
      </c>
      <c r="M50" s="61">
        <v>857</v>
      </c>
      <c r="N50">
        <f>G50*82/F50</f>
        <v>39.481481481481481</v>
      </c>
      <c r="O50">
        <f>H50*82/F50</f>
        <v>28.851851851851851</v>
      </c>
      <c r="P50">
        <f>I50*82/F50</f>
        <v>80.481481481481481</v>
      </c>
      <c r="Q50">
        <f>J50*82/F50</f>
        <v>37.962962962962962</v>
      </c>
      <c r="R50">
        <f>K50*82/F50</f>
        <v>57.703703703703702</v>
      </c>
      <c r="S50">
        <f>L50*82/F50</f>
        <v>6329.1851851851852</v>
      </c>
      <c r="U50" s="10">
        <f>SUM(V50:X50)</f>
        <v>9.9045505819600379</v>
      </c>
      <c r="V50">
        <f>N50/MAX(N:N)*OFF_C</f>
        <v>4.5901234567901232</v>
      </c>
      <c r="W50">
        <f>O50/MAX(O:O)*PUN_C</f>
        <v>0.18399592252803262</v>
      </c>
      <c r="X50">
        <f>SUM(Z50:AC50)</f>
        <v>5.1304312026418808</v>
      </c>
      <c r="Y50">
        <f>X50/DEF_C*10</f>
        <v>8.5507186710698022</v>
      </c>
      <c r="Z50">
        <f>(0.7*(HIT_F*DEF_C))+(P50/(MAX(P:P))*(0.3*(HIT_F*DEF_C)))</f>
        <v>1.1758635578583763</v>
      </c>
      <c r="AA50">
        <f>(0.7*(BkS_F*DEF_C))+(Q50/(MAX(Q:Q))*(0.3*(BkS_F*DEF_C)))</f>
        <v>0.75499999999999989</v>
      </c>
      <c r="AB50">
        <f>(0.7*(TkA_F*DEF_C))+(R50/(MAX(R:R))*(0.3*(TkA_F*DEF_C)))</f>
        <v>1.7940476190476189</v>
      </c>
      <c r="AC50">
        <f>(0.7*(SH_F*DEF_C))+(S50/(MAX(S:S))*(0.3*(SH_F*DEF_C)))</f>
        <v>1.4055200257358853</v>
      </c>
    </row>
    <row r="51" spans="1:29" x14ac:dyDescent="0.25">
      <c r="A51" s="9">
        <v>49</v>
      </c>
      <c r="B51" s="46" t="s">
        <v>298</v>
      </c>
      <c r="C51" s="47" t="s">
        <v>37</v>
      </c>
      <c r="D51" s="47" t="s">
        <v>273</v>
      </c>
      <c r="E51" s="47" t="s">
        <v>1</v>
      </c>
      <c r="F51" s="48">
        <v>58</v>
      </c>
      <c r="G51" s="48">
        <v>31</v>
      </c>
      <c r="H51" s="48">
        <v>24</v>
      </c>
      <c r="I51" s="48">
        <v>26</v>
      </c>
      <c r="J51" s="48">
        <v>13</v>
      </c>
      <c r="K51" s="48">
        <v>27</v>
      </c>
      <c r="L51" s="48">
        <v>46</v>
      </c>
      <c r="M51" s="60">
        <v>883</v>
      </c>
      <c r="N51">
        <f>G51*82/F51</f>
        <v>43.827586206896555</v>
      </c>
      <c r="O51">
        <f>H51*82/F51</f>
        <v>33.931034482758619</v>
      </c>
      <c r="P51">
        <f>I51*82/F51</f>
        <v>36.758620689655174</v>
      </c>
      <c r="Q51">
        <f>J51*82/F51</f>
        <v>18.379310344827587</v>
      </c>
      <c r="R51">
        <f>K51*82/F51</f>
        <v>38.172413793103445</v>
      </c>
      <c r="S51">
        <f>L51*82/F51</f>
        <v>65.034482758620683</v>
      </c>
      <c r="U51" s="10">
        <f>SUM(V51:X51)</f>
        <v>9.9025163688651006</v>
      </c>
      <c r="V51">
        <f>N51/MAX(N:N)*OFF_C</f>
        <v>5.0954022988505754</v>
      </c>
      <c r="W51">
        <f>O51/MAX(O:O)*PUN_C</f>
        <v>0.21638721923441948</v>
      </c>
      <c r="X51">
        <f>SUM(Z51:AC51)</f>
        <v>4.5907268507801069</v>
      </c>
      <c r="Y51">
        <f>X51/DEF_C*10</f>
        <v>7.6512114179668442</v>
      </c>
      <c r="Z51">
        <f>(0.7*(HIT_F*DEF_C))+(P51/(MAX(P:P))*(0.3*(HIT_F*DEF_C)))</f>
        <v>1.1074861532964086</v>
      </c>
      <c r="AA51">
        <f>(0.7*(BkS_F*DEF_C))+(Q51/(MAX(Q:Q))*(0.3*(BkS_F*DEF_C)))</f>
        <v>0.69051724137931025</v>
      </c>
      <c r="AB51">
        <f>(0.7*(TkA_F*DEF_C))+(R51/(MAX(R:R))*(0.3*(TkA_F*DEF_C)))</f>
        <v>1.6559334975369457</v>
      </c>
      <c r="AC51">
        <f>(0.7*(SH_F*DEF_C))+(S51/(MAX(S:S))*(0.3*(SH_F*DEF_C)))</f>
        <v>1.1367899585674428</v>
      </c>
    </row>
    <row r="52" spans="1:29" x14ac:dyDescent="0.25">
      <c r="A52" s="9">
        <v>50</v>
      </c>
      <c r="B52" s="46" t="s">
        <v>282</v>
      </c>
      <c r="C52" s="47" t="s">
        <v>35</v>
      </c>
      <c r="D52" s="47" t="s">
        <v>273</v>
      </c>
      <c r="E52" s="47" t="s">
        <v>1</v>
      </c>
      <c r="F52" s="48">
        <v>51</v>
      </c>
      <c r="G52" s="48">
        <v>27</v>
      </c>
      <c r="H52" s="48">
        <v>30</v>
      </c>
      <c r="I52" s="48">
        <v>14</v>
      </c>
      <c r="J52" s="48">
        <v>21</v>
      </c>
      <c r="K52" s="48">
        <v>11</v>
      </c>
      <c r="L52" s="48">
        <v>200</v>
      </c>
      <c r="M52" s="60">
        <v>718</v>
      </c>
      <c r="N52">
        <f>G52*82/F52</f>
        <v>43.411764705882355</v>
      </c>
      <c r="O52">
        <f>H52*82/F52</f>
        <v>48.235294117647058</v>
      </c>
      <c r="P52">
        <f>I52*82/F52</f>
        <v>22.509803921568629</v>
      </c>
      <c r="Q52">
        <f>J52*82/F52</f>
        <v>33.764705882352942</v>
      </c>
      <c r="R52">
        <f>K52*82/F52</f>
        <v>17.686274509803923</v>
      </c>
      <c r="S52">
        <f>L52*82/F52</f>
        <v>321.56862745098039</v>
      </c>
      <c r="U52" s="10">
        <f>SUM(V52:X52)</f>
        <v>9.8399096769150987</v>
      </c>
      <c r="V52">
        <f>N52/MAX(N:N)*OFF_C</f>
        <v>5.0470588235294125</v>
      </c>
      <c r="W52">
        <f>O52/MAX(O:O)*PUN_C</f>
        <v>0.30760928224500811</v>
      </c>
      <c r="X52">
        <f>SUM(Z52:AC52)</f>
        <v>4.4852415711406781</v>
      </c>
      <c r="Y52">
        <f>X52/DEF_C*10</f>
        <v>7.4754026185677969</v>
      </c>
      <c r="Z52">
        <f>(0.7*(HIT_F*DEF_C))+(P52/(MAX(P:P))*(0.3*(HIT_F*DEF_C)))</f>
        <v>1.085202682109113</v>
      </c>
      <c r="AA52">
        <f>(0.7*(BkS_F*DEF_C))+(Q52/(MAX(Q:Q))*(0.3*(BkS_F*DEF_C)))</f>
        <v>0.74117647058823521</v>
      </c>
      <c r="AB52">
        <f>(0.7*(TkA_F*DEF_C))+(R52/(MAX(R:R))*(0.3*(TkA_F*DEF_C)))</f>
        <v>1.5110672268907561</v>
      </c>
      <c r="AC52">
        <f>(0.7*(SH_F*DEF_C))+(S52/(MAX(S:S))*(0.3*(SH_F*DEF_C)))</f>
        <v>1.1477951915525739</v>
      </c>
    </row>
    <row r="53" spans="1:29" x14ac:dyDescent="0.25">
      <c r="A53" s="9">
        <v>51</v>
      </c>
      <c r="B53" s="49" t="s">
        <v>384</v>
      </c>
      <c r="C53" s="50" t="s">
        <v>33</v>
      </c>
      <c r="D53" s="50" t="s">
        <v>273</v>
      </c>
      <c r="E53" s="50" t="s">
        <v>1</v>
      </c>
      <c r="F53" s="51">
        <v>30</v>
      </c>
      <c r="G53" s="51">
        <v>11</v>
      </c>
      <c r="H53" s="51">
        <v>16</v>
      </c>
      <c r="I53" s="51">
        <v>101</v>
      </c>
      <c r="J53" s="51">
        <v>27</v>
      </c>
      <c r="K53" s="51">
        <v>15</v>
      </c>
      <c r="L53" s="51">
        <v>3283</v>
      </c>
      <c r="M53" s="61">
        <v>401</v>
      </c>
      <c r="N53">
        <f>G53*82/F53</f>
        <v>30.066666666666666</v>
      </c>
      <c r="O53">
        <f>H53*82/F53</f>
        <v>43.733333333333334</v>
      </c>
      <c r="P53">
        <f>I53*82/F53</f>
        <v>276.06666666666666</v>
      </c>
      <c r="Q53">
        <f>J53*82/F53</f>
        <v>73.8</v>
      </c>
      <c r="R53">
        <f>K53*82/F53</f>
        <v>41</v>
      </c>
      <c r="S53">
        <f>L53*82/F53</f>
        <v>8973.5333333333328</v>
      </c>
      <c r="U53" s="10">
        <f>SUM(V53:X53)</f>
        <v>9.3240806787186266</v>
      </c>
      <c r="V53">
        <f>N53/MAX(N:N)*OFF_C</f>
        <v>3.4955555555555557</v>
      </c>
      <c r="W53">
        <f>O53/MAX(O:O)*PUN_C</f>
        <v>0.27889908256880735</v>
      </c>
      <c r="X53">
        <f>SUM(Z53:AC53)</f>
        <v>5.549626040594263</v>
      </c>
      <c r="Y53">
        <f>X53/DEF_C*10</f>
        <v>9.2493767343237714</v>
      </c>
      <c r="Z53">
        <f>(0.7*(HIT_F*DEF_C))+(P53/(MAX(P:P))*(0.3*(HIT_F*DEF_C)))</f>
        <v>1.4817357512953366</v>
      </c>
      <c r="AA53">
        <f>(0.7*(BkS_F*DEF_C))+(Q53/(MAX(Q:Q))*(0.3*(BkS_F*DEF_C)))</f>
        <v>0.87299999999999978</v>
      </c>
      <c r="AB53">
        <f>(0.7*(TkA_F*DEF_C))+(R53/(MAX(R:R))*(0.3*(TkA_F*DEF_C)))</f>
        <v>1.6759285714285714</v>
      </c>
      <c r="AC53">
        <f>(0.7*(SH_F*DEF_C))+(S53/(MAX(S:S))*(0.3*(SH_F*DEF_C)))</f>
        <v>1.5189617178703554</v>
      </c>
    </row>
    <row r="54" spans="1:29" x14ac:dyDescent="0.25">
      <c r="A54" s="9">
        <v>52</v>
      </c>
      <c r="B54" s="46" t="s">
        <v>72</v>
      </c>
      <c r="C54" s="47" t="s">
        <v>33</v>
      </c>
      <c r="D54" s="47" t="s">
        <v>273</v>
      </c>
      <c r="E54" s="47" t="s">
        <v>1</v>
      </c>
      <c r="F54" s="48">
        <v>55</v>
      </c>
      <c r="G54" s="48">
        <v>26</v>
      </c>
      <c r="H54" s="48">
        <v>18</v>
      </c>
      <c r="I54" s="48">
        <v>50</v>
      </c>
      <c r="J54" s="48">
        <v>28</v>
      </c>
      <c r="K54" s="48">
        <v>17</v>
      </c>
      <c r="L54" s="48">
        <v>133</v>
      </c>
      <c r="M54" s="60">
        <v>924</v>
      </c>
      <c r="N54">
        <f>G54*82/F54</f>
        <v>38.763636363636365</v>
      </c>
      <c r="O54">
        <f>H54*82/F54</f>
        <v>26.836363636363636</v>
      </c>
      <c r="P54">
        <f>I54*82/F54</f>
        <v>74.545454545454547</v>
      </c>
      <c r="Q54">
        <f>J54*82/F54</f>
        <v>41.745454545454542</v>
      </c>
      <c r="R54">
        <f>K54*82/F54</f>
        <v>25.345454545454544</v>
      </c>
      <c r="S54">
        <f>L54*82/F54</f>
        <v>198.29090909090908</v>
      </c>
      <c r="U54" s="10">
        <f>SUM(V54:X54)</f>
        <v>9.3195793300342995</v>
      </c>
      <c r="V54">
        <f>N54/MAX(N:N)*OFF_C</f>
        <v>4.5066666666666668</v>
      </c>
      <c r="W54">
        <f>O54/MAX(O:O)*PUN_C</f>
        <v>0.17114261884904086</v>
      </c>
      <c r="X54">
        <f>SUM(Z54:AC54)</f>
        <v>4.6417700445185917</v>
      </c>
      <c r="Y54">
        <f>X54/DEF_C*10</f>
        <v>7.7362834075309861</v>
      </c>
      <c r="Z54">
        <f>(0.7*(HIT_F*DEF_C))+(P54/(MAX(P:P))*(0.3*(HIT_F*DEF_C)))</f>
        <v>1.1665803108808288</v>
      </c>
      <c r="AA54">
        <f>(0.7*(BkS_F*DEF_C))+(Q54/(MAX(Q:Q))*(0.3*(BkS_F*DEF_C)))</f>
        <v>0.76745454545454528</v>
      </c>
      <c r="AB54">
        <f>(0.7*(TkA_F*DEF_C))+(R54/(MAX(R:R))*(0.3*(TkA_F*DEF_C)))</f>
        <v>1.5652285714285714</v>
      </c>
      <c r="AC54">
        <f>(0.7*(SH_F*DEF_C))+(S54/(MAX(S:S))*(0.3*(SH_F*DEF_C)))</f>
        <v>1.1425066167546463</v>
      </c>
    </row>
    <row r="55" spans="1:29" x14ac:dyDescent="0.25">
      <c r="A55" s="9">
        <v>53</v>
      </c>
      <c r="B55" s="46" t="s">
        <v>245</v>
      </c>
      <c r="C55" s="47" t="s">
        <v>37</v>
      </c>
      <c r="D55" s="47" t="s">
        <v>273</v>
      </c>
      <c r="E55" s="47" t="s">
        <v>1</v>
      </c>
      <c r="F55" s="48">
        <v>53</v>
      </c>
      <c r="G55" s="48">
        <v>21</v>
      </c>
      <c r="H55" s="48">
        <v>72</v>
      </c>
      <c r="I55" s="48">
        <v>95</v>
      </c>
      <c r="J55" s="48">
        <v>21</v>
      </c>
      <c r="K55" s="48">
        <v>16</v>
      </c>
      <c r="L55" s="48">
        <v>817</v>
      </c>
      <c r="M55" s="60">
        <v>721</v>
      </c>
      <c r="N55">
        <f>G55*82/F55</f>
        <v>32.490566037735846</v>
      </c>
      <c r="O55">
        <f>H55*82/F55</f>
        <v>111.39622641509433</v>
      </c>
      <c r="P55">
        <f>I55*82/F55</f>
        <v>146.98113207547169</v>
      </c>
      <c r="Q55">
        <f>J55*82/F55</f>
        <v>32.490566037735846</v>
      </c>
      <c r="R55">
        <f>K55*82/F55</f>
        <v>24.754716981132077</v>
      </c>
      <c r="S55">
        <f>L55*82/F55</f>
        <v>1264.0377358490566</v>
      </c>
      <c r="U55" s="10">
        <f>SUM(V55:X55)</f>
        <v>9.2538821538048186</v>
      </c>
      <c r="V55">
        <f>N55/MAX(N:N)*OFF_C</f>
        <v>3.7773584905660376</v>
      </c>
      <c r="W55">
        <f>O55/MAX(O:O)*PUN_C</f>
        <v>0.71040332352432056</v>
      </c>
      <c r="X55">
        <f>SUM(Z55:AC55)</f>
        <v>4.76612033971446</v>
      </c>
      <c r="Y55">
        <f>X55/DEF_C*10</f>
        <v>7.9435338995241001</v>
      </c>
      <c r="Z55">
        <f>(0.7*(HIT_F*DEF_C))+(P55/(MAX(P:P))*(0.3*(HIT_F*DEF_C)))</f>
        <v>1.2798611790008796</v>
      </c>
      <c r="AA55">
        <f>(0.7*(BkS_F*DEF_C))+(Q55/(MAX(Q:Q))*(0.3*(BkS_F*DEF_C)))</f>
        <v>0.73698113207547156</v>
      </c>
      <c r="AB55">
        <f>(0.7*(TkA_F*DEF_C))+(R55/(MAX(R:R))*(0.3*(TkA_F*DEF_C)))</f>
        <v>1.5610512129380054</v>
      </c>
      <c r="AC55">
        <f>(0.7*(SH_F*DEF_C))+(S55/(MAX(S:S))*(0.3*(SH_F*DEF_C)))</f>
        <v>1.1882268157001039</v>
      </c>
    </row>
    <row r="56" spans="1:29" x14ac:dyDescent="0.25">
      <c r="A56" s="9">
        <v>54</v>
      </c>
      <c r="B56" s="46" t="s">
        <v>146</v>
      </c>
      <c r="C56" s="47" t="s">
        <v>33</v>
      </c>
      <c r="D56" s="47" t="s">
        <v>273</v>
      </c>
      <c r="E56" s="47" t="s">
        <v>1</v>
      </c>
      <c r="F56" s="48">
        <v>40</v>
      </c>
      <c r="G56" s="48">
        <v>16</v>
      </c>
      <c r="H56" s="48">
        <v>10</v>
      </c>
      <c r="I56" s="48">
        <v>41</v>
      </c>
      <c r="J56" s="48">
        <v>36</v>
      </c>
      <c r="K56" s="48">
        <v>20</v>
      </c>
      <c r="L56" s="48">
        <v>4974</v>
      </c>
      <c r="M56" s="60">
        <v>661</v>
      </c>
      <c r="N56">
        <f>G56*82/F56</f>
        <v>32.799999999999997</v>
      </c>
      <c r="O56">
        <f>H56*82/F56</f>
        <v>20.5</v>
      </c>
      <c r="P56">
        <f>I56*82/F56</f>
        <v>84.05</v>
      </c>
      <c r="Q56">
        <f>J56*82/F56</f>
        <v>73.8</v>
      </c>
      <c r="R56">
        <f>K56*82/F56</f>
        <v>41</v>
      </c>
      <c r="S56">
        <f>L56*82/F56</f>
        <v>10196.700000000001</v>
      </c>
      <c r="U56" s="10">
        <f>SUM(V56:X56)</f>
        <v>9.2458753279726267</v>
      </c>
      <c r="V56">
        <f>N56/MAX(N:N)*OFF_C</f>
        <v>3.8133333333333335</v>
      </c>
      <c r="W56">
        <f>O56/MAX(O:O)*PUN_C</f>
        <v>0.13073394495412843</v>
      </c>
      <c r="X56">
        <f>SUM(Z56:AC56)</f>
        <v>5.3018080496851647</v>
      </c>
      <c r="Y56">
        <f>X56/DEF_C*10</f>
        <v>8.8363467494752754</v>
      </c>
      <c r="Z56">
        <f>(0.7*(HIT_F*DEF_C))+(P56/(MAX(P:P))*(0.3*(HIT_F*DEF_C)))</f>
        <v>1.1814443005181345</v>
      </c>
      <c r="AA56">
        <f>(0.7*(BkS_F*DEF_C))+(Q56/(MAX(Q:Q))*(0.3*(BkS_F*DEF_C)))</f>
        <v>0.87299999999999978</v>
      </c>
      <c r="AB56">
        <f>(0.7*(TkA_F*DEF_C))+(R56/(MAX(R:R))*(0.3*(TkA_F*DEF_C)))</f>
        <v>1.6759285714285714</v>
      </c>
      <c r="AC56">
        <f>(0.7*(SH_F*DEF_C))+(S56/(MAX(S:S))*(0.3*(SH_F*DEF_C)))</f>
        <v>1.571435177738459</v>
      </c>
    </row>
    <row r="57" spans="1:29" x14ac:dyDescent="0.25">
      <c r="A57" s="9">
        <v>55</v>
      </c>
      <c r="B57" s="49" t="s">
        <v>246</v>
      </c>
      <c r="C57" s="50" t="s">
        <v>41</v>
      </c>
      <c r="D57" s="50" t="s">
        <v>273</v>
      </c>
      <c r="E57" s="50" t="s">
        <v>1</v>
      </c>
      <c r="F57" s="51">
        <v>51</v>
      </c>
      <c r="G57" s="51">
        <v>24</v>
      </c>
      <c r="H57" s="51">
        <v>12</v>
      </c>
      <c r="I57" s="51">
        <v>12</v>
      </c>
      <c r="J57" s="51">
        <v>21</v>
      </c>
      <c r="K57" s="51">
        <v>19</v>
      </c>
      <c r="L57" s="51">
        <v>125</v>
      </c>
      <c r="M57" s="61">
        <v>743</v>
      </c>
      <c r="N57">
        <f>G57*82/F57</f>
        <v>38.588235294117645</v>
      </c>
      <c r="O57">
        <f>H57*82/F57</f>
        <v>19.294117647058822</v>
      </c>
      <c r="P57">
        <f>I57*82/F57</f>
        <v>19.294117647058822</v>
      </c>
      <c r="Q57">
        <f>J57*82/F57</f>
        <v>33.764705882352942</v>
      </c>
      <c r="R57">
        <f>K57*82/F57</f>
        <v>30.549019607843139</v>
      </c>
      <c r="S57">
        <f>L57*82/F57</f>
        <v>200.98039215686273</v>
      </c>
      <c r="U57" s="10">
        <f>SUM(V57:X57)</f>
        <v>9.1753156256166477</v>
      </c>
      <c r="V57">
        <f>N57/MAX(N:N)*OFF_C</f>
        <v>4.4862745098039216</v>
      </c>
      <c r="W57">
        <f>O57/MAX(O:O)*PUN_C</f>
        <v>0.12304371289800324</v>
      </c>
      <c r="X57">
        <f>SUM(Z57:AC57)</f>
        <v>4.5659974029147241</v>
      </c>
      <c r="Y57">
        <f>X57/DEF_C*10</f>
        <v>7.6099956715245396</v>
      </c>
      <c r="Z57">
        <f>(0.7*(HIT_F*DEF_C))+(P57/(MAX(P:P))*(0.3*(HIT_F*DEF_C)))</f>
        <v>1.0801737275220968</v>
      </c>
      <c r="AA57">
        <f>(0.7*(BkS_F*DEF_C))+(Q57/(MAX(Q:Q))*(0.3*(BkS_F*DEF_C)))</f>
        <v>0.74117647058823521</v>
      </c>
      <c r="AB57">
        <f>(0.7*(TkA_F*DEF_C))+(R57/(MAX(R:R))*(0.3*(TkA_F*DEF_C)))</f>
        <v>1.6020252100840335</v>
      </c>
      <c r="AC57">
        <f>(0.7*(SH_F*DEF_C))+(S57/(MAX(S:S))*(0.3*(SH_F*DEF_C)))</f>
        <v>1.1426219947203586</v>
      </c>
    </row>
    <row r="58" spans="1:29" x14ac:dyDescent="0.25">
      <c r="A58" s="9">
        <v>56</v>
      </c>
      <c r="B58" s="46" t="s">
        <v>300</v>
      </c>
      <c r="C58" s="47" t="s">
        <v>33</v>
      </c>
      <c r="D58" s="47" t="s">
        <v>273</v>
      </c>
      <c r="E58" s="47" t="s">
        <v>1</v>
      </c>
      <c r="F58" s="48">
        <v>47</v>
      </c>
      <c r="G58" s="48">
        <v>19</v>
      </c>
      <c r="H58" s="48">
        <v>12</v>
      </c>
      <c r="I58" s="48">
        <v>34</v>
      </c>
      <c r="J58" s="48">
        <v>16</v>
      </c>
      <c r="K58" s="48">
        <v>30</v>
      </c>
      <c r="L58" s="48">
        <v>911</v>
      </c>
      <c r="M58" s="60">
        <v>754</v>
      </c>
      <c r="N58">
        <f>G58*82/F58</f>
        <v>33.148936170212764</v>
      </c>
      <c r="O58">
        <f>H58*82/F58</f>
        <v>20.936170212765958</v>
      </c>
      <c r="P58">
        <f>I58*82/F58</f>
        <v>59.319148936170215</v>
      </c>
      <c r="Q58">
        <f>J58*82/F58</f>
        <v>27.914893617021278</v>
      </c>
      <c r="R58">
        <f>K58*82/F58</f>
        <v>52.340425531914896</v>
      </c>
      <c r="S58">
        <f>L58*82/F58</f>
        <v>1589.4042553191489</v>
      </c>
      <c r="U58" s="10">
        <f>SUM(V58:X58)</f>
        <v>8.8104057995193514</v>
      </c>
      <c r="V58">
        <f>N58/MAX(N:N)*OFF_C</f>
        <v>3.8539007092198578</v>
      </c>
      <c r="W58">
        <f>O58/MAX(O:O)*PUN_C</f>
        <v>0.13351551825102481</v>
      </c>
      <c r="X58">
        <f>SUM(Z58:AC58)</f>
        <v>4.8229895720484679</v>
      </c>
      <c r="Y58">
        <f>X58/DEF_C*10</f>
        <v>8.0383159534141129</v>
      </c>
      <c r="Z58">
        <f>(0.7*(HIT_F*DEF_C))+(P58/(MAX(P:P))*(0.3*(HIT_F*DEF_C)))</f>
        <v>1.1427681622753829</v>
      </c>
      <c r="AA58">
        <f>(0.7*(BkS_F*DEF_C))+(Q58/(MAX(Q:Q))*(0.3*(BkS_F*DEF_C)))</f>
        <v>0.72191489361702121</v>
      </c>
      <c r="AB58">
        <f>(0.7*(TkA_F*DEF_C))+(R58/(MAX(R:R))*(0.3*(TkA_F*DEF_C)))</f>
        <v>1.7561215805471124</v>
      </c>
      <c r="AC58">
        <f>(0.7*(SH_F*DEF_C))+(S58/(MAX(S:S))*(0.3*(SH_F*DEF_C)))</f>
        <v>1.2021849356089513</v>
      </c>
    </row>
    <row r="59" spans="1:29" x14ac:dyDescent="0.25">
      <c r="A59" s="9">
        <v>57</v>
      </c>
      <c r="B59" s="49" t="s">
        <v>308</v>
      </c>
      <c r="C59" s="50" t="s">
        <v>35</v>
      </c>
      <c r="D59" s="50" t="s">
        <v>273</v>
      </c>
      <c r="E59" s="50" t="s">
        <v>1</v>
      </c>
      <c r="F59" s="51">
        <v>55</v>
      </c>
      <c r="G59" s="51">
        <v>21</v>
      </c>
      <c r="H59" s="51">
        <v>21</v>
      </c>
      <c r="I59" s="51">
        <v>81</v>
      </c>
      <c r="J59" s="51">
        <v>35</v>
      </c>
      <c r="K59" s="51">
        <v>28</v>
      </c>
      <c r="L59" s="51">
        <v>60</v>
      </c>
      <c r="M59" s="61">
        <v>744</v>
      </c>
      <c r="N59">
        <f>G59*82/F59</f>
        <v>31.309090909090909</v>
      </c>
      <c r="O59">
        <f>H59*82/F59</f>
        <v>31.309090909090909</v>
      </c>
      <c r="P59">
        <f>I59*82/F59</f>
        <v>120.76363636363637</v>
      </c>
      <c r="Q59">
        <f>J59*82/F59</f>
        <v>52.18181818181818</v>
      </c>
      <c r="R59">
        <f>K59*82/F59</f>
        <v>41.745454545454542</v>
      </c>
      <c r="S59">
        <f>L59*82/F59</f>
        <v>89.454545454545453</v>
      </c>
      <c r="U59" s="10">
        <f>SUM(V59:X59)</f>
        <v>8.6993822455706002</v>
      </c>
      <c r="V59">
        <f>N59/MAX(N:N)*OFF_C</f>
        <v>3.6400000000000006</v>
      </c>
      <c r="W59">
        <f>O59/MAX(O:O)*PUN_C</f>
        <v>0.19966638865721434</v>
      </c>
      <c r="X59">
        <f>SUM(Z59:AC59)</f>
        <v>4.859715856913386</v>
      </c>
      <c r="Y59">
        <f>X59/DEF_C*10</f>
        <v>8.0995264281889767</v>
      </c>
      <c r="Z59">
        <f>(0.7*(HIT_F*DEF_C))+(P59/(MAX(P:P))*(0.3*(HIT_F*DEF_C)))</f>
        <v>1.2388601036269429</v>
      </c>
      <c r="AA59">
        <f>(0.7*(BkS_F*DEF_C))+(Q59/(MAX(Q:Q))*(0.3*(BkS_F*DEF_C)))</f>
        <v>0.80181818181818165</v>
      </c>
      <c r="AB59">
        <f>(0.7*(TkA_F*DEF_C))+(R59/(MAX(R:R))*(0.3*(TkA_F*DEF_C)))</f>
        <v>1.6811999999999998</v>
      </c>
      <c r="AC59">
        <f>(0.7*(SH_F*DEF_C))+(S59/(MAX(S:S))*(0.3*(SH_F*DEF_C)))</f>
        <v>1.1378375714682614</v>
      </c>
    </row>
    <row r="60" spans="1:29" x14ac:dyDescent="0.25">
      <c r="A60" s="9">
        <v>58</v>
      </c>
      <c r="B60" s="46" t="s">
        <v>337</v>
      </c>
      <c r="C60" s="47" t="s">
        <v>41</v>
      </c>
      <c r="D60" s="47" t="s">
        <v>273</v>
      </c>
      <c r="E60" s="47" t="s">
        <v>1</v>
      </c>
      <c r="F60" s="48">
        <v>54</v>
      </c>
      <c r="G60" s="48">
        <v>16</v>
      </c>
      <c r="H60" s="48">
        <v>60</v>
      </c>
      <c r="I60" s="48">
        <v>175</v>
      </c>
      <c r="J60" s="48">
        <v>25</v>
      </c>
      <c r="K60" s="48">
        <v>15</v>
      </c>
      <c r="L60" s="48">
        <v>3961</v>
      </c>
      <c r="M60" s="60">
        <v>658</v>
      </c>
      <c r="N60">
        <f>G60*82/F60</f>
        <v>24.296296296296298</v>
      </c>
      <c r="O60">
        <f>H60*82/F60</f>
        <v>91.111111111111114</v>
      </c>
      <c r="P60">
        <f>I60*82/F60</f>
        <v>265.74074074074076</v>
      </c>
      <c r="Q60">
        <f>J60*82/F60</f>
        <v>37.962962962962962</v>
      </c>
      <c r="R60">
        <f>K60*82/F60</f>
        <v>22.777777777777779</v>
      </c>
      <c r="S60">
        <f>L60*82/F60</f>
        <v>6014.8518518518522</v>
      </c>
      <c r="U60" s="10">
        <f>SUM(V60:X60)</f>
        <v>8.565424987284743</v>
      </c>
      <c r="V60">
        <f>N60/MAX(N:N)*OFF_C</f>
        <v>2.8246913580246917</v>
      </c>
      <c r="W60">
        <f>O60/MAX(O:O)*PUN_C</f>
        <v>0.58103975535168195</v>
      </c>
      <c r="X60">
        <f>SUM(Z60:AC60)</f>
        <v>5.1596938739083686</v>
      </c>
      <c r="Y60">
        <f>X60/DEF_C*10</f>
        <v>8.5994897898472811</v>
      </c>
      <c r="Z60">
        <f>(0.7*(HIT_F*DEF_C))+(P60/(MAX(P:P))*(0.3*(HIT_F*DEF_C)))</f>
        <v>1.4655872193436958</v>
      </c>
      <c r="AA60">
        <f>(0.7*(BkS_F*DEF_C))+(Q60/(MAX(Q:Q))*(0.3*(BkS_F*DEF_C)))</f>
        <v>0.75499999999999989</v>
      </c>
      <c r="AB60">
        <f>(0.7*(TkA_F*DEF_C))+(R60/(MAX(R:R))*(0.3*(TkA_F*DEF_C)))</f>
        <v>1.5470714285714284</v>
      </c>
      <c r="AC60">
        <f>(0.7*(SH_F*DEF_C))+(S60/(MAX(S:S))*(0.3*(SH_F*DEF_C)))</f>
        <v>1.3920352259932443</v>
      </c>
    </row>
    <row r="61" spans="1:29" x14ac:dyDescent="0.25">
      <c r="A61" s="9">
        <v>59</v>
      </c>
      <c r="B61" s="46" t="s">
        <v>198</v>
      </c>
      <c r="C61" s="47" t="s">
        <v>31</v>
      </c>
      <c r="D61" s="47" t="s">
        <v>273</v>
      </c>
      <c r="E61" s="47" t="s">
        <v>1</v>
      </c>
      <c r="F61" s="48">
        <v>51</v>
      </c>
      <c r="G61" s="48">
        <v>16</v>
      </c>
      <c r="H61" s="48">
        <v>26</v>
      </c>
      <c r="I61" s="48">
        <v>80</v>
      </c>
      <c r="J61" s="48">
        <v>37</v>
      </c>
      <c r="K61" s="48">
        <v>20</v>
      </c>
      <c r="L61" s="48">
        <v>4265</v>
      </c>
      <c r="M61" s="60">
        <v>763</v>
      </c>
      <c r="N61">
        <f>G61*82/F61</f>
        <v>25.725490196078432</v>
      </c>
      <c r="O61">
        <f>H61*82/F61</f>
        <v>41.803921568627452</v>
      </c>
      <c r="P61">
        <f>I61*82/F61</f>
        <v>128.62745098039215</v>
      </c>
      <c r="Q61">
        <f>J61*82/F61</f>
        <v>59.490196078431374</v>
      </c>
      <c r="R61">
        <f>K61*82/F61</f>
        <v>32.156862745098039</v>
      </c>
      <c r="S61">
        <f>L61*82/F61</f>
        <v>6857.4509803921565</v>
      </c>
      <c r="U61" s="10">
        <f>SUM(V61:X61)</f>
        <v>8.3760623387452782</v>
      </c>
      <c r="V61">
        <f>N61/MAX(N:N)*OFF_C</f>
        <v>2.9908496732026144</v>
      </c>
      <c r="W61">
        <f>O61/MAX(O:O)*PUN_C</f>
        <v>0.26659471127900702</v>
      </c>
      <c r="X61">
        <f>SUM(Z61:AC61)</f>
        <v>5.118617954263657</v>
      </c>
      <c r="Y61">
        <f>X61/DEF_C*10</f>
        <v>8.5310299237727616</v>
      </c>
      <c r="Z61">
        <f>(0.7*(HIT_F*DEF_C))+(P61/(MAX(P:P))*(0.3*(HIT_F*DEF_C)))</f>
        <v>1.251158183480646</v>
      </c>
      <c r="AA61">
        <f>(0.7*(BkS_F*DEF_C))+(Q61/(MAX(Q:Q))*(0.3*(BkS_F*DEF_C)))</f>
        <v>0.82588235294117629</v>
      </c>
      <c r="AB61">
        <f>(0.7*(TkA_F*DEF_C))+(R61/(MAX(R:R))*(0.3*(TkA_F*DEF_C)))</f>
        <v>1.6133949579831932</v>
      </c>
      <c r="AC61">
        <f>(0.7*(SH_F*DEF_C))+(S61/(MAX(S:S))*(0.3*(SH_F*DEF_C)))</f>
        <v>1.4281824598586417</v>
      </c>
    </row>
    <row r="62" spans="1:29" x14ac:dyDescent="0.25">
      <c r="A62" s="9">
        <v>60</v>
      </c>
      <c r="B62" s="46" t="s">
        <v>291</v>
      </c>
      <c r="C62" s="47" t="s">
        <v>33</v>
      </c>
      <c r="D62" s="47" t="s">
        <v>273</v>
      </c>
      <c r="E62" s="47" t="s">
        <v>1</v>
      </c>
      <c r="F62" s="48">
        <v>55</v>
      </c>
      <c r="G62" s="48">
        <v>19</v>
      </c>
      <c r="H62" s="48">
        <v>18</v>
      </c>
      <c r="I62" s="48">
        <v>23</v>
      </c>
      <c r="J62" s="48">
        <v>27</v>
      </c>
      <c r="K62" s="48">
        <v>19</v>
      </c>
      <c r="L62" s="48">
        <v>4728</v>
      </c>
      <c r="M62" s="60">
        <v>833</v>
      </c>
      <c r="N62">
        <f>G62*82/F62</f>
        <v>28.327272727272728</v>
      </c>
      <c r="O62">
        <f>H62*82/F62</f>
        <v>26.836363636363636</v>
      </c>
      <c r="P62">
        <f>I62*82/F62</f>
        <v>34.290909090909089</v>
      </c>
      <c r="Q62">
        <f>J62*82/F62</f>
        <v>40.254545454545458</v>
      </c>
      <c r="R62">
        <f>K62*82/F62</f>
        <v>28.327272727272728</v>
      </c>
      <c r="S62">
        <f>L62*82/F62</f>
        <v>7049.0181818181818</v>
      </c>
      <c r="U62" s="10">
        <f>SUM(V62:X62)</f>
        <v>8.3533632671463032</v>
      </c>
      <c r="V62">
        <f>N62/MAX(N:N)*OFF_C</f>
        <v>3.2933333333333334</v>
      </c>
      <c r="W62">
        <f>O62/MAX(O:O)*PUN_C</f>
        <v>0.17114261884904086</v>
      </c>
      <c r="X62">
        <f>SUM(Z62:AC62)</f>
        <v>4.8888873149639283</v>
      </c>
      <c r="Y62">
        <f>X62/DEF_C*10</f>
        <v>8.1481455249398813</v>
      </c>
      <c r="Z62">
        <f>(0.7*(HIT_F*DEF_C))+(P62/(MAX(P:P))*(0.3*(HIT_F*DEF_C)))</f>
        <v>1.1036269430051813</v>
      </c>
      <c r="AA62">
        <f>(0.7*(BkS_F*DEF_C))+(Q62/(MAX(Q:Q))*(0.3*(BkS_F*DEF_C)))</f>
        <v>0.76254545454545442</v>
      </c>
      <c r="AB62">
        <f>(0.7*(TkA_F*DEF_C))+(R62/(MAX(R:R))*(0.3*(TkA_F*DEF_C)))</f>
        <v>1.5863142857142856</v>
      </c>
      <c r="AC62">
        <f>(0.7*(SH_F*DEF_C))+(S62/(MAX(S:S))*(0.3*(SH_F*DEF_C)))</f>
        <v>1.436400631699007</v>
      </c>
    </row>
    <row r="63" spans="1:29" x14ac:dyDescent="0.25">
      <c r="A63" s="9">
        <v>61</v>
      </c>
      <c r="B63" s="49" t="s">
        <v>311</v>
      </c>
      <c r="C63" s="50" t="s">
        <v>33</v>
      </c>
      <c r="D63" s="50" t="s">
        <v>273</v>
      </c>
      <c r="E63" s="50" t="s">
        <v>1</v>
      </c>
      <c r="F63" s="51">
        <v>54</v>
      </c>
      <c r="G63" s="51">
        <v>20</v>
      </c>
      <c r="H63" s="51">
        <v>6</v>
      </c>
      <c r="I63" s="51">
        <v>50</v>
      </c>
      <c r="J63" s="51">
        <v>27</v>
      </c>
      <c r="K63" s="51">
        <v>26</v>
      </c>
      <c r="L63" s="51">
        <v>2</v>
      </c>
      <c r="M63" s="61">
        <v>822</v>
      </c>
      <c r="N63">
        <f>G63*82/F63</f>
        <v>30.37037037037037</v>
      </c>
      <c r="O63">
        <f>H63*82/F63</f>
        <v>9.1111111111111107</v>
      </c>
      <c r="P63">
        <f>I63*82/F63</f>
        <v>75.925925925925924</v>
      </c>
      <c r="Q63">
        <f>J63*82/F63</f>
        <v>41</v>
      </c>
      <c r="R63">
        <f>K63*82/F63</f>
        <v>39.481481481481481</v>
      </c>
      <c r="S63">
        <f>L63*82/F63</f>
        <v>3.0370370370370372</v>
      </c>
      <c r="U63" s="10">
        <f>SUM(V63:X63)</f>
        <v>8.3220281427034966</v>
      </c>
      <c r="V63">
        <f>N63/MAX(N:N)*OFF_C</f>
        <v>3.5308641975308639</v>
      </c>
      <c r="W63">
        <f>O63/MAX(O:O)*PUN_C</f>
        <v>5.8103975535168197E-2</v>
      </c>
      <c r="X63">
        <f>SUM(Z63:AC63)</f>
        <v>4.7330599696374644</v>
      </c>
      <c r="Y63">
        <f>X63/DEF_C*10</f>
        <v>7.8884332827291068</v>
      </c>
      <c r="Z63">
        <f>(0.7*(HIT_F*DEF_C))+(P63/(MAX(P:P))*(0.3*(HIT_F*DEF_C)))</f>
        <v>1.16873920552677</v>
      </c>
      <c r="AA63">
        <f>(0.7*(BkS_F*DEF_C))+(Q63/(MAX(Q:Q))*(0.3*(BkS_F*DEF_C)))</f>
        <v>0.7649999999999999</v>
      </c>
      <c r="AB63">
        <f>(0.7*(TkA_F*DEF_C))+(R63/(MAX(R:R))*(0.3*(TkA_F*DEF_C)))</f>
        <v>1.6651904761904761</v>
      </c>
      <c r="AC63">
        <f>(0.7*(SH_F*DEF_C))+(S63/(MAX(S:S))*(0.3*(SH_F*DEF_C)))</f>
        <v>1.1341302879202186</v>
      </c>
    </row>
    <row r="64" spans="1:29" x14ac:dyDescent="0.25">
      <c r="A64" s="9">
        <v>62</v>
      </c>
      <c r="B64" s="49" t="s">
        <v>382</v>
      </c>
      <c r="C64" s="50" t="s">
        <v>41</v>
      </c>
      <c r="D64" s="50" t="s">
        <v>273</v>
      </c>
      <c r="E64" s="50" t="s">
        <v>1</v>
      </c>
      <c r="F64" s="51">
        <v>46</v>
      </c>
      <c r="G64" s="51">
        <v>14</v>
      </c>
      <c r="H64" s="51">
        <v>48</v>
      </c>
      <c r="I64" s="51">
        <v>91</v>
      </c>
      <c r="J64" s="51">
        <v>5</v>
      </c>
      <c r="K64" s="51">
        <v>21</v>
      </c>
      <c r="L64" s="51">
        <v>0</v>
      </c>
      <c r="M64" s="61">
        <v>647</v>
      </c>
      <c r="N64">
        <f>G64*82/F64</f>
        <v>24.956521739130434</v>
      </c>
      <c r="O64">
        <f>H64*82/F64</f>
        <v>85.565217391304344</v>
      </c>
      <c r="P64">
        <f>I64*82/F64</f>
        <v>162.21739130434781</v>
      </c>
      <c r="Q64">
        <f>J64*82/F64</f>
        <v>8.9130434782608692</v>
      </c>
      <c r="R64">
        <f>K64*82/F64</f>
        <v>37.434782608695649</v>
      </c>
      <c r="S64">
        <f>L64*82/F64</f>
        <v>0</v>
      </c>
      <c r="U64" s="10">
        <f>SUM(V64:X64)</f>
        <v>8.1948755047180502</v>
      </c>
      <c r="V64">
        <f>N64/MAX(N:N)*OFF_C</f>
        <v>2.9014492753623187</v>
      </c>
      <c r="W64">
        <f>O64/MAX(O:O)*PUN_C</f>
        <v>0.54567211806940563</v>
      </c>
      <c r="X64">
        <f>SUM(Z64:AC64)</f>
        <v>4.7477541112863255</v>
      </c>
      <c r="Y64">
        <f>X64/DEF_C*10</f>
        <v>7.9129235188105431</v>
      </c>
      <c r="Z64">
        <f>(0.7*(HIT_F*DEF_C))+(P64/(MAX(P:P))*(0.3*(HIT_F*DEF_C)))</f>
        <v>1.3036888938950213</v>
      </c>
      <c r="AA64">
        <f>(0.7*(BkS_F*DEF_C))+(Q64/(MAX(Q:Q))*(0.3*(BkS_F*DEF_C)))</f>
        <v>0.65934782608695641</v>
      </c>
      <c r="AB64">
        <f>(0.7*(TkA_F*DEF_C))+(R64/(MAX(R:R))*(0.3*(TkA_F*DEF_C)))</f>
        <v>1.6507173913043478</v>
      </c>
      <c r="AC64">
        <f>(0.7*(SH_F*DEF_C))+(S64/(MAX(S:S))*(0.3*(SH_F*DEF_C)))</f>
        <v>1.1339999999999999</v>
      </c>
    </row>
    <row r="65" spans="1:29" x14ac:dyDescent="0.25">
      <c r="A65" s="9">
        <v>63</v>
      </c>
      <c r="B65" s="46" t="s">
        <v>377</v>
      </c>
      <c r="C65" s="47" t="s">
        <v>41</v>
      </c>
      <c r="D65" s="47" t="s">
        <v>273</v>
      </c>
      <c r="E65" s="47" t="s">
        <v>1</v>
      </c>
      <c r="F65" s="48">
        <v>44</v>
      </c>
      <c r="G65" s="48">
        <v>15</v>
      </c>
      <c r="H65" s="48">
        <v>21</v>
      </c>
      <c r="I65" s="48">
        <v>57</v>
      </c>
      <c r="J65" s="48">
        <v>16</v>
      </c>
      <c r="K65" s="48">
        <v>10</v>
      </c>
      <c r="L65" s="48">
        <v>23</v>
      </c>
      <c r="M65" s="60">
        <v>556</v>
      </c>
      <c r="N65">
        <f>G65*82/F65</f>
        <v>27.954545454545453</v>
      </c>
      <c r="O65">
        <f>H65*82/F65</f>
        <v>39.136363636363633</v>
      </c>
      <c r="P65">
        <f>I65*82/F65</f>
        <v>106.22727272727273</v>
      </c>
      <c r="Q65">
        <f>J65*82/F65</f>
        <v>29.818181818181817</v>
      </c>
      <c r="R65">
        <f>K65*82/F65</f>
        <v>18.636363636363637</v>
      </c>
      <c r="S65">
        <f>L65*82/F65</f>
        <v>42.863636363636367</v>
      </c>
      <c r="U65" s="10">
        <f>SUM(V65:X65)</f>
        <v>8.0975162976227733</v>
      </c>
      <c r="V65">
        <f>N65/MAX(N:N)*OFF_C</f>
        <v>3.25</v>
      </c>
      <c r="W65">
        <f>O65/MAX(O:O)*PUN_C</f>
        <v>0.24958298582151792</v>
      </c>
      <c r="X65">
        <f>SUM(Z65:AC65)</f>
        <v>4.5979333118012553</v>
      </c>
      <c r="Y65">
        <f>X65/DEF_C*10</f>
        <v>7.6632221863354255</v>
      </c>
      <c r="Z65">
        <f>(0.7*(HIT_F*DEF_C))+(P65/(MAX(P:P))*(0.3*(HIT_F*DEF_C)))</f>
        <v>1.2161269430051811</v>
      </c>
      <c r="AA65">
        <f>(0.7*(BkS_F*DEF_C))+(Q65/(MAX(Q:Q))*(0.3*(BkS_F*DEF_C)))</f>
        <v>0.72818181818181804</v>
      </c>
      <c r="AB65">
        <f>(0.7*(TkA_F*DEF_C))+(R65/(MAX(R:R))*(0.3*(TkA_F*DEF_C)))</f>
        <v>1.5177857142857141</v>
      </c>
      <c r="AC65">
        <f>(0.7*(SH_F*DEF_C))+(S65/(MAX(S:S))*(0.3*(SH_F*DEF_C)))</f>
        <v>1.1358388363285419</v>
      </c>
    </row>
    <row r="66" spans="1:29" x14ac:dyDescent="0.25">
      <c r="A66" s="9">
        <v>64</v>
      </c>
      <c r="B66" s="46" t="s">
        <v>71</v>
      </c>
      <c r="C66" s="47" t="s">
        <v>37</v>
      </c>
      <c r="D66" s="47" t="s">
        <v>273</v>
      </c>
      <c r="E66" s="47" t="s">
        <v>1</v>
      </c>
      <c r="F66" s="48">
        <v>55</v>
      </c>
      <c r="G66" s="48">
        <v>14</v>
      </c>
      <c r="H66" s="48">
        <v>65</v>
      </c>
      <c r="I66" s="48">
        <v>193</v>
      </c>
      <c r="J66" s="48">
        <v>10</v>
      </c>
      <c r="K66" s="48">
        <v>21</v>
      </c>
      <c r="L66" s="48">
        <v>0</v>
      </c>
      <c r="M66" s="60">
        <v>744</v>
      </c>
      <c r="N66">
        <f>G66*82/F66</f>
        <v>20.872727272727271</v>
      </c>
      <c r="O66">
        <f>H66*82/F66</f>
        <v>96.909090909090907</v>
      </c>
      <c r="P66">
        <f>I66*82/F66</f>
        <v>287.74545454545455</v>
      </c>
      <c r="Q66">
        <f>J66*82/F66</f>
        <v>14.909090909090908</v>
      </c>
      <c r="R66">
        <f>K66*82/F66</f>
        <v>31.309090909090909</v>
      </c>
      <c r="S66">
        <f>L66*82/F66</f>
        <v>0</v>
      </c>
      <c r="U66" s="10">
        <f>SUM(V66:X66)</f>
        <v>7.9651725882680005</v>
      </c>
      <c r="V66">
        <f>N66/MAX(N:N)*OFF_C</f>
        <v>2.4266666666666667</v>
      </c>
      <c r="W66">
        <f>O66/MAX(O:O)*PUN_C</f>
        <v>0.61801501251042534</v>
      </c>
      <c r="X66">
        <f>SUM(Z66:AC66)</f>
        <v>4.9204909090909084</v>
      </c>
      <c r="Y66">
        <f>X66/DEF_C*10</f>
        <v>8.20081818181818</v>
      </c>
      <c r="Z66">
        <f>(0.7*(HIT_F*DEF_C))+(P66/(MAX(P:P))*(0.3*(HIT_F*DEF_C)))</f>
        <v>1.4999999999999998</v>
      </c>
      <c r="AA66">
        <f>(0.7*(BkS_F*DEF_C))+(Q66/(MAX(Q:Q))*(0.3*(BkS_F*DEF_C)))</f>
        <v>0.67909090909090897</v>
      </c>
      <c r="AB66">
        <f>(0.7*(TkA_F*DEF_C))+(R66/(MAX(R:R))*(0.3*(TkA_F*DEF_C)))</f>
        <v>1.6073999999999999</v>
      </c>
      <c r="AC66">
        <f>(0.7*(SH_F*DEF_C))+(S66/(MAX(S:S))*(0.3*(SH_F*DEF_C)))</f>
        <v>1.1339999999999999</v>
      </c>
    </row>
    <row r="67" spans="1:29" x14ac:dyDescent="0.25">
      <c r="A67" s="9">
        <v>65</v>
      </c>
      <c r="B67" s="46" t="s">
        <v>325</v>
      </c>
      <c r="C67" s="47" t="s">
        <v>37</v>
      </c>
      <c r="D67" s="47" t="s">
        <v>273</v>
      </c>
      <c r="E67" s="47" t="s">
        <v>1</v>
      </c>
      <c r="F67" s="48">
        <v>40</v>
      </c>
      <c r="G67" s="48">
        <v>11</v>
      </c>
      <c r="H67" s="48">
        <v>52</v>
      </c>
      <c r="I67" s="48">
        <v>72</v>
      </c>
      <c r="J67" s="48">
        <v>14</v>
      </c>
      <c r="K67" s="48">
        <v>5</v>
      </c>
      <c r="L67" s="48">
        <v>45</v>
      </c>
      <c r="M67" s="60">
        <v>292</v>
      </c>
      <c r="N67">
        <f>G67*82/F67</f>
        <v>22.55</v>
      </c>
      <c r="O67">
        <f>H67*82/F67</f>
        <v>106.6</v>
      </c>
      <c r="P67">
        <f>I67*82/F67</f>
        <v>147.6</v>
      </c>
      <c r="Q67">
        <f>J67*82/F67</f>
        <v>28.7</v>
      </c>
      <c r="R67">
        <f>K67*82/F67</f>
        <v>10.25</v>
      </c>
      <c r="S67">
        <f>L67*82/F67</f>
        <v>92.25</v>
      </c>
      <c r="U67" s="10">
        <f>SUM(V67:X67)</f>
        <v>7.9032518344059639</v>
      </c>
      <c r="V67">
        <f>N67/MAX(N:N)*OFF_C</f>
        <v>2.621666666666667</v>
      </c>
      <c r="W67">
        <f>O67/MAX(O:O)*PUN_C</f>
        <v>0.6798165137614679</v>
      </c>
      <c r="X67">
        <f>SUM(Z67:AC67)</f>
        <v>4.6017686539778291</v>
      </c>
      <c r="Y67">
        <f>X67/DEF_C*10</f>
        <v>7.6696144232963812</v>
      </c>
      <c r="Z67">
        <f>(0.7*(HIT_F*DEF_C))+(P67/(MAX(P:P))*(0.3*(HIT_F*DEF_C)))</f>
        <v>1.2808290155440412</v>
      </c>
      <c r="AA67">
        <f>(0.7*(BkS_F*DEF_C))+(Q67/(MAX(Q:Q))*(0.3*(BkS_F*DEF_C)))</f>
        <v>0.72449999999999992</v>
      </c>
      <c r="AB67">
        <f>(0.7*(TkA_F*DEF_C))+(R67/(MAX(R:R))*(0.3*(TkA_F*DEF_C)))</f>
        <v>1.4584821428571428</v>
      </c>
      <c r="AC67">
        <f>(0.7*(SH_F*DEF_C))+(S67/(MAX(S:S))*(0.3*(SH_F*DEF_C)))</f>
        <v>1.1379574955766445</v>
      </c>
    </row>
    <row r="68" spans="1:29" x14ac:dyDescent="0.25">
      <c r="A68" s="9">
        <v>66</v>
      </c>
      <c r="B68" s="49" t="s">
        <v>331</v>
      </c>
      <c r="C68" s="50" t="s">
        <v>41</v>
      </c>
      <c r="D68" s="50" t="s">
        <v>273</v>
      </c>
      <c r="E68" s="50" t="s">
        <v>1</v>
      </c>
      <c r="F68" s="51">
        <v>52</v>
      </c>
      <c r="G68" s="51">
        <v>15</v>
      </c>
      <c r="H68" s="51">
        <v>9</v>
      </c>
      <c r="I68" s="51">
        <v>49</v>
      </c>
      <c r="J68" s="51">
        <v>22</v>
      </c>
      <c r="K68" s="51">
        <v>24</v>
      </c>
      <c r="L68" s="51">
        <v>5206</v>
      </c>
      <c r="M68" s="61">
        <v>593</v>
      </c>
      <c r="N68">
        <f>G68*82/F68</f>
        <v>23.653846153846153</v>
      </c>
      <c r="O68">
        <f>H68*82/F68</f>
        <v>14.192307692307692</v>
      </c>
      <c r="P68">
        <f>I68*82/F68</f>
        <v>77.269230769230774</v>
      </c>
      <c r="Q68">
        <f>J68*82/F68</f>
        <v>34.692307692307693</v>
      </c>
      <c r="R68">
        <f>K68*82/F68</f>
        <v>37.846153846153847</v>
      </c>
      <c r="S68">
        <f>L68*82/F68</f>
        <v>8209.461538461539</v>
      </c>
      <c r="U68" s="10">
        <f>SUM(V68:X68)</f>
        <v>7.895388516253564</v>
      </c>
      <c r="V68">
        <f>N68/MAX(N:N)*OFF_C</f>
        <v>2.75</v>
      </c>
      <c r="W68">
        <f>O68/MAX(O:O)*PUN_C</f>
        <v>9.0508115737473541E-2</v>
      </c>
      <c r="X68">
        <f>SUM(Z68:AC68)</f>
        <v>5.0548804005160903</v>
      </c>
      <c r="Y68">
        <f>X68/DEF_C*10</f>
        <v>8.4248006675268172</v>
      </c>
      <c r="Z68">
        <f>(0.7*(HIT_F*DEF_C))+(P68/(MAX(P:P))*(0.3*(HIT_F*DEF_C)))</f>
        <v>1.1708399760860899</v>
      </c>
      <c r="AA68">
        <f>(0.7*(BkS_F*DEF_C))+(Q68/(MAX(Q:Q))*(0.3*(BkS_F*DEF_C)))</f>
        <v>0.74423076923076914</v>
      </c>
      <c r="AB68">
        <f>(0.7*(TkA_F*DEF_C))+(R68/(MAX(R:R))*(0.3*(TkA_F*DEF_C)))</f>
        <v>1.6536263736263734</v>
      </c>
      <c r="AC68">
        <f>(0.7*(SH_F*DEF_C))+(S68/(MAX(S:S))*(0.3*(SH_F*DEF_C)))</f>
        <v>1.4861832815728584</v>
      </c>
    </row>
    <row r="69" spans="1:29" x14ac:dyDescent="0.25">
      <c r="A69" s="9">
        <v>67</v>
      </c>
      <c r="B69" s="49" t="s">
        <v>252</v>
      </c>
      <c r="C69" s="50" t="s">
        <v>35</v>
      </c>
      <c r="D69" s="50" t="s">
        <v>273</v>
      </c>
      <c r="E69" s="50" t="s">
        <v>1</v>
      </c>
      <c r="F69" s="51">
        <v>55</v>
      </c>
      <c r="G69" s="51">
        <v>14</v>
      </c>
      <c r="H69" s="51">
        <v>4</v>
      </c>
      <c r="I69" s="51">
        <v>145</v>
      </c>
      <c r="J69" s="51">
        <v>39</v>
      </c>
      <c r="K69" s="51">
        <v>27</v>
      </c>
      <c r="L69" s="51">
        <v>5877</v>
      </c>
      <c r="M69" s="61">
        <v>713</v>
      </c>
      <c r="N69">
        <f>G69*82/F69</f>
        <v>20.872727272727271</v>
      </c>
      <c r="O69">
        <f>H69*82/F69</f>
        <v>5.9636363636363638</v>
      </c>
      <c r="P69">
        <f>I69*82/F69</f>
        <v>216.18181818181819</v>
      </c>
      <c r="Q69">
        <f>J69*82/F69</f>
        <v>58.145454545454548</v>
      </c>
      <c r="R69">
        <f>K69*82/F69</f>
        <v>40.254545454545458</v>
      </c>
      <c r="S69">
        <f>L69*82/F69</f>
        <v>8762.0727272727272</v>
      </c>
      <c r="U69" s="10">
        <f>SUM(V69:X69)</f>
        <v>7.854783074926539</v>
      </c>
      <c r="V69">
        <f>N69/MAX(N:N)*OFF_C</f>
        <v>2.4266666666666667</v>
      </c>
      <c r="W69">
        <f>O69/MAX(O:O)*PUN_C</f>
        <v>3.8031693077564641E-2</v>
      </c>
      <c r="X69">
        <f>SUM(Z69:AC69)</f>
        <v>5.390084715182307</v>
      </c>
      <c r="Y69">
        <f>X69/DEF_C*10</f>
        <v>8.9834745253038442</v>
      </c>
      <c r="Z69">
        <f>(0.7*(HIT_F*DEF_C))+(P69/(MAX(P:P))*(0.3*(HIT_F*DEF_C)))</f>
        <v>1.3880829015544038</v>
      </c>
      <c r="AA69">
        <f>(0.7*(BkS_F*DEF_C))+(Q69/(MAX(Q:Q))*(0.3*(BkS_F*DEF_C)))</f>
        <v>0.82145454545454533</v>
      </c>
      <c r="AB69">
        <f>(0.7*(TkA_F*DEF_C))+(R69/(MAX(R:R))*(0.3*(TkA_F*DEF_C)))</f>
        <v>1.6706571428571428</v>
      </c>
      <c r="AC69">
        <f>(0.7*(SH_F*DEF_C))+(S69/(MAX(S:S))*(0.3*(SH_F*DEF_C)))</f>
        <v>1.5098901253162149</v>
      </c>
    </row>
    <row r="70" spans="1:29" x14ac:dyDescent="0.25">
      <c r="A70" s="9">
        <v>68</v>
      </c>
      <c r="B70" s="49" t="s">
        <v>185</v>
      </c>
      <c r="C70" s="50" t="s">
        <v>33</v>
      </c>
      <c r="D70" s="50" t="s">
        <v>273</v>
      </c>
      <c r="E70" s="50" t="s">
        <v>1</v>
      </c>
      <c r="F70" s="51">
        <v>50</v>
      </c>
      <c r="G70" s="51">
        <v>16</v>
      </c>
      <c r="H70" s="51">
        <v>10</v>
      </c>
      <c r="I70" s="51">
        <v>25</v>
      </c>
      <c r="J70" s="51">
        <v>25</v>
      </c>
      <c r="K70" s="51">
        <v>17</v>
      </c>
      <c r="L70" s="51">
        <v>181</v>
      </c>
      <c r="M70" s="61">
        <v>561</v>
      </c>
      <c r="N70">
        <f>G70*82/F70</f>
        <v>26.24</v>
      </c>
      <c r="O70">
        <f>H70*82/F70</f>
        <v>16.399999999999999</v>
      </c>
      <c r="P70">
        <f>I70*82/F70</f>
        <v>41</v>
      </c>
      <c r="Q70">
        <f>J70*82/F70</f>
        <v>41</v>
      </c>
      <c r="R70">
        <f>K70*82/F70</f>
        <v>27.88</v>
      </c>
      <c r="S70">
        <f>L70*82/F70</f>
        <v>296.83999999999997</v>
      </c>
      <c r="U70" s="10">
        <f>SUM(V70:X70)</f>
        <v>7.7642587635080353</v>
      </c>
      <c r="V70">
        <f>N70/MAX(N:N)*OFF_C</f>
        <v>3.0506666666666664</v>
      </c>
      <c r="W70">
        <f>O70/MAX(O:O)*PUN_C</f>
        <v>0.10458715596330274</v>
      </c>
      <c r="X70">
        <f>SUM(Z70:AC70)</f>
        <v>4.6090049408780658</v>
      </c>
      <c r="Y70">
        <f>X70/DEF_C*10</f>
        <v>7.6816749014634436</v>
      </c>
      <c r="Z70">
        <f>(0.7*(HIT_F*DEF_C))+(P70/(MAX(P:P))*(0.3*(HIT_F*DEF_C)))</f>
        <v>1.1141191709844558</v>
      </c>
      <c r="AA70">
        <f>(0.7*(BkS_F*DEF_C))+(Q70/(MAX(Q:Q))*(0.3*(BkS_F*DEF_C)))</f>
        <v>0.7649999999999999</v>
      </c>
      <c r="AB70">
        <f>(0.7*(TkA_F*DEF_C))+(R70/(MAX(R:R))*(0.3*(TkA_F*DEF_C)))</f>
        <v>1.5831514285714285</v>
      </c>
      <c r="AC70">
        <f>(0.7*(SH_F*DEF_C))+(S70/(MAX(S:S))*(0.3*(SH_F*DEF_C)))</f>
        <v>1.1467343413221811</v>
      </c>
    </row>
    <row r="71" spans="1:29" x14ac:dyDescent="0.25">
      <c r="A71" s="9">
        <v>69</v>
      </c>
      <c r="B71" s="49" t="s">
        <v>386</v>
      </c>
      <c r="C71" s="50" t="s">
        <v>31</v>
      </c>
      <c r="D71" s="50" t="s">
        <v>273</v>
      </c>
      <c r="E71" s="50" t="s">
        <v>1</v>
      </c>
      <c r="F71" s="51">
        <v>34</v>
      </c>
      <c r="G71" s="51">
        <v>9</v>
      </c>
      <c r="H71" s="51">
        <v>2</v>
      </c>
      <c r="I71" s="51">
        <v>15</v>
      </c>
      <c r="J71" s="51">
        <v>10</v>
      </c>
      <c r="K71" s="51">
        <v>16</v>
      </c>
      <c r="L71" s="51">
        <v>19</v>
      </c>
      <c r="M71" s="61">
        <v>425</v>
      </c>
      <c r="N71">
        <f>G71*82/F71</f>
        <v>21.705882352941178</v>
      </c>
      <c r="O71">
        <f>H71*82/F71</f>
        <v>4.8235294117647056</v>
      </c>
      <c r="P71">
        <f>I71*82/F71</f>
        <v>36.176470588235297</v>
      </c>
      <c r="Q71">
        <f>J71*82/F71</f>
        <v>24.117647058823529</v>
      </c>
      <c r="R71">
        <f>K71*82/F71</f>
        <v>38.588235294117645</v>
      </c>
      <c r="S71">
        <f>L71*82/F71</f>
        <v>45.823529411764703</v>
      </c>
      <c r="U71" s="10">
        <f>SUM(V71:X71)</f>
        <v>7.1651176081750947</v>
      </c>
      <c r="V71">
        <f>N71/MAX(N:N)*OFF_C</f>
        <v>2.5235294117647062</v>
      </c>
      <c r="W71">
        <f>O71/MAX(O:O)*PUN_C</f>
        <v>3.076092822450081E-2</v>
      </c>
      <c r="X71">
        <f>SUM(Z71:AC71)</f>
        <v>4.6108272681858873</v>
      </c>
      <c r="Y71">
        <f>X71/DEF_C*10</f>
        <v>7.6847121136431449</v>
      </c>
      <c r="Z71">
        <f>(0.7*(HIT_F*DEF_C))+(P71/(MAX(P:P))*(0.3*(HIT_F*DEF_C)))</f>
        <v>1.1065757391039315</v>
      </c>
      <c r="AA71">
        <f>(0.7*(BkS_F*DEF_C))+(Q71/(MAX(Q:Q))*(0.3*(BkS_F*DEF_C)))</f>
        <v>0.70941176470588219</v>
      </c>
      <c r="AB71">
        <f>(0.7*(TkA_F*DEF_C))+(R71/(MAX(R:R))*(0.3*(TkA_F*DEF_C)))</f>
        <v>1.6588739495798319</v>
      </c>
      <c r="AC71">
        <f>(0.7*(SH_F*DEF_C))+(S71/(MAX(S:S))*(0.3*(SH_F*DEF_C)))</f>
        <v>1.1359658147962417</v>
      </c>
    </row>
    <row r="72" spans="1:29" x14ac:dyDescent="0.25">
      <c r="A72" s="9">
        <v>70</v>
      </c>
      <c r="B72" s="49" t="s">
        <v>388</v>
      </c>
      <c r="C72" s="50" t="s">
        <v>33</v>
      </c>
      <c r="D72" s="50" t="s">
        <v>273</v>
      </c>
      <c r="E72" s="50" t="s">
        <v>1</v>
      </c>
      <c r="F72" s="51">
        <v>56</v>
      </c>
      <c r="G72" s="51">
        <v>11</v>
      </c>
      <c r="H72" s="51">
        <v>14</v>
      </c>
      <c r="I72" s="51">
        <v>91</v>
      </c>
      <c r="J72" s="51">
        <v>16</v>
      </c>
      <c r="K72" s="51">
        <v>28</v>
      </c>
      <c r="L72" s="51">
        <v>5225</v>
      </c>
      <c r="M72" s="61">
        <v>746</v>
      </c>
      <c r="N72">
        <f>G72*82/F72</f>
        <v>16.107142857142858</v>
      </c>
      <c r="O72">
        <f>H72*82/F72</f>
        <v>20.5</v>
      </c>
      <c r="P72">
        <f>I72*82/F72</f>
        <v>133.25</v>
      </c>
      <c r="Q72">
        <f>J72*82/F72</f>
        <v>23.428571428571427</v>
      </c>
      <c r="R72">
        <f>K72*82/F72</f>
        <v>41</v>
      </c>
      <c r="S72">
        <f>L72*82/F72</f>
        <v>7650.8928571428569</v>
      </c>
      <c r="U72" s="10">
        <f>SUM(V72:X72)</f>
        <v>7.107032590145173</v>
      </c>
      <c r="V72">
        <f>N72/MAX(N:N)*OFF_C</f>
        <v>1.8726190476190478</v>
      </c>
      <c r="W72">
        <f>O72/MAX(O:O)*PUN_C</f>
        <v>0.13073394495412843</v>
      </c>
      <c r="X72">
        <f>SUM(Z72:AC72)</f>
        <v>5.1036795975719969</v>
      </c>
      <c r="Y72">
        <f>X72/DEF_C*10</f>
        <v>8.5061326626199953</v>
      </c>
      <c r="Z72">
        <f>(0.7*(HIT_F*DEF_C))+(P72/(MAX(P:P))*(0.3*(HIT_F*DEF_C)))</f>
        <v>1.2583873056994817</v>
      </c>
      <c r="AA72">
        <f>(0.7*(BkS_F*DEF_C))+(Q72/(MAX(Q:Q))*(0.3*(BkS_F*DEF_C)))</f>
        <v>0.70714285714285707</v>
      </c>
      <c r="AB72">
        <f>(0.7*(TkA_F*DEF_C))+(R72/(MAX(R:R))*(0.3*(TkA_F*DEF_C)))</f>
        <v>1.6759285714285714</v>
      </c>
      <c r="AC72">
        <f>(0.7*(SH_F*DEF_C))+(S72/(MAX(S:S))*(0.3*(SH_F*DEF_C)))</f>
        <v>1.4622208633010867</v>
      </c>
    </row>
    <row r="73" spans="1:29" x14ac:dyDescent="0.25">
      <c r="A73" s="9">
        <v>71</v>
      </c>
      <c r="B73" s="49" t="s">
        <v>335</v>
      </c>
      <c r="C73" s="50" t="s">
        <v>31</v>
      </c>
      <c r="D73" s="50" t="s">
        <v>273</v>
      </c>
      <c r="E73" s="50" t="s">
        <v>1</v>
      </c>
      <c r="F73" s="51">
        <v>47</v>
      </c>
      <c r="G73" s="51">
        <v>11</v>
      </c>
      <c r="H73" s="51">
        <v>18</v>
      </c>
      <c r="I73" s="51">
        <v>47</v>
      </c>
      <c r="J73" s="51">
        <v>7</v>
      </c>
      <c r="K73" s="51">
        <v>18</v>
      </c>
      <c r="L73" s="51">
        <v>43</v>
      </c>
      <c r="M73" s="61">
        <v>586</v>
      </c>
      <c r="N73">
        <f>G73*82/F73</f>
        <v>19.191489361702128</v>
      </c>
      <c r="O73">
        <f>H73*82/F73</f>
        <v>31.404255319148938</v>
      </c>
      <c r="P73">
        <f>I73*82/F73</f>
        <v>82</v>
      </c>
      <c r="Q73">
        <f>J73*82/F73</f>
        <v>12.212765957446809</v>
      </c>
      <c r="R73">
        <f>K73*82/F73</f>
        <v>31.404255319148938</v>
      </c>
      <c r="S73">
        <f>L73*82/F73</f>
        <v>75.021276595744681</v>
      </c>
      <c r="U73" s="10">
        <f>SUM(V73:X73)</f>
        <v>7.0252213962277725</v>
      </c>
      <c r="V73">
        <f>N73/MAX(N:N)*OFF_C</f>
        <v>2.2312056737588657</v>
      </c>
      <c r="W73">
        <f>O73/MAX(O:O)*PUN_C</f>
        <v>0.20027327737653719</v>
      </c>
      <c r="X73">
        <f>SUM(Z73:AC73)</f>
        <v>4.5937424450923698</v>
      </c>
      <c r="Y73">
        <f>X73/DEF_C*10</f>
        <v>7.6562374084872831</v>
      </c>
      <c r="Z73">
        <f>(0.7*(HIT_F*DEF_C))+(P73/(MAX(P:P))*(0.3*(HIT_F*DEF_C)))</f>
        <v>1.1782383419689118</v>
      </c>
      <c r="AA73">
        <f>(0.7*(BkS_F*DEF_C))+(Q73/(MAX(Q:Q))*(0.3*(BkS_F*DEF_C)))</f>
        <v>0.67021276595744672</v>
      </c>
      <c r="AB73">
        <f>(0.7*(TkA_F*DEF_C))+(R73/(MAX(R:R))*(0.3*(TkA_F*DEF_C)))</f>
        <v>1.6080729483282674</v>
      </c>
      <c r="AC73">
        <f>(0.7*(SH_F*DEF_C))+(S73/(MAX(S:S))*(0.3*(SH_F*DEF_C)))</f>
        <v>1.1372183888377441</v>
      </c>
    </row>
    <row r="74" spans="1:29" x14ac:dyDescent="0.25">
      <c r="A74" s="9">
        <v>72</v>
      </c>
      <c r="B74" s="49" t="s">
        <v>347</v>
      </c>
      <c r="C74" s="50" t="s">
        <v>41</v>
      </c>
      <c r="D74" s="50" t="s">
        <v>273</v>
      </c>
      <c r="E74" s="50" t="s">
        <v>1</v>
      </c>
      <c r="F74" s="51">
        <v>23</v>
      </c>
      <c r="G74" s="51">
        <v>5</v>
      </c>
      <c r="H74" s="51">
        <v>10</v>
      </c>
      <c r="I74" s="51">
        <v>20</v>
      </c>
      <c r="J74" s="51">
        <v>4</v>
      </c>
      <c r="K74" s="51">
        <v>2</v>
      </c>
      <c r="L74" s="51">
        <v>940</v>
      </c>
      <c r="M74" s="61">
        <v>208</v>
      </c>
      <c r="N74">
        <f>G74*82/F74</f>
        <v>17.826086956521738</v>
      </c>
      <c r="O74">
        <f>H74*82/F74</f>
        <v>35.652173913043477</v>
      </c>
      <c r="P74">
        <f>I74*82/F74</f>
        <v>71.304347826086953</v>
      </c>
      <c r="Q74">
        <f>J74*82/F74</f>
        <v>14.260869565217391</v>
      </c>
      <c r="R74">
        <f>K74*82/F74</f>
        <v>7.1304347826086953</v>
      </c>
      <c r="S74">
        <f>L74*82/F74</f>
        <v>3351.304347826087</v>
      </c>
      <c r="U74" s="10">
        <f>SUM(V74:X74)</f>
        <v>6.8524875219598407</v>
      </c>
      <c r="V74">
        <f>N74/MAX(N:N)*OFF_C</f>
        <v>2.0724637681159424</v>
      </c>
      <c r="W74">
        <f>O74/MAX(O:O)*PUN_C</f>
        <v>0.22736338252891902</v>
      </c>
      <c r="X74">
        <f>SUM(Z74:AC74)</f>
        <v>4.5526603713149791</v>
      </c>
      <c r="Y74">
        <f>X74/DEF_C*10</f>
        <v>7.5877672855249658</v>
      </c>
      <c r="Z74">
        <f>(0.7*(HIT_F*DEF_C))+(P74/(MAX(P:P))*(0.3*(HIT_F*DEF_C)))</f>
        <v>1.1615116017120972</v>
      </c>
      <c r="AA74">
        <f>(0.7*(BkS_F*DEF_C))+(Q74/(MAX(Q:Q))*(0.3*(BkS_F*DEF_C)))</f>
        <v>0.67695652173913035</v>
      </c>
      <c r="AB74">
        <f>(0.7*(TkA_F*DEF_C))+(R74/(MAX(R:R))*(0.3*(TkA_F*DEF_C)))</f>
        <v>1.4364223602484472</v>
      </c>
      <c r="AC74">
        <f>(0.7*(SH_F*DEF_C))+(S74/(MAX(S:S))*(0.3*(SH_F*DEF_C)))</f>
        <v>1.2777698876153043</v>
      </c>
    </row>
    <row r="75" spans="1:29" x14ac:dyDescent="0.25">
      <c r="A75" s="9">
        <v>73</v>
      </c>
      <c r="B75" s="46" t="s">
        <v>301</v>
      </c>
      <c r="C75" s="47" t="s">
        <v>37</v>
      </c>
      <c r="D75" s="47" t="s">
        <v>273</v>
      </c>
      <c r="E75" s="47" t="s">
        <v>1</v>
      </c>
      <c r="F75" s="48">
        <v>48</v>
      </c>
      <c r="G75" s="48">
        <v>10</v>
      </c>
      <c r="H75" s="48">
        <v>26</v>
      </c>
      <c r="I75" s="48">
        <v>39</v>
      </c>
      <c r="J75" s="48">
        <v>14</v>
      </c>
      <c r="K75" s="48">
        <v>8</v>
      </c>
      <c r="L75" s="48">
        <v>62</v>
      </c>
      <c r="M75" s="60">
        <v>560</v>
      </c>
      <c r="N75">
        <f>G75*82/F75</f>
        <v>17.083333333333332</v>
      </c>
      <c r="O75">
        <f>H75*82/F75</f>
        <v>44.416666666666664</v>
      </c>
      <c r="P75">
        <f>I75*82/F75</f>
        <v>66.625</v>
      </c>
      <c r="Q75">
        <f>J75*82/F75</f>
        <v>23.916666666666668</v>
      </c>
      <c r="R75">
        <f>K75*82/F75</f>
        <v>13.666666666666666</v>
      </c>
      <c r="S75">
        <f>L75*82/F75</f>
        <v>105.91666666666667</v>
      </c>
      <c r="U75" s="10">
        <f>SUM(V75:X75)</f>
        <v>6.7534982930552827</v>
      </c>
      <c r="V75">
        <f>N75/MAX(N:N)*OFF_C</f>
        <v>1.9861111111111109</v>
      </c>
      <c r="W75">
        <f>O75/MAX(O:O)*PUN_C</f>
        <v>0.28325688073394495</v>
      </c>
      <c r="X75">
        <f>SUM(Z75:AC75)</f>
        <v>4.4841303012102269</v>
      </c>
      <c r="Y75">
        <f>X75/DEF_C*10</f>
        <v>7.4735505020170443</v>
      </c>
      <c r="Z75">
        <f>(0.7*(HIT_F*DEF_C))+(P75/(MAX(P:P))*(0.3*(HIT_F*DEF_C)))</f>
        <v>1.1541936528497407</v>
      </c>
      <c r="AA75">
        <f>(0.7*(BkS_F*DEF_C))+(Q75/(MAX(Q:Q))*(0.3*(BkS_F*DEF_C)))</f>
        <v>0.70874999999999988</v>
      </c>
      <c r="AB75">
        <f>(0.7*(TkA_F*DEF_C))+(R75/(MAX(R:R))*(0.3*(TkA_F*DEF_C)))</f>
        <v>1.4826428571428569</v>
      </c>
      <c r="AC75">
        <f>(0.7*(SH_F*DEF_C))+(S75/(MAX(S:S))*(0.3*(SH_F*DEF_C)))</f>
        <v>1.1385437912176291</v>
      </c>
    </row>
    <row r="76" spans="1:29" x14ac:dyDescent="0.25">
      <c r="A76" s="9">
        <v>74</v>
      </c>
      <c r="B76" s="49" t="s">
        <v>393</v>
      </c>
      <c r="C76" s="50" t="s">
        <v>35</v>
      </c>
      <c r="D76" s="50" t="s">
        <v>273</v>
      </c>
      <c r="E76" s="50" t="s">
        <v>1</v>
      </c>
      <c r="F76" s="51">
        <v>23</v>
      </c>
      <c r="G76" s="51">
        <v>5</v>
      </c>
      <c r="H76" s="51">
        <v>6</v>
      </c>
      <c r="I76" s="51">
        <v>19</v>
      </c>
      <c r="J76" s="51">
        <v>5</v>
      </c>
      <c r="K76" s="51">
        <v>3</v>
      </c>
      <c r="L76" s="51">
        <v>41</v>
      </c>
      <c r="M76" s="61">
        <v>297</v>
      </c>
      <c r="N76">
        <f>G76*82/F76</f>
        <v>17.826086956521738</v>
      </c>
      <c r="O76">
        <f>H76*82/F76</f>
        <v>21.391304347826086</v>
      </c>
      <c r="P76">
        <f>I76*82/F76</f>
        <v>67.739130434782609</v>
      </c>
      <c r="Q76">
        <f>J76*82/F76</f>
        <v>17.826086956521738</v>
      </c>
      <c r="R76">
        <f>K76*82/F76</f>
        <v>10.695652173913043</v>
      </c>
      <c r="S76">
        <f>L76*82/F76</f>
        <v>146.17391304347825</v>
      </c>
      <c r="U76" s="10">
        <f>SUM(V76:X76)</f>
        <v>6.6554178260534211</v>
      </c>
      <c r="V76">
        <f>N76/MAX(N:N)*OFF_C</f>
        <v>2.0724637681159424</v>
      </c>
      <c r="W76">
        <f>O76/MAX(O:O)*PUN_C</f>
        <v>0.13641802951735141</v>
      </c>
      <c r="X76">
        <f>SUM(Z76:AC76)</f>
        <v>4.4465360284201267</v>
      </c>
      <c r="Y76">
        <f>X76/DEF_C*10</f>
        <v>7.4108933807002106</v>
      </c>
      <c r="Z76">
        <f>(0.7*(HIT_F*DEF_C))+(P76/(MAX(P:P))*(0.3*(HIT_F*DEF_C)))</f>
        <v>1.1559360216264922</v>
      </c>
      <c r="AA76">
        <f>(0.7*(BkS_F*DEF_C))+(Q76/(MAX(Q:Q))*(0.3*(BkS_F*DEF_C)))</f>
        <v>0.68869565217391293</v>
      </c>
      <c r="AB76">
        <f>(0.7*(TkA_F*DEF_C))+(R76/(MAX(R:R))*(0.3*(TkA_F*DEF_C)))</f>
        <v>1.4616335403726708</v>
      </c>
      <c r="AC76">
        <f>(0.7*(SH_F*DEF_C))+(S76/(MAX(S:S))*(0.3*(SH_F*DEF_C)))</f>
        <v>1.1402708142470503</v>
      </c>
    </row>
    <row r="77" spans="1:29" x14ac:dyDescent="0.25">
      <c r="A77" s="9">
        <v>75</v>
      </c>
      <c r="B77" s="49" t="s">
        <v>285</v>
      </c>
      <c r="C77" s="50" t="s">
        <v>41</v>
      </c>
      <c r="D77" s="50" t="s">
        <v>273</v>
      </c>
      <c r="E77" s="50" t="s">
        <v>1</v>
      </c>
      <c r="F77" s="51">
        <v>37</v>
      </c>
      <c r="G77" s="51">
        <v>6</v>
      </c>
      <c r="H77" s="51">
        <v>2</v>
      </c>
      <c r="I77" s="51">
        <v>18</v>
      </c>
      <c r="J77" s="51">
        <v>19</v>
      </c>
      <c r="K77" s="51">
        <v>12</v>
      </c>
      <c r="L77" s="51">
        <v>156</v>
      </c>
      <c r="M77" s="61">
        <v>422</v>
      </c>
      <c r="N77">
        <f>G77*82/F77</f>
        <v>13.297297297297296</v>
      </c>
      <c r="O77">
        <f>H77*82/F77</f>
        <v>4.4324324324324325</v>
      </c>
      <c r="P77">
        <f>I77*82/F77</f>
        <v>39.891891891891895</v>
      </c>
      <c r="Q77">
        <f>J77*82/F77</f>
        <v>42.108108108108105</v>
      </c>
      <c r="R77">
        <f>K77*82/F77</f>
        <v>26.594594594594593</v>
      </c>
      <c r="S77">
        <f>L77*82/F77</f>
        <v>345.72972972972974</v>
      </c>
      <c r="U77" s="10">
        <f>SUM(V77:X77)</f>
        <v>6.1781410851167715</v>
      </c>
      <c r="V77">
        <f>N77/MAX(N:N)*OFF_C</f>
        <v>1.5459459459459459</v>
      </c>
      <c r="W77">
        <f>O77/MAX(O:O)*PUN_C</f>
        <v>2.8266798909000745E-2</v>
      </c>
      <c r="X77">
        <f>SUM(Z77:AC77)</f>
        <v>4.6039283402618247</v>
      </c>
      <c r="Y77">
        <f>X77/DEF_C*10</f>
        <v>7.673213900436374</v>
      </c>
      <c r="Z77">
        <f>(0.7*(HIT_F*DEF_C))+(P77/(MAX(P:P))*(0.3*(HIT_F*DEF_C)))</f>
        <v>1.1123862204173083</v>
      </c>
      <c r="AA77">
        <f>(0.7*(BkS_F*DEF_C))+(Q77/(MAX(Q:Q))*(0.3*(BkS_F*DEF_C)))</f>
        <v>0.76864864864864857</v>
      </c>
      <c r="AB77">
        <f>(0.7*(TkA_F*DEF_C))+(R77/(MAX(R:R))*(0.3*(TkA_F*DEF_C)))</f>
        <v>1.5740617760617759</v>
      </c>
      <c r="AC77">
        <f>(0.7*(SH_F*DEF_C))+(S77/(MAX(S:S))*(0.3*(SH_F*DEF_C)))</f>
        <v>1.1488316951340918</v>
      </c>
    </row>
    <row r="78" spans="1:29" x14ac:dyDescent="0.25">
      <c r="A78" s="9">
        <v>76</v>
      </c>
      <c r="B78" s="46" t="s">
        <v>407</v>
      </c>
      <c r="C78" s="47" t="s">
        <v>41</v>
      </c>
      <c r="D78" s="47" t="s">
        <v>273</v>
      </c>
      <c r="E78" s="47" t="s">
        <v>1</v>
      </c>
      <c r="F78" s="48">
        <v>15</v>
      </c>
      <c r="G78" s="48">
        <v>2</v>
      </c>
      <c r="H78" s="48">
        <v>2</v>
      </c>
      <c r="I78" s="48">
        <v>4</v>
      </c>
      <c r="J78" s="48">
        <v>5</v>
      </c>
      <c r="K78" s="48">
        <v>3</v>
      </c>
      <c r="L78" s="48">
        <v>715</v>
      </c>
      <c r="M78" s="60">
        <v>195</v>
      </c>
      <c r="N78">
        <f>G78*82/F78</f>
        <v>10.933333333333334</v>
      </c>
      <c r="O78">
        <f>H78*82/F78</f>
        <v>10.933333333333334</v>
      </c>
      <c r="P78">
        <f>I78*82/F78</f>
        <v>21.866666666666667</v>
      </c>
      <c r="Q78">
        <f>J78*82/F78</f>
        <v>27.333333333333332</v>
      </c>
      <c r="R78">
        <f>K78*82/F78</f>
        <v>16.399999999999999</v>
      </c>
      <c r="S78">
        <f>L78*82/F78</f>
        <v>3908.6666666666665</v>
      </c>
      <c r="U78" s="10">
        <f>SUM(V78:X78)</f>
        <v>5.9486847548379878</v>
      </c>
      <c r="V78">
        <f>N78/MAX(N:N)*OFF_C</f>
        <v>1.2711111111111111</v>
      </c>
      <c r="W78">
        <f>O78/MAX(O:O)*PUN_C</f>
        <v>6.9724770642201839E-2</v>
      </c>
      <c r="X78">
        <f>SUM(Z78:AC78)</f>
        <v>4.6078488730846754</v>
      </c>
      <c r="Y78">
        <f>X78/DEF_C*10</f>
        <v>7.6797481218077923</v>
      </c>
      <c r="Z78">
        <f>(0.7*(HIT_F*DEF_C))+(P78/(MAX(P:P))*(0.3*(HIT_F*DEF_C)))</f>
        <v>1.0841968911917097</v>
      </c>
      <c r="AA78">
        <f>(0.7*(BkS_F*DEF_C))+(Q78/(MAX(Q:Q))*(0.3*(BkS_F*DEF_C)))</f>
        <v>0.71999999999999986</v>
      </c>
      <c r="AB78">
        <f>(0.7*(TkA_F*DEF_C))+(R78/(MAX(R:R))*(0.3*(TkA_F*DEF_C)))</f>
        <v>1.5019714285714285</v>
      </c>
      <c r="AC78">
        <f>(0.7*(SH_F*DEF_C))+(S78/(MAX(S:S))*(0.3*(SH_F*DEF_C)))</f>
        <v>1.3016805533215376</v>
      </c>
    </row>
    <row r="79" spans="1:29" x14ac:dyDescent="0.25">
      <c r="B79" s="11"/>
      <c r="C79" s="11"/>
      <c r="D79" s="11"/>
      <c r="E79" s="11"/>
      <c r="F79" s="12"/>
      <c r="G79" s="12"/>
      <c r="H79" s="12"/>
      <c r="I79" s="12"/>
      <c r="J79" s="12"/>
      <c r="K79" s="12"/>
      <c r="L79" s="12"/>
      <c r="U79" s="10"/>
    </row>
    <row r="80" spans="1:29" x14ac:dyDescent="0.25">
      <c r="B80" s="11"/>
      <c r="C80" s="11"/>
      <c r="D80" s="11"/>
      <c r="E80" s="11"/>
      <c r="F80" s="12"/>
      <c r="G80" s="13"/>
      <c r="H80" s="12"/>
      <c r="I80" s="12"/>
      <c r="J80" s="12"/>
      <c r="K80" s="12"/>
      <c r="L80" s="12"/>
      <c r="U80" s="10"/>
    </row>
  </sheetData>
  <autoFilter ref="B2:AC73">
    <sortState ref="B3:AC78">
      <sortCondition descending="1" ref="U2:U73"/>
    </sortState>
  </autoFilter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1"/>
  <sheetViews>
    <sheetView tabSelected="1" workbookViewId="0">
      <selection activeCell="F92" sqref="F92"/>
    </sheetView>
  </sheetViews>
  <sheetFormatPr defaultColWidth="25.85546875" defaultRowHeight="15" x14ac:dyDescent="0.25"/>
  <cols>
    <col min="1" max="1" width="3.85546875" style="22" customWidth="1"/>
    <col min="2" max="2" width="18.7109375" style="35" bestFit="1" customWidth="1"/>
    <col min="3" max="3" width="6.28515625" style="43" customWidth="1"/>
    <col min="4" max="4" width="18.7109375" style="2" bestFit="1" customWidth="1"/>
    <col min="5" max="5" width="5.85546875" style="27" customWidth="1"/>
    <col min="6" max="6" width="19.42578125" style="2" bestFit="1" customWidth="1"/>
    <col min="7" max="7" width="5.5703125" style="27" customWidth="1"/>
    <col min="8" max="8" width="23.7109375" style="2" bestFit="1" customWidth="1"/>
    <col min="9" max="9" width="5.5703125" style="27" customWidth="1"/>
    <col min="10" max="10" width="18" style="2" bestFit="1" customWidth="1"/>
    <col min="11" max="11" width="5.5703125" style="30" customWidth="1"/>
    <col min="12" max="13" width="11.7109375" customWidth="1"/>
  </cols>
  <sheetData>
    <row r="1" spans="1:11" x14ac:dyDescent="0.25">
      <c r="A1" s="21">
        <v>1</v>
      </c>
      <c r="B1" s="38" t="str">
        <f>G!B3</f>
        <v>Marc-Andre Fleury</v>
      </c>
      <c r="C1" s="41">
        <f>G!M3</f>
        <v>2912</v>
      </c>
      <c r="D1" s="62" t="str">
        <f>D!B3</f>
        <v>Mark Giordano</v>
      </c>
      <c r="E1" s="26">
        <f>D!U3</f>
        <v>17.741555229240891</v>
      </c>
      <c r="F1" s="24" t="str">
        <f>'C'!B3</f>
        <v>Connor McDavid</v>
      </c>
      <c r="G1" s="26">
        <f>'C'!U3</f>
        <v>18.309178341564472</v>
      </c>
      <c r="H1" s="24" t="str">
        <f>'R'!B3</f>
        <v>Nikita Kucherov</v>
      </c>
      <c r="I1" s="26">
        <f>'R'!U3</f>
        <v>18.14136209643905</v>
      </c>
      <c r="J1" s="24" t="str">
        <f>L!B3</f>
        <v>Johnny Gaudreau</v>
      </c>
      <c r="K1" s="29">
        <f>L!U3</f>
        <v>17.857410469343982</v>
      </c>
    </row>
    <row r="2" spans="1:11" x14ac:dyDescent="0.25">
      <c r="A2" s="22">
        <v>2</v>
      </c>
      <c r="B2" s="39" t="str">
        <f>G!B4</f>
        <v>Martin Jones</v>
      </c>
      <c r="C2" s="41">
        <f>G!M4</f>
        <v>2462</v>
      </c>
      <c r="D2" s="2" t="str">
        <f>D!B4</f>
        <v>Brent Burns</v>
      </c>
      <c r="E2" s="27">
        <f>D!U4</f>
        <v>17.455757670531341</v>
      </c>
      <c r="F2" s="2" t="str">
        <f>'C'!B4</f>
        <v>Patrice Bergeron</v>
      </c>
      <c r="G2" s="27">
        <f>'C'!U4</f>
        <v>16.771814543151478</v>
      </c>
      <c r="H2" s="2" t="str">
        <f>'R'!B4</f>
        <v>Patrick Kane</v>
      </c>
      <c r="I2" s="27">
        <f>'R'!U4</f>
        <v>17.524354295999323</v>
      </c>
      <c r="J2" s="2" t="str">
        <f>L!B4</f>
        <v>Brad Marchand</v>
      </c>
      <c r="K2" s="30">
        <f>L!U4</f>
        <v>17.152714976641903</v>
      </c>
    </row>
    <row r="3" spans="1:11" x14ac:dyDescent="0.25">
      <c r="A3" s="22">
        <v>3</v>
      </c>
      <c r="B3" s="39" t="str">
        <f>G!B5</f>
        <v>Frederik Andersen</v>
      </c>
      <c r="C3" s="41">
        <f>G!M5</f>
        <v>2261</v>
      </c>
      <c r="D3" s="2" t="str">
        <f>D!B5</f>
        <v>Dustin Byfuglien</v>
      </c>
      <c r="E3" s="27">
        <f>D!U5</f>
        <v>16.654492828483193</v>
      </c>
      <c r="F3" s="2" t="str">
        <f>'C'!B5</f>
        <v>Nathan MacKinnon</v>
      </c>
      <c r="G3" s="27">
        <f>'C'!U5</f>
        <v>16.718458403665593</v>
      </c>
      <c r="H3" s="2" t="str">
        <f>'R'!B5</f>
        <v>Mikko Rantanen</v>
      </c>
      <c r="I3" s="27">
        <f>'R'!U5</f>
        <v>17.058441513013925</v>
      </c>
      <c r="J3" s="2" t="str">
        <f>L!B5</f>
        <v>Alex Ovechkin</v>
      </c>
      <c r="K3" s="30">
        <f>L!U5</f>
        <v>16.397929566658124</v>
      </c>
    </row>
    <row r="4" spans="1:11" x14ac:dyDescent="0.25">
      <c r="A4" s="22">
        <v>4</v>
      </c>
      <c r="B4" s="39" t="str">
        <f>G!B6</f>
        <v>Connor Hellebuyck</v>
      </c>
      <c r="C4" s="41">
        <f>G!M6</f>
        <v>2536</v>
      </c>
      <c r="D4" s="2" t="str">
        <f>D!B6</f>
        <v>Kris Letang</v>
      </c>
      <c r="E4" s="27">
        <f>D!U6</f>
        <v>16.154233279889418</v>
      </c>
      <c r="F4" s="2" t="str">
        <f>'C'!B6</f>
        <v>Leon Draisaitl</v>
      </c>
      <c r="G4" s="27">
        <f>'C'!U6</f>
        <v>15.894664057277954</v>
      </c>
      <c r="H4" s="2" t="str">
        <f>'R'!B6</f>
        <v>Blake Wheeler</v>
      </c>
      <c r="I4" s="27">
        <f>'R'!U6</f>
        <v>16.018913141495624</v>
      </c>
      <c r="J4" s="2" t="str">
        <f>L!B6</f>
        <v>Artemi Panarin</v>
      </c>
      <c r="K4" s="30">
        <f>L!U6</f>
        <v>16.233591528129764</v>
      </c>
    </row>
    <row r="5" spans="1:11" ht="15.75" thickBot="1" x14ac:dyDescent="0.3">
      <c r="A5" s="23">
        <v>5</v>
      </c>
      <c r="B5" s="40" t="str">
        <f>G!B7</f>
        <v>Carey Price</v>
      </c>
      <c r="C5" s="53">
        <f>G!M7</f>
        <v>2469</v>
      </c>
      <c r="D5" s="2" t="str">
        <f>D!B7</f>
        <v>John Carlson</v>
      </c>
      <c r="E5" s="27">
        <f>D!U7</f>
        <v>15.870014959750566</v>
      </c>
      <c r="F5" s="2" t="str">
        <f>'C'!B7</f>
        <v>Sidney Crosby</v>
      </c>
      <c r="G5" s="27">
        <f>'C'!U7</f>
        <v>15.843669316558575</v>
      </c>
      <c r="H5" s="2" t="str">
        <f>'R'!B7</f>
        <v>Mitchell Marner</v>
      </c>
      <c r="I5" s="27">
        <f>'R'!U7</f>
        <v>15.674052424218306</v>
      </c>
      <c r="J5" s="2" t="str">
        <f>L!B7</f>
        <v>Sebastian Aho</v>
      </c>
      <c r="K5" s="30">
        <f>L!U7</f>
        <v>16.096696573099507</v>
      </c>
    </row>
    <row r="6" spans="1:11" x14ac:dyDescent="0.25">
      <c r="A6" s="21">
        <v>6</v>
      </c>
      <c r="B6" s="38" t="str">
        <f>G!B8</f>
        <v>Sergei Bobrovsky</v>
      </c>
      <c r="C6" s="41">
        <f>G!M8</f>
        <v>2216</v>
      </c>
      <c r="D6" s="24" t="str">
        <f>D!B8</f>
        <v>Erik Karlsson</v>
      </c>
      <c r="E6" s="26">
        <f>D!U8</f>
        <v>15.763713994600828</v>
      </c>
      <c r="F6" s="24" t="str">
        <f>'C'!B8</f>
        <v>Brayden Point</v>
      </c>
      <c r="G6" s="26">
        <f>'C'!U8</f>
        <v>15.72753987454338</v>
      </c>
      <c r="H6" s="24" t="str">
        <f>'R'!B8</f>
        <v>David Pastrnak</v>
      </c>
      <c r="I6" s="26">
        <f>'R'!U8</f>
        <v>15.162645405314247</v>
      </c>
      <c r="J6" s="24" t="str">
        <f>L!B8</f>
        <v>Taylor Hall</v>
      </c>
      <c r="K6" s="29">
        <f>L!U8</f>
        <v>16.01886708379822</v>
      </c>
    </row>
    <row r="7" spans="1:11" x14ac:dyDescent="0.25">
      <c r="A7" s="22">
        <v>7</v>
      </c>
      <c r="B7" s="39" t="str">
        <f>G!B9</f>
        <v>Andrei Vasilevskiy</v>
      </c>
      <c r="C7" s="41">
        <f>G!M9</f>
        <v>1993</v>
      </c>
      <c r="D7" s="2" t="str">
        <f>D!B9</f>
        <v>Morgan Rielly</v>
      </c>
      <c r="E7" s="27">
        <f>D!U9</f>
        <v>15.748517378653887</v>
      </c>
      <c r="F7" s="2" t="str">
        <f>'C'!B9</f>
        <v>Mark Scheifele</v>
      </c>
      <c r="G7" s="27">
        <f>'C'!U9</f>
        <v>15.724329539109641</v>
      </c>
      <c r="H7" s="2" t="str">
        <f>'R'!B9</f>
        <v>Elias Lindholm</v>
      </c>
      <c r="I7" s="27">
        <f>'R'!U9</f>
        <v>15.051353748183633</v>
      </c>
      <c r="J7" s="2" t="str">
        <f>L!B9</f>
        <v>Claude Giroux</v>
      </c>
      <c r="K7" s="30">
        <f>L!U9</f>
        <v>15.303855593127903</v>
      </c>
    </row>
    <row r="8" spans="1:11" x14ac:dyDescent="0.25">
      <c r="A8" s="22">
        <v>8</v>
      </c>
      <c r="B8" s="39" t="str">
        <f>G!B10</f>
        <v>Jacob Markstrom</v>
      </c>
      <c r="C8" s="41">
        <f>G!M10</f>
        <v>2545</v>
      </c>
      <c r="D8" s="2" t="str">
        <f>D!B10</f>
        <v>Thomas Chabot</v>
      </c>
      <c r="E8" s="27">
        <f>D!U10</f>
        <v>15.314664271346139</v>
      </c>
      <c r="F8" s="2" t="str">
        <f>'C'!B10</f>
        <v>Evgeni Malkin</v>
      </c>
      <c r="G8" s="27">
        <f>'C'!U10</f>
        <v>15.408746315046638</v>
      </c>
      <c r="H8" s="2" t="str">
        <f>'R'!B10</f>
        <v>Steven Stamkos</v>
      </c>
      <c r="I8" s="27">
        <f>'R'!U10</f>
        <v>15.017402879807806</v>
      </c>
      <c r="J8" s="2" t="str">
        <f>L!B10</f>
        <v>Gabriel Landeskog</v>
      </c>
      <c r="K8" s="30">
        <f>L!U10</f>
        <v>15.252620500390357</v>
      </c>
    </row>
    <row r="9" spans="1:11" x14ac:dyDescent="0.25">
      <c r="A9" s="22">
        <v>9</v>
      </c>
      <c r="B9" s="39" t="str">
        <f>G!B11</f>
        <v>Devan Dubnyk</v>
      </c>
      <c r="C9" s="41">
        <f>G!M11</f>
        <v>2637</v>
      </c>
      <c r="D9" s="2" t="str">
        <f>D!B11</f>
        <v>Torey Krug</v>
      </c>
      <c r="E9" s="27">
        <f>D!U11</f>
        <v>14.756458698377596</v>
      </c>
      <c r="F9" s="2" t="str">
        <f>'C'!B11</f>
        <v>Jack Eichel</v>
      </c>
      <c r="G9" s="27">
        <f>'C'!U11</f>
        <v>14.924829098635172</v>
      </c>
      <c r="H9" s="2" t="str">
        <f>'R'!B11</f>
        <v>Mark Stone</v>
      </c>
      <c r="I9" s="27">
        <f>'R'!U11</f>
        <v>14.550405909646649</v>
      </c>
      <c r="J9" s="2" t="str">
        <f>L!B11</f>
        <v>Tomas Hertl</v>
      </c>
      <c r="K9" s="30">
        <f>L!U11</f>
        <v>15.021502560256657</v>
      </c>
    </row>
    <row r="10" spans="1:11" ht="15.75" thickBot="1" x14ac:dyDescent="0.3">
      <c r="A10" s="23">
        <v>10</v>
      </c>
      <c r="B10" s="40" t="str">
        <f>G!B12</f>
        <v>David Rittich</v>
      </c>
      <c r="C10" s="53">
        <f>G!M12</f>
        <v>1791</v>
      </c>
      <c r="D10" s="2" t="str">
        <f>D!B12</f>
        <v>Victor Hedman</v>
      </c>
      <c r="E10" s="27">
        <f>D!U12</f>
        <v>14.652102353586763</v>
      </c>
      <c r="F10" s="2" t="str">
        <f>'C'!B12</f>
        <v>Sean Monahan</v>
      </c>
      <c r="G10" s="27">
        <f>'C'!U12</f>
        <v>14.887954109259187</v>
      </c>
      <c r="H10" s="2" t="str">
        <f>'R'!B12</f>
        <v>Cam Atkinson</v>
      </c>
      <c r="I10" s="27">
        <f>'R'!U12</f>
        <v>14.177537347693962</v>
      </c>
      <c r="J10" s="2" t="str">
        <f>L!B12</f>
        <v>Matthew Tkachuk</v>
      </c>
      <c r="K10" s="30">
        <f>L!U12</f>
        <v>14.963439769845806</v>
      </c>
    </row>
    <row r="11" spans="1:11" x14ac:dyDescent="0.25">
      <c r="A11" s="21">
        <v>11</v>
      </c>
      <c r="B11" s="38" t="str">
        <f>G!B13</f>
        <v>Braden Holtby</v>
      </c>
      <c r="C11" s="41">
        <f>G!M13</f>
        <v>2211</v>
      </c>
      <c r="D11" s="24" t="str">
        <f>D!B13</f>
        <v>Roman Josi</v>
      </c>
      <c r="E11" s="26">
        <f>D!U13</f>
        <v>14.508923662169497</v>
      </c>
      <c r="F11" s="24" t="str">
        <f>'C'!B13</f>
        <v>Matt Duchene</v>
      </c>
      <c r="G11" s="26">
        <f>'C'!U13</f>
        <v>14.847950136801344</v>
      </c>
      <c r="H11" s="24" t="str">
        <f>'R'!B13</f>
        <v>Alexander Radulov</v>
      </c>
      <c r="I11" s="26">
        <f>'R'!U13</f>
        <v>13.972262606920612</v>
      </c>
      <c r="J11" s="24" t="str">
        <f>L!B13</f>
        <v>Evander Kane</v>
      </c>
      <c r="K11" s="29">
        <f>L!U13</f>
        <v>14.387378196105811</v>
      </c>
    </row>
    <row r="12" spans="1:11" x14ac:dyDescent="0.25">
      <c r="A12" s="22">
        <v>12</v>
      </c>
      <c r="B12" s="39" t="str">
        <f>G!B14</f>
        <v>Pekka Rinne</v>
      </c>
      <c r="C12" s="41">
        <f>G!M14</f>
        <v>2193</v>
      </c>
      <c r="D12" s="2" t="str">
        <f>D!B14</f>
        <v>Seth Jones</v>
      </c>
      <c r="E12" s="27">
        <f>D!U14</f>
        <v>14.484548687204166</v>
      </c>
      <c r="F12" s="2" t="str">
        <f>'C'!B14</f>
        <v>Auston Matthews</v>
      </c>
      <c r="G12" s="27">
        <f>'C'!U14</f>
        <v>14.840551937324033</v>
      </c>
      <c r="H12" s="2" t="str">
        <f>'R'!B14</f>
        <v>Phil Kessel</v>
      </c>
      <c r="I12" s="27">
        <f>'R'!U14</f>
        <v>13.688799454873786</v>
      </c>
      <c r="J12" s="2" t="str">
        <f>L!B14</f>
        <v>Jonathan Huberdeau</v>
      </c>
      <c r="K12" s="30">
        <f>L!U14</f>
        <v>14.228662282940608</v>
      </c>
    </row>
    <row r="13" spans="1:11" x14ac:dyDescent="0.25">
      <c r="A13" s="22">
        <v>13</v>
      </c>
      <c r="B13" s="39" t="str">
        <f>G!B15</f>
        <v>Ben Bishop</v>
      </c>
      <c r="C13" s="41">
        <f>G!M15</f>
        <v>1981</v>
      </c>
      <c r="D13" s="2" t="str">
        <f>D!B15</f>
        <v>Mattias Ekholm</v>
      </c>
      <c r="E13" s="27">
        <f>D!U15</f>
        <v>14.166941177096191</v>
      </c>
      <c r="F13" s="2" t="str">
        <f>'C'!B15</f>
        <v>Evgeny Kuznetsov</v>
      </c>
      <c r="G13" s="27">
        <f>'C'!U15</f>
        <v>14.653259852390743</v>
      </c>
      <c r="H13" s="2" t="str">
        <f>'R'!B15</f>
        <v>Viktor Arvidsson</v>
      </c>
      <c r="I13" s="27">
        <f>'R'!U15</f>
        <v>13.369601844153017</v>
      </c>
      <c r="J13" s="2" t="str">
        <f>L!B15</f>
        <v>Timo Meier</v>
      </c>
      <c r="K13" s="30">
        <f>L!U15</f>
        <v>14.040585224610046</v>
      </c>
    </row>
    <row r="14" spans="1:11" x14ac:dyDescent="0.25">
      <c r="A14" s="22">
        <v>14</v>
      </c>
      <c r="B14" s="39" t="str">
        <f>G!B16</f>
        <v>Louis Domingue</v>
      </c>
      <c r="C14" s="41">
        <f>G!M16</f>
        <v>1323</v>
      </c>
      <c r="D14" s="2" t="str">
        <f>D!B16</f>
        <v>Keith Yandle</v>
      </c>
      <c r="E14" s="27">
        <f>D!U16</f>
        <v>14.141425748028444</v>
      </c>
      <c r="F14" s="2" t="str">
        <f>'C'!B16</f>
        <v>John Tavares</v>
      </c>
      <c r="G14" s="27">
        <f>'C'!U16</f>
        <v>14.64756277508771</v>
      </c>
      <c r="H14" s="2" t="str">
        <f>'R'!B16</f>
        <v>Alex DeBrincat</v>
      </c>
      <c r="I14" s="27">
        <f>'R'!U16</f>
        <v>13.020322924922066</v>
      </c>
      <c r="J14" s="2" t="str">
        <f>L!B16</f>
        <v>Jake Guentzel</v>
      </c>
      <c r="K14" s="30">
        <f>L!U16</f>
        <v>13.949543181808785</v>
      </c>
    </row>
    <row r="15" spans="1:11" ht="15.75" thickBot="1" x14ac:dyDescent="0.3">
      <c r="A15" s="23">
        <v>15</v>
      </c>
      <c r="B15" s="40" t="str">
        <f>G!B17</f>
        <v>John Gibson</v>
      </c>
      <c r="C15" s="53">
        <f>G!M17</f>
        <v>2516</v>
      </c>
      <c r="D15" s="2" t="str">
        <f>D!B17</f>
        <v>Shea Weber</v>
      </c>
      <c r="E15" s="27">
        <f>D!U17</f>
        <v>14.13561493957439</v>
      </c>
      <c r="F15" s="2" t="str">
        <f>'C'!B17</f>
        <v>Elias Pettersson</v>
      </c>
      <c r="G15" s="27">
        <f>'C'!U17</f>
        <v>14.497175087852543</v>
      </c>
      <c r="H15" s="2" t="str">
        <f>'R'!B17</f>
        <v>Joe Pavelski</v>
      </c>
      <c r="I15" s="27">
        <f>'R'!U17</f>
        <v>12.74385110083384</v>
      </c>
      <c r="J15" s="2" t="str">
        <f>L!B17</f>
        <v>Filip Forsberg</v>
      </c>
      <c r="K15" s="30">
        <f>L!U17</f>
        <v>13.904024118562415</v>
      </c>
    </row>
    <row r="16" spans="1:11" x14ac:dyDescent="0.25">
      <c r="A16" s="21">
        <v>16</v>
      </c>
      <c r="B16" s="38" t="str">
        <f>G!B18</f>
        <v>Tuukka Rask</v>
      </c>
      <c r="C16" s="41">
        <f>G!M18</f>
        <v>1703</v>
      </c>
      <c r="D16" s="24" t="str">
        <f>D!B18</f>
        <v>Matt Dumba</v>
      </c>
      <c r="E16" s="26">
        <f>D!U18</f>
        <v>13.986659402369273</v>
      </c>
      <c r="F16" s="24" t="str">
        <f>'C'!B18</f>
        <v>Mika Zibanejad</v>
      </c>
      <c r="G16" s="26">
        <f>'C'!U18</f>
        <v>14.407668108056123</v>
      </c>
      <c r="H16" s="24" t="str">
        <f>'R'!B18</f>
        <v>Sam Reinhart</v>
      </c>
      <c r="I16" s="26">
        <f>'R'!U18</f>
        <v>12.530201355596505</v>
      </c>
      <c r="J16" s="24" t="str">
        <f>L!B18</f>
        <v>Jeff Skinner</v>
      </c>
      <c r="K16" s="29">
        <f>L!U18</f>
        <v>13.704449805364501</v>
      </c>
    </row>
    <row r="17" spans="1:11" x14ac:dyDescent="0.25">
      <c r="A17" s="22">
        <v>17</v>
      </c>
      <c r="B17" s="39" t="str">
        <f>G!B19</f>
        <v>Robin Lehner</v>
      </c>
      <c r="C17" s="41">
        <f>G!M19</f>
        <v>1729</v>
      </c>
      <c r="D17" s="2" t="str">
        <f>D!B19</f>
        <v>Alexander Edler</v>
      </c>
      <c r="E17" s="27">
        <f>D!U19</f>
        <v>13.870170898425819</v>
      </c>
      <c r="F17" s="2" t="str">
        <f>'C'!B19</f>
        <v>Ryan O'Reilly</v>
      </c>
      <c r="G17" s="27">
        <f>'C'!U19</f>
        <v>14.232208779213416</v>
      </c>
      <c r="H17" s="2" t="str">
        <f>'R'!B19</f>
        <v>Teuvo Teravainen</v>
      </c>
      <c r="I17" s="27">
        <f>'R'!U19</f>
        <v>12.500407583654921</v>
      </c>
      <c r="J17" s="2" t="str">
        <f>L!B19</f>
        <v>Zach Parise</v>
      </c>
      <c r="K17" s="30">
        <f>L!U19</f>
        <v>13.463531369655772</v>
      </c>
    </row>
    <row r="18" spans="1:11" ht="15" customHeight="1" x14ac:dyDescent="0.25">
      <c r="A18" s="22">
        <v>18</v>
      </c>
      <c r="B18" s="39" t="str">
        <f>G!B20</f>
        <v>Henrik Lundqvist</v>
      </c>
      <c r="C18" s="41">
        <f>G!M20</f>
        <v>2309</v>
      </c>
      <c r="D18" s="2" t="str">
        <f>D!B20</f>
        <v>Rasmus Ristolainen</v>
      </c>
      <c r="E18" s="27">
        <f>D!U20</f>
        <v>13.858052991112539</v>
      </c>
      <c r="F18" s="2" t="str">
        <f>'C'!B20</f>
        <v>Jonathan Toews</v>
      </c>
      <c r="G18" s="27">
        <f>'C'!U20</f>
        <v>14.190521410237979</v>
      </c>
      <c r="H18" s="2" t="str">
        <f>'R'!B20</f>
        <v>Mats Zuccarello</v>
      </c>
      <c r="I18" s="27">
        <f>'R'!U20</f>
        <v>12.485900198010626</v>
      </c>
      <c r="J18" s="2" t="str">
        <f>L!B20</f>
        <v>Jonathan Drouin</v>
      </c>
      <c r="K18" s="30">
        <f>L!U20</f>
        <v>12.829600726513442</v>
      </c>
    </row>
    <row r="19" spans="1:11" x14ac:dyDescent="0.25">
      <c r="A19" s="22">
        <v>19</v>
      </c>
      <c r="B19" s="39" t="str">
        <f>G!B21</f>
        <v>Thomas Greiss</v>
      </c>
      <c r="C19" s="41">
        <f>G!M21</f>
        <v>1580</v>
      </c>
      <c r="D19" s="2" t="str">
        <f>D!B21</f>
        <v>Ryan Suter</v>
      </c>
      <c r="E19" s="27">
        <f>D!U21</f>
        <v>13.760886308815621</v>
      </c>
      <c r="F19" s="2" t="str">
        <f>'C'!B21</f>
        <v>Dylan Larkin</v>
      </c>
      <c r="G19" s="27">
        <f>'C'!U21</f>
        <v>14.12859530238074</v>
      </c>
      <c r="H19" s="2" t="str">
        <f>'R'!B21</f>
        <v>Brock Boeser</v>
      </c>
      <c r="I19" s="27">
        <f>'R'!U21</f>
        <v>12.332306192167376</v>
      </c>
      <c r="J19" s="2" t="str">
        <f>L!B21</f>
        <v>David Perron</v>
      </c>
      <c r="K19" s="30">
        <f>L!U21</f>
        <v>12.595864178610451</v>
      </c>
    </row>
    <row r="20" spans="1:11" ht="15.75" thickBot="1" x14ac:dyDescent="0.3">
      <c r="A20" s="23">
        <v>20</v>
      </c>
      <c r="B20" s="40" t="str">
        <f>G!B22</f>
        <v>Matt Murray</v>
      </c>
      <c r="C20" s="53">
        <f>G!M22</f>
        <v>1536</v>
      </c>
      <c r="D20" s="2" t="str">
        <f>D!B22</f>
        <v>Tyson Barrie</v>
      </c>
      <c r="E20" s="27">
        <f>D!U22</f>
        <v>13.74532765980755</v>
      </c>
      <c r="F20" s="2" t="str">
        <f>'C'!B22</f>
        <v>Aleksander Barkov</v>
      </c>
      <c r="G20" s="27">
        <f>'C'!U22</f>
        <v>13.950113475899885</v>
      </c>
      <c r="H20" s="2" t="str">
        <f>'R'!B22</f>
        <v>Jakub Voracek</v>
      </c>
      <c r="I20" s="27">
        <f>'R'!U22</f>
        <v>12.150671890302176</v>
      </c>
      <c r="J20" s="2" t="str">
        <f>L!B22</f>
        <v>Chris Kreider</v>
      </c>
      <c r="K20" s="30">
        <f>L!U22</f>
        <v>12.4612732812442</v>
      </c>
    </row>
    <row r="21" spans="1:11" x14ac:dyDescent="0.25">
      <c r="A21" s="21">
        <v>21</v>
      </c>
      <c r="B21" s="38" t="str">
        <f>G!B23</f>
        <v>Jake Allen</v>
      </c>
      <c r="C21" s="41">
        <f>G!M23</f>
        <v>2014</v>
      </c>
      <c r="D21" s="24" t="str">
        <f>D!B23</f>
        <v>John Klingberg</v>
      </c>
      <c r="E21" s="26">
        <f>D!U23</f>
        <v>13.537582248517252</v>
      </c>
      <c r="F21" s="24" t="str">
        <f>'C'!B23</f>
        <v>Ryan Nugent-Hopkins</v>
      </c>
      <c r="G21" s="26">
        <f>'C'!U23</f>
        <v>13.597389341233892</v>
      </c>
      <c r="H21" s="24" t="str">
        <f>'R'!B23</f>
        <v>Mike Hoffman</v>
      </c>
      <c r="I21" s="26">
        <f>'R'!U23</f>
        <v>12.078746409086914</v>
      </c>
      <c r="J21" s="24" t="str">
        <f>L!B23</f>
        <v>Jamie Benn</v>
      </c>
      <c r="K21" s="29">
        <f>L!U23</f>
        <v>12.236761261004609</v>
      </c>
    </row>
    <row r="22" spans="1:11" x14ac:dyDescent="0.25">
      <c r="A22" s="22">
        <v>22</v>
      </c>
      <c r="B22" s="39" t="str">
        <f>G!B24</f>
        <v>Keith Kinkaid</v>
      </c>
      <c r="C22" s="41">
        <f>G!M24</f>
        <v>2155</v>
      </c>
      <c r="D22" s="2" t="str">
        <f>D!B24</f>
        <v>Jacob Trouba</v>
      </c>
      <c r="E22" s="27">
        <f>D!U24</f>
        <v>13.468582798669832</v>
      </c>
      <c r="F22" s="2" t="str">
        <f>'C'!B24</f>
        <v>Nicklas Backstrom</v>
      </c>
      <c r="G22" s="27">
        <f>'C'!U24</f>
        <v>13.582618227352077</v>
      </c>
      <c r="H22" s="2" t="str">
        <f>'R'!B24</f>
        <v>Alex Tuch</v>
      </c>
      <c r="I22" s="27">
        <f>'R'!U24</f>
        <v>12.060942500989322</v>
      </c>
      <c r="J22" s="2" t="str">
        <f>L!B24</f>
        <v>Kyle Connor</v>
      </c>
      <c r="K22" s="30">
        <f>L!U24</f>
        <v>12.224456032990471</v>
      </c>
    </row>
    <row r="23" spans="1:11" x14ac:dyDescent="0.25">
      <c r="A23" s="22">
        <v>23</v>
      </c>
      <c r="B23" s="39" t="str">
        <f>G!B25</f>
        <v>Carter Hutton</v>
      </c>
      <c r="C23" s="41">
        <f>G!M25</f>
        <v>1946</v>
      </c>
      <c r="D23" s="2" t="str">
        <f>D!B25</f>
        <v>Josh Morrissey</v>
      </c>
      <c r="E23" s="27">
        <f>D!U25</f>
        <v>13.076935225087801</v>
      </c>
      <c r="F23" s="2" t="str">
        <f>'C'!B25</f>
        <v>Pierre-Luc Dubois</v>
      </c>
      <c r="G23" s="27">
        <f>'C'!U25</f>
        <v>13.506123694705126</v>
      </c>
      <c r="H23" s="2" t="str">
        <f>'R'!B25</f>
        <v>Mikael Granlund</v>
      </c>
      <c r="I23" s="27">
        <f>'R'!U25</f>
        <v>12.035093110993142</v>
      </c>
      <c r="J23" s="2" t="str">
        <f>L!B25</f>
        <v>Evgenii Dadonov</v>
      </c>
      <c r="K23" s="30">
        <f>L!U25</f>
        <v>12.167084553657869</v>
      </c>
    </row>
    <row r="24" spans="1:11" x14ac:dyDescent="0.25">
      <c r="A24" s="22">
        <v>24</v>
      </c>
      <c r="B24" s="39" t="str">
        <f>G!B26</f>
        <v>Jimmy Howard</v>
      </c>
      <c r="C24" s="41">
        <f>G!M26</f>
        <v>2135</v>
      </c>
      <c r="D24" s="2" t="str">
        <f>D!B26</f>
        <v>Darnell Nurse</v>
      </c>
      <c r="E24" s="27">
        <f>D!U26</f>
        <v>13.04660828873185</v>
      </c>
      <c r="F24" s="2" t="str">
        <f>'C'!B26</f>
        <v>Max Domi</v>
      </c>
      <c r="G24" s="27">
        <f>'C'!U26</f>
        <v>13.300213620130876</v>
      </c>
      <c r="H24" s="2" t="str">
        <f>'R'!B26</f>
        <v>T.J. Oshie</v>
      </c>
      <c r="I24" s="27">
        <f>'R'!U26</f>
        <v>12.014089624232675</v>
      </c>
      <c r="J24" s="2" t="str">
        <f>L!B26</f>
        <v>Anders Lee</v>
      </c>
      <c r="K24" s="30">
        <f>L!U26</f>
        <v>11.700287805583546</v>
      </c>
    </row>
    <row r="25" spans="1:11" ht="15.75" thickBot="1" x14ac:dyDescent="0.3">
      <c r="A25" s="23">
        <v>25</v>
      </c>
      <c r="B25" s="40" t="str">
        <f>G!B27</f>
        <v>Juuse Saros</v>
      </c>
      <c r="C25" s="53">
        <f>G!M27</f>
        <v>1274</v>
      </c>
      <c r="D25" s="2" t="str">
        <f>D!B27</f>
        <v>Drew Doughty</v>
      </c>
      <c r="E25" s="27">
        <f>D!U27</f>
        <v>12.980541542271382</v>
      </c>
      <c r="F25" s="2" t="str">
        <f>'C'!B27</f>
        <v>Ryan Johansen</v>
      </c>
      <c r="G25" s="27">
        <f>'C'!U27</f>
        <v>13.152498185489714</v>
      </c>
      <c r="H25" s="2" t="str">
        <f>'R'!B27</f>
        <v>Kyle Palmieri</v>
      </c>
      <c r="I25" s="27">
        <f>'R'!U27</f>
        <v>11.832232742036496</v>
      </c>
      <c r="J25" s="2" t="str">
        <f>L!B27</f>
        <v>Max Pacioretty</v>
      </c>
      <c r="K25" s="30">
        <f>L!U27</f>
        <v>11.535264753550383</v>
      </c>
    </row>
    <row r="26" spans="1:11" x14ac:dyDescent="0.25">
      <c r="A26" s="21">
        <v>26</v>
      </c>
      <c r="B26" s="38" t="str">
        <f>G!B28</f>
        <v>Craig Anderson</v>
      </c>
      <c r="C26" s="41">
        <f>G!M28</f>
        <v>1976</v>
      </c>
      <c r="D26" s="24" t="str">
        <f>D!B28</f>
        <v>Ryan McDonagh</v>
      </c>
      <c r="E26" s="26">
        <f>D!U28</f>
        <v>12.760046073361005</v>
      </c>
      <c r="F26" s="24" t="str">
        <f>'C'!B28</f>
        <v>Sean Couturier</v>
      </c>
      <c r="G26" s="26">
        <f>'C'!U28</f>
        <v>13.149759991230162</v>
      </c>
      <c r="H26" s="24" t="str">
        <f>'R'!B28</f>
        <v>Vladimir Tarasenko</v>
      </c>
      <c r="I26" s="26">
        <f>'R'!U28</f>
        <v>11.738545751996462</v>
      </c>
      <c r="J26" s="24" t="str">
        <f>L!B28</f>
        <v>Jonathan Marchessault</v>
      </c>
      <c r="K26" s="29">
        <f>L!U28</f>
        <v>11.528538881034706</v>
      </c>
    </row>
    <row r="27" spans="1:11" x14ac:dyDescent="0.25">
      <c r="A27" s="22">
        <v>27</v>
      </c>
      <c r="B27" s="39" t="str">
        <f>G!B29</f>
        <v>Mikko Koskinen</v>
      </c>
      <c r="C27" s="41">
        <f>G!M29</f>
        <v>1600</v>
      </c>
      <c r="D27" s="2" t="str">
        <f>D!B29</f>
        <v>Jared Spurgeon</v>
      </c>
      <c r="E27" s="27">
        <f>D!U29</f>
        <v>12.726623880951674</v>
      </c>
      <c r="F27" s="2" t="str">
        <f>'C'!B29</f>
        <v>Tyler Seguin</v>
      </c>
      <c r="G27" s="27">
        <f>'C'!U29</f>
        <v>13.120573977625648</v>
      </c>
      <c r="H27" s="2" t="str">
        <f>'R'!B29</f>
        <v>Josh Bailey</v>
      </c>
      <c r="I27" s="27">
        <f>'R'!U29</f>
        <v>11.020020249087803</v>
      </c>
      <c r="J27" s="2" t="str">
        <f>L!B29</f>
        <v>Clayton Keller</v>
      </c>
      <c r="K27" s="30">
        <f>L!U29</f>
        <v>11.32349118714431</v>
      </c>
    </row>
    <row r="28" spans="1:11" x14ac:dyDescent="0.25">
      <c r="A28" s="22">
        <v>28</v>
      </c>
      <c r="B28" s="39" t="str">
        <f>G!B30</f>
        <v>Mike Smith</v>
      </c>
      <c r="C28" s="41">
        <f>G!M30</f>
        <v>1507</v>
      </c>
      <c r="D28" s="2" t="str">
        <f>D!B30</f>
        <v>Charlie McAvoy</v>
      </c>
      <c r="E28" s="27">
        <f>D!U30</f>
        <v>12.606170468030276</v>
      </c>
      <c r="F28" s="2" t="str">
        <f>'C'!B30</f>
        <v>Logan Couture</v>
      </c>
      <c r="G28" s="27">
        <f>'C'!U30</f>
        <v>13.070118665751428</v>
      </c>
      <c r="H28" s="2" t="str">
        <f>'R'!B30</f>
        <v>Brendan Gallagher</v>
      </c>
      <c r="I28" s="27">
        <f>'R'!U30</f>
        <v>10.713528685637723</v>
      </c>
      <c r="J28" s="2" t="str">
        <f>L!B30</f>
        <v>Nikolaj Ehlers</v>
      </c>
      <c r="K28" s="30">
        <f>L!U30</f>
        <v>11.219055214893345</v>
      </c>
    </row>
    <row r="29" spans="1:11" x14ac:dyDescent="0.25">
      <c r="A29" s="22">
        <v>29</v>
      </c>
      <c r="B29" s="39" t="str">
        <f>G!B31</f>
        <v>Semyon Varlamov</v>
      </c>
      <c r="C29" s="41">
        <f>G!M31</f>
        <v>2039</v>
      </c>
      <c r="D29" s="2" t="str">
        <f>D!B31</f>
        <v>P.K. Subban</v>
      </c>
      <c r="E29" s="27">
        <f>D!U31</f>
        <v>12.512702985029119</v>
      </c>
      <c r="F29" s="2" t="str">
        <f>'C'!B31</f>
        <v>Mathew Barzal</v>
      </c>
      <c r="G29" s="27">
        <f>'C'!U31</f>
        <v>12.872525652944656</v>
      </c>
      <c r="H29" s="2" t="str">
        <f>'R'!B31</f>
        <v>Andreas Athanasiou</v>
      </c>
      <c r="I29" s="27">
        <f>'R'!U31</f>
        <v>10.620827993355366</v>
      </c>
      <c r="J29" s="2" t="str">
        <f>L!B31</f>
        <v>Nick Ritchie</v>
      </c>
      <c r="K29" s="30">
        <f>L!U31</f>
        <v>11.210840607859669</v>
      </c>
    </row>
    <row r="30" spans="1:11" ht="15.75" thickBot="1" x14ac:dyDescent="0.3">
      <c r="A30" s="23">
        <v>30</v>
      </c>
      <c r="B30" s="40" t="str">
        <f>G!B32</f>
        <v>Roberto Luongo</v>
      </c>
      <c r="C30" s="53">
        <f>G!M32</f>
        <v>1525</v>
      </c>
      <c r="D30" s="2" t="str">
        <f>D!B32</f>
        <v>TJ Brodie</v>
      </c>
      <c r="E30" s="27">
        <f>D!U32</f>
        <v>12.356379766572379</v>
      </c>
      <c r="F30" s="2" t="str">
        <f>'C'!B32</f>
        <v>Vincent Trocheck</v>
      </c>
      <c r="G30" s="27">
        <f>'C'!U32</f>
        <v>12.493266239664049</v>
      </c>
      <c r="H30" s="2" t="str">
        <f>'R'!B32</f>
        <v>Patrik Laine</v>
      </c>
      <c r="I30" s="27">
        <f>'R'!U32</f>
        <v>10.585356147137258</v>
      </c>
      <c r="J30" s="2" t="str">
        <f>L!B32</f>
        <v>Zach Hyman</v>
      </c>
      <c r="K30" s="30">
        <f>L!U32</f>
        <v>10.959418227144766</v>
      </c>
    </row>
    <row r="31" spans="1:11" x14ac:dyDescent="0.25">
      <c r="A31" s="21">
        <v>31</v>
      </c>
      <c r="B31" s="38" t="str">
        <f>G!B33</f>
        <v>Darcy Kuemper</v>
      </c>
      <c r="C31" s="41">
        <f>G!M33</f>
        <v>1788</v>
      </c>
      <c r="D31" s="24" t="str">
        <f>D!B33</f>
        <v>Alex Pietrangelo</v>
      </c>
      <c r="E31" s="26">
        <f>D!U33</f>
        <v>12.355723420369497</v>
      </c>
      <c r="F31" s="24" t="str">
        <f>'C'!B33</f>
        <v>Anze Kopitar</v>
      </c>
      <c r="G31" s="26">
        <f>'C'!U33</f>
        <v>12.206031305688999</v>
      </c>
      <c r="H31" s="24" t="str">
        <f>'R'!B33</f>
        <v>Yanni Gourde</v>
      </c>
      <c r="I31" s="26">
        <f>'R'!U33</f>
        <v>10.578647577047473</v>
      </c>
      <c r="J31" s="24" t="str">
        <f>L!B33</f>
        <v>James van Riemsdyk</v>
      </c>
      <c r="K31" s="29">
        <f>L!U33</f>
        <v>10.945420204149212</v>
      </c>
    </row>
    <row r="32" spans="1:11" x14ac:dyDescent="0.25">
      <c r="A32" s="22">
        <v>32</v>
      </c>
      <c r="B32" s="39" t="str">
        <f>G!B34</f>
        <v>Linus Ullmark</v>
      </c>
      <c r="C32" s="41">
        <f>G!M34</f>
        <v>1372</v>
      </c>
      <c r="D32" s="2" t="str">
        <f>D!B34</f>
        <v>Ryan Ellis</v>
      </c>
      <c r="E32" s="27">
        <f>D!U34</f>
        <v>12.316625444965705</v>
      </c>
      <c r="F32" s="2" t="str">
        <f>'C'!B34</f>
        <v>Paul Stastny</v>
      </c>
      <c r="G32" s="27">
        <f>'C'!U34</f>
        <v>12.196570984942529</v>
      </c>
      <c r="H32" s="2" t="str">
        <f>'R'!B34</f>
        <v>Tyler Johnson</v>
      </c>
      <c r="I32" s="27">
        <f>'R'!U34</f>
        <v>10.524860420968803</v>
      </c>
      <c r="J32" s="2" t="str">
        <f>L!B34</f>
        <v>Kevin Labanc</v>
      </c>
      <c r="K32" s="30">
        <f>L!U34</f>
        <v>10.935251713794218</v>
      </c>
    </row>
    <row r="33" spans="1:11" x14ac:dyDescent="0.25">
      <c r="A33" s="22">
        <v>33</v>
      </c>
      <c r="B33" s="39" t="str">
        <f>G!B35</f>
        <v>Petr Mrazek</v>
      </c>
      <c r="C33" s="41">
        <f>G!M35</f>
        <v>1603</v>
      </c>
      <c r="D33" s="2" t="str">
        <f>D!B35</f>
        <v>Oliver Ekman-Larsson</v>
      </c>
      <c r="E33" s="27">
        <f>D!U35</f>
        <v>12.312331780763216</v>
      </c>
      <c r="F33" s="2" t="str">
        <f>'C'!B35</f>
        <v>Ryan Getzlaf</v>
      </c>
      <c r="G33" s="27">
        <f>'C'!U35</f>
        <v>12.138630502714982</v>
      </c>
      <c r="H33" s="2" t="str">
        <f>'R'!B35</f>
        <v>Ondrej Kase</v>
      </c>
      <c r="I33" s="27">
        <f>'R'!U35</f>
        <v>10.409453705054748</v>
      </c>
      <c r="J33" s="2" t="str">
        <f>L!B35</f>
        <v>J.T. Miller</v>
      </c>
      <c r="K33" s="30">
        <f>L!U35</f>
        <v>10.78005351118458</v>
      </c>
    </row>
    <row r="34" spans="1:11" x14ac:dyDescent="0.25">
      <c r="A34" s="22">
        <v>34</v>
      </c>
      <c r="B34" s="39" t="str">
        <f>G!B36</f>
        <v>Jonathan Quick</v>
      </c>
      <c r="C34" s="41">
        <f>G!M36</f>
        <v>1701</v>
      </c>
      <c r="D34" s="2" t="str">
        <f>D!B36</f>
        <v>Colin Miller</v>
      </c>
      <c r="E34" s="27">
        <f>D!U36</f>
        <v>12.301013240827416</v>
      </c>
      <c r="F34" s="2" t="str">
        <f>'C'!B36</f>
        <v>Bo Horvat</v>
      </c>
      <c r="G34" s="27">
        <f>'C'!U36</f>
        <v>11.816333434369049</v>
      </c>
      <c r="H34" s="2" t="str">
        <f>'R'!B36</f>
        <v>Reilly Smith</v>
      </c>
      <c r="I34" s="27">
        <f>'R'!U36</f>
        <v>10.375805604922475</v>
      </c>
      <c r="J34" s="2" t="str">
        <f>L!B36</f>
        <v>Brady Tkachuk</v>
      </c>
      <c r="K34" s="30">
        <f>L!U36</f>
        <v>10.768478584004352</v>
      </c>
    </row>
    <row r="35" spans="1:11" ht="15.75" thickBot="1" x14ac:dyDescent="0.3">
      <c r="A35" s="23">
        <v>35</v>
      </c>
      <c r="B35" s="40" t="str">
        <f>G!B37</f>
        <v>Carter Hart</v>
      </c>
      <c r="C35" s="53">
        <f>G!M37</f>
        <v>1039</v>
      </c>
      <c r="D35" s="2" t="str">
        <f>D!B37</f>
        <v>Duncan Keith</v>
      </c>
      <c r="E35" s="27">
        <f>D!U37</f>
        <v>12.292582358177974</v>
      </c>
      <c r="F35" s="2" t="str">
        <f>'C'!B37</f>
        <v>Nico Hischier</v>
      </c>
      <c r="G35" s="27">
        <f>'C'!U37</f>
        <v>11.601614222695181</v>
      </c>
      <c r="H35" s="2" t="str">
        <f>'R'!B37</f>
        <v>J.T. Compher</v>
      </c>
      <c r="I35" s="27">
        <f>'R'!U37</f>
        <v>10.239199140522707</v>
      </c>
      <c r="J35" s="2" t="str">
        <f>L!B37</f>
        <v>Brandon Saad</v>
      </c>
      <c r="K35" s="30">
        <f>L!U37</f>
        <v>10.71573164851039</v>
      </c>
    </row>
    <row r="36" spans="1:11" x14ac:dyDescent="0.25">
      <c r="A36" s="21">
        <v>36</v>
      </c>
      <c r="B36" s="38" t="str">
        <f>G!B38</f>
        <v>Cam Ward</v>
      </c>
      <c r="C36" s="41">
        <f>G!M38</f>
        <v>1373</v>
      </c>
      <c r="D36" s="24" t="str">
        <f>D!B38</f>
        <v>Matt Niskanen</v>
      </c>
      <c r="E36" s="26">
        <f>D!U38</f>
        <v>12.196679748284264</v>
      </c>
      <c r="F36" s="24" t="str">
        <f>'C'!B38</f>
        <v>Brayden Schenn</v>
      </c>
      <c r="G36" s="26">
        <f>'C'!U38</f>
        <v>11.342959398184004</v>
      </c>
      <c r="H36" s="24" t="str">
        <f>'R'!B38</f>
        <v>Kasperi Kapanen</v>
      </c>
      <c r="I36" s="26">
        <f>'R'!U38</f>
        <v>10.230606284575023</v>
      </c>
      <c r="J36" s="24" t="str">
        <f>L!B38</f>
        <v>Rickard Rakell</v>
      </c>
      <c r="K36" s="29">
        <f>L!U38</f>
        <v>10.662304759320502</v>
      </c>
    </row>
    <row r="37" spans="1:11" x14ac:dyDescent="0.25">
      <c r="A37" s="22">
        <v>37</v>
      </c>
      <c r="B37" s="39" t="str">
        <f>G!B39</f>
        <v>James Reimer</v>
      </c>
      <c r="C37" s="41">
        <f>G!M39</f>
        <v>1527</v>
      </c>
      <c r="D37" s="2" t="str">
        <f>D!B39</f>
        <v>Esa Lindell</v>
      </c>
      <c r="E37" s="27">
        <f>D!U39</f>
        <v>12.152905120655809</v>
      </c>
      <c r="F37" s="2" t="str">
        <f>'C'!B39</f>
        <v>Eric Staal</v>
      </c>
      <c r="G37" s="27">
        <f>'C'!U39</f>
        <v>10.960981118072544</v>
      </c>
      <c r="H37" s="2" t="str">
        <f>'R'!B39</f>
        <v>Patric Hornqvist</v>
      </c>
      <c r="I37" s="27">
        <f>'R'!U39</f>
        <v>10.226652793097555</v>
      </c>
      <c r="J37" s="2" t="str">
        <f>L!B39</f>
        <v>Frank Vatrano</v>
      </c>
      <c r="K37" s="30">
        <f>L!U39</f>
        <v>10.568221599146668</v>
      </c>
    </row>
    <row r="38" spans="1:11" x14ac:dyDescent="0.25">
      <c r="A38" s="22">
        <v>38</v>
      </c>
      <c r="B38" s="39" t="str">
        <f>G!B40</f>
        <v>Cam Talbot</v>
      </c>
      <c r="C38" s="41">
        <f>G!M40</f>
        <v>1695</v>
      </c>
      <c r="D38" s="2" t="str">
        <f>D!B40</f>
        <v>Jaccob Slavin</v>
      </c>
      <c r="E38" s="27">
        <f>D!U40</f>
        <v>12.06779898006949</v>
      </c>
      <c r="F38" s="2" t="str">
        <f>'C'!B40</f>
        <v>Dylan Strome</v>
      </c>
      <c r="G38" s="27">
        <f>'C'!U40</f>
        <v>10.832421008438146</v>
      </c>
      <c r="H38" s="2" t="str">
        <f>'R'!B40</f>
        <v>Travis Konecny</v>
      </c>
      <c r="I38" s="27">
        <f>'R'!U40</f>
        <v>10.101134812582055</v>
      </c>
      <c r="J38" s="2" t="str">
        <f>L!B40</f>
        <v>Tyler Bertuzzi</v>
      </c>
      <c r="K38" s="30">
        <f>L!U40</f>
        <v>10.537951546859198</v>
      </c>
    </row>
    <row r="39" spans="1:11" x14ac:dyDescent="0.25">
      <c r="A39" s="22">
        <v>39</v>
      </c>
      <c r="B39" s="39" t="str">
        <f>G!B41</f>
        <v>Laurent Brossoit</v>
      </c>
      <c r="C39" s="41">
        <f>G!M41</f>
        <v>834</v>
      </c>
      <c r="D39" s="2" t="str">
        <f>D!B41</f>
        <v>Brandon Montour</v>
      </c>
      <c r="E39" s="27">
        <f>D!U41</f>
        <v>12.044960702838907</v>
      </c>
      <c r="F39" s="2" t="str">
        <f>'C'!B41</f>
        <v>William Karlsson</v>
      </c>
      <c r="G39" s="27">
        <f>'C'!U41</f>
        <v>10.800728188510455</v>
      </c>
      <c r="H39" s="2" t="str">
        <f>'R'!B41</f>
        <v>Charlie Coyle</v>
      </c>
      <c r="I39" s="27">
        <f>'R'!U41</f>
        <v>9.5370570418207254</v>
      </c>
      <c r="J39" s="2" t="str">
        <f>L!B41</f>
        <v>Andreas Johnsson</v>
      </c>
      <c r="K39" s="30">
        <f>L!U41</f>
        <v>10.478285951791651</v>
      </c>
    </row>
    <row r="40" spans="1:11" ht="15.75" thickBot="1" x14ac:dyDescent="0.3">
      <c r="A40" s="23">
        <v>40</v>
      </c>
      <c r="B40" s="40" t="str">
        <f>G!B42</f>
        <v>Jordan Binnington</v>
      </c>
      <c r="C40" s="53">
        <f>G!M42</f>
        <v>732</v>
      </c>
      <c r="D40" s="2" t="str">
        <f>D!B42</f>
        <v>Ryan Pulock</v>
      </c>
      <c r="E40" s="27">
        <f>D!U42</f>
        <v>12.02997202760174</v>
      </c>
      <c r="F40" s="2" t="str">
        <f>'C'!B42</f>
        <v>Alex Galchenyuk</v>
      </c>
      <c r="G40" s="27">
        <f>'C'!U42</f>
        <v>10.567857060198342</v>
      </c>
      <c r="H40" s="2" t="str">
        <f>'R'!B42</f>
        <v>Andrei Svechnikov</v>
      </c>
      <c r="I40" s="27">
        <f>'R'!U42</f>
        <v>9.3964217011311852</v>
      </c>
      <c r="J40" s="2" t="str">
        <f>L!B42</f>
        <v>Jakub Vrana</v>
      </c>
      <c r="K40" s="30">
        <f>L!U42</f>
        <v>10.472462734655425</v>
      </c>
    </row>
    <row r="41" spans="1:11" x14ac:dyDescent="0.25">
      <c r="A41" s="21">
        <v>41</v>
      </c>
      <c r="B41" s="38" t="str">
        <f>G!B43</f>
        <v>Anton Khudobin</v>
      </c>
      <c r="C41" s="41">
        <f>G!M43</f>
        <v>1275</v>
      </c>
      <c r="D41" s="24" t="str">
        <f>D!B43</f>
        <v>Jake Muzzin</v>
      </c>
      <c r="E41" s="26">
        <f>D!U43</f>
        <v>12.02733409957618</v>
      </c>
      <c r="F41" s="24" t="str">
        <f>'C'!B43</f>
        <v>Nick Schmaltz</v>
      </c>
      <c r="G41" s="26">
        <f>'C'!U43</f>
        <v>10.314432143405874</v>
      </c>
      <c r="H41" s="24" t="str">
        <f>'R'!B43</f>
        <v>Wayne Simmonds</v>
      </c>
      <c r="I41" s="26">
        <f>'R'!U43</f>
        <v>9.3932181496863869</v>
      </c>
      <c r="J41" s="24" t="str">
        <f>L!B43</f>
        <v>Sven Baertschi</v>
      </c>
      <c r="K41" s="29">
        <f>L!U43</f>
        <v>10.443776397572078</v>
      </c>
    </row>
    <row r="42" spans="1:11" x14ac:dyDescent="0.25">
      <c r="A42" s="22">
        <v>42</v>
      </c>
      <c r="B42" s="39" t="str">
        <f>G!B44</f>
        <v>Philipp Grubauer</v>
      </c>
      <c r="C42" s="41">
        <f>G!M44</f>
        <v>1194</v>
      </c>
      <c r="D42" s="2" t="str">
        <f>D!B44</f>
        <v>Aaron Ekblad</v>
      </c>
      <c r="E42" s="27">
        <f>D!U44</f>
        <v>12.004506632090223</v>
      </c>
      <c r="F42" s="2" t="str">
        <f>'C'!B44</f>
        <v>Nazem Kadri</v>
      </c>
      <c r="G42" s="27">
        <f>'C'!U44</f>
        <v>10.199292238009317</v>
      </c>
      <c r="H42" s="2" t="str">
        <f>'R'!B44</f>
        <v>Joonas Donskoi</v>
      </c>
      <c r="I42" s="27">
        <f>'R'!U44</f>
        <v>9.239373397394786</v>
      </c>
      <c r="J42" s="2" t="str">
        <f>L!B44</f>
        <v>Jaden Schwartz</v>
      </c>
      <c r="K42" s="30">
        <f>L!U44</f>
        <v>10.334619440959784</v>
      </c>
    </row>
    <row r="43" spans="1:11" x14ac:dyDescent="0.25">
      <c r="A43" s="22">
        <v>43</v>
      </c>
      <c r="B43" s="39" t="str">
        <f>G!B45</f>
        <v>Joonas Korpisalo</v>
      </c>
      <c r="C43" s="41">
        <f>G!M45</f>
        <v>1015</v>
      </c>
      <c r="D43" s="2" t="str">
        <f>D!B45</f>
        <v>Zach Werenski</v>
      </c>
      <c r="E43" s="27">
        <f>D!U45</f>
        <v>11.971301589535551</v>
      </c>
      <c r="F43" s="2" t="str">
        <f>'C'!B45</f>
        <v>Colin White</v>
      </c>
      <c r="G43" s="27">
        <f>'C'!U45</f>
        <v>9.7992797338322397</v>
      </c>
      <c r="H43" s="2" t="str">
        <f>'R'!B45</f>
        <v>Jordan Eberle</v>
      </c>
      <c r="I43" s="27">
        <f>'R'!U45</f>
        <v>9.1910866946888063</v>
      </c>
      <c r="J43" s="2" t="str">
        <f>L!B45</f>
        <v>Nino Niederreiter</v>
      </c>
      <c r="K43" s="30">
        <f>L!U45</f>
        <v>10.327636940167572</v>
      </c>
    </row>
    <row r="44" spans="1:11" x14ac:dyDescent="0.25">
      <c r="A44" s="22">
        <v>44</v>
      </c>
      <c r="B44" s="39" t="str">
        <f>G!B46</f>
        <v>Anders Nilsson</v>
      </c>
      <c r="C44" s="41">
        <f>G!M46</f>
        <v>1288</v>
      </c>
      <c r="D44" s="2" t="str">
        <f>D!B46</f>
        <v>Rasmus Dahlin</v>
      </c>
      <c r="E44" s="27">
        <f>D!U46</f>
        <v>11.9563032404895</v>
      </c>
      <c r="F44" s="2" t="str">
        <f>'C'!B46</f>
        <v>Kyle Turris</v>
      </c>
      <c r="G44" s="27">
        <f>'C'!U46</f>
        <v>9.648378775122719</v>
      </c>
      <c r="H44" s="2" t="str">
        <f>'R'!B46</f>
        <v>Anthony Mantha</v>
      </c>
      <c r="I44" s="27">
        <f>'R'!U46</f>
        <v>9.1831541293261782</v>
      </c>
      <c r="J44" s="2" t="str">
        <f>L!B46</f>
        <v>Thomas Vanek</v>
      </c>
      <c r="K44" s="30">
        <f>L!U46</f>
        <v>10.116940783991087</v>
      </c>
    </row>
    <row r="45" spans="1:11" ht="15.75" thickBot="1" x14ac:dyDescent="0.3">
      <c r="A45" s="23">
        <v>45</v>
      </c>
      <c r="B45" s="40" t="str">
        <f>G!B47</f>
        <v>Antti Niemi</v>
      </c>
      <c r="C45" s="53">
        <f>G!M47</f>
        <v>897</v>
      </c>
      <c r="D45" s="2" t="str">
        <f>D!B47</f>
        <v>Hampus Lindholm</v>
      </c>
      <c r="E45" s="27">
        <f>D!U47</f>
        <v>11.795586745083114</v>
      </c>
      <c r="F45" s="2" t="str">
        <f>'C'!B47</f>
        <v>Jeff Carter</v>
      </c>
      <c r="G45" s="27">
        <f>'C'!U47</f>
        <v>9.5842483993560244</v>
      </c>
      <c r="H45" s="2" t="str">
        <f>'R'!B47</f>
        <v>Tyler Toffoli</v>
      </c>
      <c r="I45" s="27">
        <f>'R'!U47</f>
        <v>9.1694023009405043</v>
      </c>
      <c r="J45" s="2" t="str">
        <f>L!B47</f>
        <v>Ondrej Palat</v>
      </c>
      <c r="K45" s="30">
        <f>L!U47</f>
        <v>10.05687062253774</v>
      </c>
    </row>
    <row r="46" spans="1:11" x14ac:dyDescent="0.25">
      <c r="A46" s="21">
        <v>46</v>
      </c>
      <c r="B46" s="38" t="str">
        <f>G!B48</f>
        <v>Alexandar Georgiev</v>
      </c>
      <c r="C46" s="41">
        <f>G!M48</f>
        <v>1022</v>
      </c>
      <c r="D46" s="24" t="str">
        <f>D!B48</f>
        <v>Noah Hanifin</v>
      </c>
      <c r="E46" s="26">
        <f>D!U48</f>
        <v>11.750311167605465</v>
      </c>
      <c r="F46" s="24" t="str">
        <f>'C'!B48</f>
        <v>Jesperi Kotkaniemi</v>
      </c>
      <c r="G46" s="26">
        <f>'C'!U48</f>
        <v>9.1818570837391533</v>
      </c>
      <c r="H46" s="24" t="str">
        <f>'R'!B48</f>
        <v>Nikolay Goldobin</v>
      </c>
      <c r="I46" s="26">
        <f>'R'!U48</f>
        <v>9.0179015186261111</v>
      </c>
      <c r="J46" s="24" t="str">
        <f>L!B48</f>
        <v>Ilya Kovalchuk</v>
      </c>
      <c r="K46" s="29">
        <f>L!U48</f>
        <v>10.047627428983001</v>
      </c>
    </row>
    <row r="47" spans="1:11" x14ac:dyDescent="0.25">
      <c r="A47" s="22">
        <v>47</v>
      </c>
      <c r="B47" s="39" t="str">
        <f>G!B49</f>
        <v>Aaron Dell</v>
      </c>
      <c r="C47" s="41">
        <f>G!M49</f>
        <v>966</v>
      </c>
      <c r="D47" s="2" t="str">
        <f>D!B49</f>
        <v>Mike Matheson</v>
      </c>
      <c r="E47" s="27">
        <f>D!U49</f>
        <v>11.703938089801019</v>
      </c>
      <c r="F47" s="2" t="str">
        <f>'C'!B49</f>
        <v>Derek Stepan</v>
      </c>
      <c r="G47" s="27">
        <f>'C'!U49</f>
        <v>9.1401347679462077</v>
      </c>
      <c r="H47" s="2" t="str">
        <f>'R'!B49</f>
        <v>Jakob Silfverberg</v>
      </c>
      <c r="I47" s="27">
        <f>'R'!U49</f>
        <v>9.0123018240489756</v>
      </c>
      <c r="J47" s="2" t="str">
        <f>L!B49</f>
        <v>Jason Zucker</v>
      </c>
      <c r="K47" s="30">
        <f>L!U49</f>
        <v>10.045226556342719</v>
      </c>
    </row>
    <row r="48" spans="1:11" x14ac:dyDescent="0.25">
      <c r="A48" s="22">
        <v>48</v>
      </c>
      <c r="B48" s="39" t="str">
        <f>G!B50</f>
        <v>Brian Elliott</v>
      </c>
      <c r="C48" s="41">
        <f>G!M50</f>
        <v>787</v>
      </c>
      <c r="D48" s="2" t="str">
        <f>D!B50</f>
        <v>Jake Gardiner</v>
      </c>
      <c r="E48" s="27">
        <f>D!U50</f>
        <v>11.643553049720481</v>
      </c>
      <c r="F48" s="2" t="str">
        <f>'C'!B50</f>
        <v>Anthony Cirelli</v>
      </c>
      <c r="G48" s="27">
        <f>'C'!U50</f>
        <v>8.789658006213056</v>
      </c>
      <c r="H48" s="2" t="str">
        <f>'R'!B50</f>
        <v>Luke Kunin</v>
      </c>
      <c r="I48" s="27">
        <f>'R'!U50</f>
        <v>8.8082039391269511</v>
      </c>
      <c r="J48" s="2" t="str">
        <f>L!B50</f>
        <v>Jimmy Vesey</v>
      </c>
      <c r="K48" s="30">
        <f>L!U50</f>
        <v>9.9045505819600379</v>
      </c>
    </row>
    <row r="49" spans="1:11" x14ac:dyDescent="0.25">
      <c r="A49" s="22">
        <v>49</v>
      </c>
      <c r="B49" s="39" t="str">
        <f>G!B51</f>
        <v>Alex Stalock</v>
      </c>
      <c r="C49" s="41">
        <f>G!M51</f>
        <v>720</v>
      </c>
      <c r="D49" s="2" t="str">
        <f>D!B51</f>
        <v>Tony DeAngelo</v>
      </c>
      <c r="E49" s="27">
        <f>D!U51</f>
        <v>11.596087877689666</v>
      </c>
      <c r="F49" s="2" t="str">
        <f>'C'!B51</f>
        <v>Alexander Wennberg</v>
      </c>
      <c r="G49" s="27">
        <f>'C'!U51</f>
        <v>8.6934228713979547</v>
      </c>
      <c r="H49" s="2" t="str">
        <f>'R'!B51</f>
        <v>Pavel Buchnevich</v>
      </c>
      <c r="I49" s="27">
        <f>'R'!U51</f>
        <v>8.776138457286379</v>
      </c>
      <c r="J49" s="2" t="str">
        <f>L!B51</f>
        <v>Kevin Fiala</v>
      </c>
      <c r="K49" s="30">
        <f>L!U51</f>
        <v>9.9025163688651006</v>
      </c>
    </row>
    <row r="50" spans="1:11" ht="15.75" thickBot="1" x14ac:dyDescent="0.3">
      <c r="A50" s="23">
        <v>50</v>
      </c>
      <c r="B50" s="40" t="str">
        <f>G!B52</f>
        <v>Corey Crawford</v>
      </c>
      <c r="C50" s="53">
        <f>G!M52</f>
        <v>1298</v>
      </c>
      <c r="D50" s="2" t="str">
        <f>D!B52</f>
        <v>Oscar Klefbom</v>
      </c>
      <c r="E50" s="27">
        <f>D!U52</f>
        <v>11.550995759069501</v>
      </c>
      <c r="F50" s="2" t="str">
        <f>'C'!B52</f>
        <v>Nolan Patrick</v>
      </c>
      <c r="G50" s="27">
        <f>'C'!U52</f>
        <v>8.5874471539382178</v>
      </c>
      <c r="H50" s="2" t="str">
        <f>'R'!B52</f>
        <v>Jake Virtanen</v>
      </c>
      <c r="I50" s="27">
        <f>'R'!U52</f>
        <v>8.7726948142188572</v>
      </c>
      <c r="J50" s="2" t="str">
        <f>L!B52</f>
        <v>Alexander Kerfoot</v>
      </c>
      <c r="K50" s="30">
        <f>L!U52</f>
        <v>9.8399096769150987</v>
      </c>
    </row>
    <row r="51" spans="1:11" x14ac:dyDescent="0.25">
      <c r="A51" s="21">
        <v>51</v>
      </c>
      <c r="B51" s="38" t="str">
        <f>G!B53</f>
        <v>Jonathan Bernier</v>
      </c>
      <c r="C51" s="41">
        <f>G!M53</f>
        <v>1245</v>
      </c>
      <c r="D51" s="24" t="str">
        <f>D!B53</f>
        <v>Justin Faulk</v>
      </c>
      <c r="E51" s="26">
        <f>D!U53</f>
        <v>11.485787121155218</v>
      </c>
      <c r="F51" s="24" t="str">
        <f>'C'!B53</f>
        <v>Jason Dickinson</v>
      </c>
      <c r="G51" s="26">
        <f>'C'!U53</f>
        <v>8.2208486013638016</v>
      </c>
      <c r="H51" s="24" t="str">
        <f>'R'!B53</f>
        <v>Alex Iafallo</v>
      </c>
      <c r="I51" s="26">
        <f>'R'!U53</f>
        <v>8.6473387945370757</v>
      </c>
      <c r="J51" s="24" t="str">
        <f>L!B53</f>
        <v>Zach Aston-Reese</v>
      </c>
      <c r="K51" s="29">
        <f>L!U53</f>
        <v>9.3240806787186266</v>
      </c>
    </row>
    <row r="52" spans="1:11" x14ac:dyDescent="0.25">
      <c r="A52" s="22">
        <v>52</v>
      </c>
      <c r="B52" s="39" t="str">
        <f>G!B54</f>
        <v>Mackenzie Blackwood</v>
      </c>
      <c r="C52" s="41">
        <f>G!M54</f>
        <v>658</v>
      </c>
      <c r="D52" s="2" t="str">
        <f>D!B54</f>
        <v>Erik Johnson</v>
      </c>
      <c r="E52" s="27">
        <f>D!U54</f>
        <v>11.440212267107626</v>
      </c>
      <c r="F52" s="2" t="str">
        <f>'C'!B54</f>
        <v>Adrian Kempe</v>
      </c>
      <c r="G52" s="27">
        <f>'C'!U54</f>
        <v>8.2180569021730658</v>
      </c>
      <c r="H52" s="2" t="str">
        <f>'R'!B54</f>
        <v>Dominik Kahun</v>
      </c>
      <c r="I52" s="27">
        <f>'R'!U54</f>
        <v>8.6146512464104781</v>
      </c>
      <c r="J52" s="2" t="str">
        <f>L!B54</f>
        <v>Patrick Marleau</v>
      </c>
      <c r="K52" s="30">
        <f>L!U54</f>
        <v>9.3195793300342995</v>
      </c>
    </row>
    <row r="53" spans="1:11" x14ac:dyDescent="0.25">
      <c r="A53" s="22">
        <v>53</v>
      </c>
      <c r="B53" s="39" t="str">
        <f>G!B55</f>
        <v>Antti Raanta</v>
      </c>
      <c r="C53" s="41">
        <f>G!M55</f>
        <v>687</v>
      </c>
      <c r="D53" s="2" t="str">
        <f>D!B55</f>
        <v>Vince Dunn</v>
      </c>
      <c r="E53" s="27">
        <f>D!U55</f>
        <v>11.2937680175851</v>
      </c>
      <c r="F53" s="2" t="str">
        <f>'C'!B55</f>
        <v>Pavel Zacha</v>
      </c>
      <c r="G53" s="27">
        <f>'C'!U55</f>
        <v>7.9901673993118623</v>
      </c>
      <c r="H53" s="2" t="str">
        <f>'R'!B55</f>
        <v>Kyle Okposo</v>
      </c>
      <c r="I53" s="27">
        <f>'R'!U55</f>
        <v>8.2991222501312052</v>
      </c>
      <c r="J53" s="2" t="str">
        <f>L!B55</f>
        <v>Sam Bennett</v>
      </c>
      <c r="K53" s="30">
        <f>L!U55</f>
        <v>9.2538821538048186</v>
      </c>
    </row>
    <row r="54" spans="1:11" x14ac:dyDescent="0.25">
      <c r="A54" s="22">
        <v>54</v>
      </c>
      <c r="B54" s="39" t="str">
        <f>G!B56</f>
        <v>Cal Petersen</v>
      </c>
      <c r="C54" s="41">
        <f>G!M56</f>
        <v>622</v>
      </c>
      <c r="D54" s="2" t="str">
        <f>D!B56</f>
        <v>Ivan Provorov</v>
      </c>
      <c r="E54" s="27">
        <f>D!U56</f>
        <v>11.246933037992747</v>
      </c>
      <c r="F54" s="2" t="str">
        <f>'C'!B56</f>
        <v>Brett Howden</v>
      </c>
      <c r="G54" s="27">
        <f>'C'!U56</f>
        <v>7.751183675318809</v>
      </c>
      <c r="H54" s="2" t="str">
        <f>'R'!B56</f>
        <v>Robert Thomas</v>
      </c>
      <c r="I54" s="27">
        <f>'R'!U56</f>
        <v>8.2247586123167409</v>
      </c>
      <c r="J54" s="2" t="str">
        <f>L!B56</f>
        <v>Alexander Steen</v>
      </c>
      <c r="K54" s="30">
        <f>L!U56</f>
        <v>9.2458753279726267</v>
      </c>
    </row>
    <row r="55" spans="1:11" ht="15.75" thickBot="1" x14ac:dyDescent="0.3">
      <c r="A55" s="23">
        <v>55</v>
      </c>
      <c r="B55" s="40" t="str">
        <f>G!B57</f>
        <v>Calvin Pickard</v>
      </c>
      <c r="C55" s="53">
        <f>G!M57</f>
        <v>581</v>
      </c>
      <c r="D55" s="2" t="str">
        <f>D!B57</f>
        <v>Ben Hutton</v>
      </c>
      <c r="E55" s="27">
        <f>D!U57</f>
        <v>11.189223364697849</v>
      </c>
      <c r="F55" s="2" t="str">
        <f>'C'!B57</f>
        <v>Tyson Jost</v>
      </c>
      <c r="G55" s="27">
        <f>'C'!U57</f>
        <v>7.6971339657028111</v>
      </c>
      <c r="H55" s="2" t="str">
        <f>'R'!B57</f>
        <v>William Nylander</v>
      </c>
      <c r="I55" s="27">
        <f>'R'!U57</f>
        <v>8.1919005439756951</v>
      </c>
      <c r="J55" s="2" t="str">
        <f>L!B57</f>
        <v>Conor Sheary</v>
      </c>
      <c r="K55" s="30">
        <f>L!U57</f>
        <v>9.1753156256166477</v>
      </c>
    </row>
    <row r="56" spans="1:11" x14ac:dyDescent="0.25">
      <c r="A56" s="21">
        <v>56</v>
      </c>
      <c r="B56" s="38" t="str">
        <f>G!B58</f>
        <v>Michael Hutchinson</v>
      </c>
      <c r="C56" s="41">
        <f>G!M58</f>
        <v>496</v>
      </c>
      <c r="D56" s="24" t="str">
        <f>D!B58</f>
        <v>Miro Heiskanen</v>
      </c>
      <c r="E56" s="26">
        <f>D!U58</f>
        <v>11.184462688037719</v>
      </c>
      <c r="F56" s="24" t="str">
        <f>'C'!B58</f>
        <v>Filip Chytil</v>
      </c>
      <c r="G56" s="26">
        <f>'C'!U58</f>
        <v>7.6275719916664579</v>
      </c>
      <c r="H56" s="24" t="str">
        <f>'R'!B58</f>
        <v>Daniel Sprong</v>
      </c>
      <c r="I56" s="26">
        <f>'R'!U58</f>
        <v>7.9883085831012943</v>
      </c>
      <c r="J56" s="24" t="str">
        <f>L!B58</f>
        <v>Jake DeBrusk</v>
      </c>
      <c r="K56" s="29">
        <f>L!U58</f>
        <v>8.8104057995193514</v>
      </c>
    </row>
    <row r="57" spans="1:11" x14ac:dyDescent="0.25">
      <c r="A57" s="22">
        <v>57</v>
      </c>
      <c r="B57" s="39" t="str">
        <f>G!B59</f>
        <v>Anthony Stolarz</v>
      </c>
      <c r="C57" s="41">
        <f>G!M59</f>
        <v>570</v>
      </c>
      <c r="D57" s="2" t="str">
        <f>D!B59</f>
        <v>Dougie Hamilton</v>
      </c>
      <c r="E57" s="27">
        <f>D!U59</f>
        <v>11.182718888226763</v>
      </c>
      <c r="F57" s="2" t="str">
        <f>'C'!B59</f>
        <v>Casey Mittelstadt</v>
      </c>
      <c r="G57" s="27">
        <f>'C'!U59</f>
        <v>7.610703015518455</v>
      </c>
      <c r="H57" s="2" t="str">
        <f>'R'!B59</f>
        <v>Oliver Bjorkstrand</v>
      </c>
      <c r="I57" s="27">
        <f>'R'!U59</f>
        <v>7.7731313797539681</v>
      </c>
      <c r="J57" s="2" t="str">
        <f>L!B59</f>
        <v>Nick Cousins</v>
      </c>
      <c r="K57" s="30">
        <f>L!U59</f>
        <v>8.6993822455706002</v>
      </c>
    </row>
    <row r="58" spans="1:11" x14ac:dyDescent="0.25">
      <c r="A58" s="22">
        <v>58</v>
      </c>
      <c r="B58" s="39" t="str">
        <f>G!B60</f>
        <v>Malcolm Subban</v>
      </c>
      <c r="C58" s="41">
        <f>G!M60</f>
        <v>447</v>
      </c>
      <c r="D58" s="2" t="str">
        <f>D!B60</f>
        <v>Sami Vatanen</v>
      </c>
      <c r="E58" s="27">
        <f>D!U60</f>
        <v>11.149757976063571</v>
      </c>
      <c r="F58" s="2" t="str">
        <f>'C'!B60</f>
        <v>Henrik Borgstrom</v>
      </c>
      <c r="G58" s="27">
        <f>'C'!U60</f>
        <v>7.6068487546114412</v>
      </c>
      <c r="H58" s="2" t="str">
        <f>'R'!B60</f>
        <v>Anthony Duclair</v>
      </c>
      <c r="I58" s="27">
        <f>'R'!U60</f>
        <v>7.6720974829482493</v>
      </c>
      <c r="J58" s="2" t="str">
        <f>L!B60</f>
        <v>Lawson Crouse</v>
      </c>
      <c r="K58" s="30">
        <f>L!U60</f>
        <v>8.565424987284743</v>
      </c>
    </row>
    <row r="59" spans="1:11" x14ac:dyDescent="0.25">
      <c r="A59" s="22">
        <v>59</v>
      </c>
      <c r="B59" s="39" t="str">
        <f>G!B61</f>
        <v>Chad Johnson</v>
      </c>
      <c r="C59" s="41">
        <f>G!M61</f>
        <v>810</v>
      </c>
      <c r="D59" s="2" t="str">
        <f>D!B61</f>
        <v>Alex Goligoski</v>
      </c>
      <c r="E59" s="27">
        <f>D!U61</f>
        <v>11.059630704895623</v>
      </c>
      <c r="F59" s="2" t="str">
        <f>'C'!B61</f>
        <v>Jordan Greenway</v>
      </c>
      <c r="G59" s="27">
        <f>'C'!U61</f>
        <v>7.5387685318737798</v>
      </c>
      <c r="H59" s="2" t="str">
        <f>'R'!B61</f>
        <v>David Backes</v>
      </c>
      <c r="I59" s="27">
        <f>'R'!U61</f>
        <v>7.5573787808691826</v>
      </c>
      <c r="J59" s="2" t="str">
        <f>L!B61</f>
        <v>Vladislav Namestnikov</v>
      </c>
      <c r="K59" s="30">
        <f>L!U61</f>
        <v>8.3760623387452782</v>
      </c>
    </row>
    <row r="60" spans="1:11" ht="15.75" thickBot="1" x14ac:dyDescent="0.3">
      <c r="A60" s="23">
        <v>60</v>
      </c>
      <c r="B60" s="40" t="str">
        <f>G!B62</f>
        <v>Scott Darling</v>
      </c>
      <c r="C60" s="53">
        <f>G!M62</f>
        <v>486</v>
      </c>
      <c r="D60" s="2" t="str">
        <f>D!B62</f>
        <v>Cam Fowler</v>
      </c>
      <c r="E60" s="27">
        <f>D!U62</f>
        <v>10.957375516764646</v>
      </c>
      <c r="F60" s="2" t="str">
        <f>'C'!B62</f>
        <v>Jayce Hawryluk</v>
      </c>
      <c r="G60" s="27">
        <f>'C'!U62</f>
        <v>7.4165942674868983</v>
      </c>
      <c r="H60" s="2" t="str">
        <f>'R'!B62</f>
        <v>Danton Heinen</v>
      </c>
      <c r="I60" s="27">
        <f>'R'!U62</f>
        <v>7.4927002491996513</v>
      </c>
      <c r="J60" s="2" t="str">
        <f>L!B62</f>
        <v>Mattias Janmark</v>
      </c>
      <c r="K60" s="30">
        <f>L!U62</f>
        <v>8.3533632671463032</v>
      </c>
    </row>
    <row r="61" spans="1:11" x14ac:dyDescent="0.25">
      <c r="A61" s="21">
        <v>61</v>
      </c>
      <c r="B61" s="38" t="str">
        <f>G!B63</f>
        <v>Thatcher Demko</v>
      </c>
      <c r="C61" s="41">
        <f>G!M63</f>
        <v>60</v>
      </c>
      <c r="D61" s="24" t="str">
        <f>D!B63</f>
        <v>Brett Pesce</v>
      </c>
      <c r="E61" s="26">
        <f>D!U63</f>
        <v>10.949820099989671</v>
      </c>
      <c r="F61" s="24" t="str">
        <f>'C'!B63</f>
        <v>Jakob Forsbacka Karlsson</v>
      </c>
      <c r="G61" s="26">
        <f>'C'!U63</f>
        <v>7.412488557546224</v>
      </c>
      <c r="H61" s="24" t="str">
        <f>'R'!B63</f>
        <v>Christian Fischer</v>
      </c>
      <c r="I61" s="26">
        <f>'R'!U63</f>
        <v>7.4815519860330646</v>
      </c>
      <c r="J61" s="24" t="str">
        <f>L!B63</f>
        <v>Anthony Beauvillier</v>
      </c>
      <c r="K61" s="29">
        <f>L!U63</f>
        <v>8.3220281427034966</v>
      </c>
    </row>
    <row r="62" spans="1:11" x14ac:dyDescent="0.25">
      <c r="A62" s="22">
        <v>62</v>
      </c>
      <c r="B62" s="39" t="str">
        <f>G!B64</f>
        <v>Michal Neuvirth</v>
      </c>
      <c r="C62" s="41">
        <f>G!M64</f>
        <v>366</v>
      </c>
      <c r="D62" s="2" t="str">
        <f>D!B64</f>
        <v>Shea Theodore</v>
      </c>
      <c r="E62" s="27">
        <f>D!U64</f>
        <v>10.936709337707889</v>
      </c>
      <c r="F62" s="2" t="str">
        <f>'C'!B64</f>
        <v>Joel Eriksson Ek</v>
      </c>
      <c r="G62" s="27">
        <f>'C'!U64</f>
        <v>7.178550301154619</v>
      </c>
      <c r="H62" s="2" t="str">
        <f>'R'!B64</f>
        <v>Ty Rattie</v>
      </c>
      <c r="I62" s="27">
        <f>'R'!U64</f>
        <v>7.2740922262997731</v>
      </c>
      <c r="J62" s="2" t="str">
        <f>L!B64</f>
        <v>Pat Maroon</v>
      </c>
      <c r="K62" s="30">
        <f>L!U64</f>
        <v>8.1948755047180502</v>
      </c>
    </row>
    <row r="63" spans="1:11" x14ac:dyDescent="0.25">
      <c r="A63" s="22">
        <v>63</v>
      </c>
      <c r="B63" s="39" t="str">
        <f>G!B65</f>
        <v>Alex Nedeljkovic</v>
      </c>
      <c r="C63" s="41">
        <f>G!M65</f>
        <v>60</v>
      </c>
      <c r="D63" s="2" t="str">
        <f>D!B65</f>
        <v>Travis Hamonic</v>
      </c>
      <c r="E63" s="27">
        <f>D!U65</f>
        <v>10.809172822515388</v>
      </c>
      <c r="F63" s="2" t="str">
        <f>'C'!B65</f>
        <v>Lias Andersson</v>
      </c>
      <c r="G63" s="27">
        <f>'C'!U65</f>
        <v>6.9127692232295308</v>
      </c>
      <c r="H63" s="2" t="str">
        <f>'R'!B65</f>
        <v>James Neal</v>
      </c>
      <c r="I63" s="27">
        <f>'R'!U65</f>
        <v>7.2645196214504129</v>
      </c>
      <c r="J63" s="2" t="str">
        <f>L!B65</f>
        <v>Michael Rasmussen</v>
      </c>
      <c r="K63" s="30">
        <f>L!U65</f>
        <v>8.0975162976227733</v>
      </c>
    </row>
    <row r="64" spans="1:11" x14ac:dyDescent="0.25">
      <c r="A64" s="22">
        <v>64</v>
      </c>
      <c r="B64" s="39" t="str">
        <f>G!B66</f>
        <v>Michael DiPietro</v>
      </c>
      <c r="C64" s="41">
        <f>G!M66</f>
        <v>60</v>
      </c>
      <c r="D64" s="2" t="str">
        <f>D!B66</f>
        <v>Shayne Gostisbehere</v>
      </c>
      <c r="E64" s="27">
        <f>D!U66</f>
        <v>10.73648353305113</v>
      </c>
      <c r="F64" s="2" t="e">
        <f>'C'!#REF!</f>
        <v>#REF!</v>
      </c>
      <c r="G64" s="27" t="e">
        <f>'C'!#REF!</f>
        <v>#REF!</v>
      </c>
      <c r="H64" s="2" t="str">
        <f>'R'!B66</f>
        <v>Jack Roslovic</v>
      </c>
      <c r="I64" s="27">
        <f>'R'!U66</f>
        <v>7.0556498618275949</v>
      </c>
      <c r="J64" s="2" t="str">
        <f>L!B66</f>
        <v>Milan Lucic</v>
      </c>
      <c r="K64" s="30">
        <f>L!U66</f>
        <v>7.9651725882680005</v>
      </c>
    </row>
    <row r="65" spans="1:11" ht="15.75" thickBot="1" x14ac:dyDescent="0.3">
      <c r="A65" s="23">
        <v>65</v>
      </c>
      <c r="B65" s="40" t="str">
        <f>G!B67</f>
        <v>Mike Condon</v>
      </c>
      <c r="C65" s="53">
        <f>G!M67</f>
        <v>75</v>
      </c>
      <c r="D65" s="2" t="str">
        <f>D!B67</f>
        <v>Brady Skjei</v>
      </c>
      <c r="E65" s="27">
        <f>D!U67</f>
        <v>10.700797955988179</v>
      </c>
      <c r="F65" s="2" t="e">
        <f>'C'!#REF!</f>
        <v>#REF!</v>
      </c>
      <c r="G65" s="27" t="e">
        <f>'C'!#REF!</f>
        <v>#REF!</v>
      </c>
      <c r="H65" s="2" t="str">
        <f>'R'!B67</f>
        <v>Jesse Puljujarvi</v>
      </c>
      <c r="I65" s="27">
        <f>'R'!U67</f>
        <v>6.7299558996933531</v>
      </c>
      <c r="J65" s="2" t="str">
        <f>L!B67</f>
        <v>Brendan Lemieux</v>
      </c>
      <c r="K65" s="30">
        <f>L!U67</f>
        <v>7.9032518344059639</v>
      </c>
    </row>
    <row r="66" spans="1:11" x14ac:dyDescent="0.25">
      <c r="A66" s="21">
        <v>66</v>
      </c>
      <c r="B66" s="38" t="str">
        <f>G!B68</f>
        <v>Alex Lyon</v>
      </c>
      <c r="C66" s="41">
        <f>G!M68</f>
        <v>71</v>
      </c>
      <c r="D66" s="24" t="str">
        <f>D!B68</f>
        <v>Jakob Chychrun</v>
      </c>
      <c r="E66" s="26">
        <f>D!U68</f>
        <v>10.560150626038185</v>
      </c>
      <c r="F66" s="24" t="e">
        <f>'C'!#REF!</f>
        <v>#REF!</v>
      </c>
      <c r="G66" s="26" t="e">
        <f>'C'!#REF!</f>
        <v>#REF!</v>
      </c>
      <c r="H66" s="24" t="str">
        <f>'R'!B68</f>
        <v>Tomas Hyka</v>
      </c>
      <c r="I66" s="26">
        <f>'R'!U68</f>
        <v>6.6690403452130207</v>
      </c>
      <c r="J66" s="24" t="str">
        <f>L!B68</f>
        <v>Ivan Barbashev</v>
      </c>
      <c r="K66" s="29">
        <f>L!U68</f>
        <v>7.895388516253564</v>
      </c>
    </row>
    <row r="67" spans="1:11" x14ac:dyDescent="0.25">
      <c r="A67" s="22">
        <v>67</v>
      </c>
      <c r="B67" s="39" t="str">
        <f>G!B69</f>
        <v>Cory Schneider</v>
      </c>
      <c r="C67" s="41">
        <f>G!M69</f>
        <v>495</v>
      </c>
      <c r="D67" s="2" t="str">
        <f>D!B69</f>
        <v>Troy Stecher</v>
      </c>
      <c r="E67" s="27">
        <f>D!U69</f>
        <v>10.533475089153956</v>
      </c>
      <c r="F67" s="2" t="e">
        <f>'C'!#REF!</f>
        <v>#REF!</v>
      </c>
      <c r="G67" s="27" t="e">
        <f>'C'!#REF!</f>
        <v>#REF!</v>
      </c>
      <c r="H67" s="2" t="str">
        <f>'R'!B69</f>
        <v>Denis Gurianov</v>
      </c>
      <c r="I67" s="27">
        <f>'R'!U69</f>
        <v>6.4324142440633398</v>
      </c>
      <c r="J67" s="2" t="str">
        <f>L!B69</f>
        <v>Tyler Motte</v>
      </c>
      <c r="K67" s="30">
        <f>L!U69</f>
        <v>7.854783074926539</v>
      </c>
    </row>
    <row r="68" spans="1:11" x14ac:dyDescent="0.25">
      <c r="A68" s="22">
        <v>68</v>
      </c>
      <c r="B68" s="39" t="str">
        <f>G!B70</f>
        <v>Pavel Francouz</v>
      </c>
      <c r="C68" s="41">
        <f>G!M70</f>
        <v>61</v>
      </c>
      <c r="D68" s="2" t="str">
        <f>D!B70</f>
        <v>Noah Juulsen</v>
      </c>
      <c r="E68" s="27">
        <f>D!U70</f>
        <v>10.32616107848799</v>
      </c>
      <c r="F68" s="2" t="e">
        <f>'C'!#REF!</f>
        <v>#REF!</v>
      </c>
      <c r="G68" s="27" t="e">
        <f>'C'!#REF!</f>
        <v>#REF!</v>
      </c>
      <c r="H68" s="2" t="str">
        <f>'R'!B70</f>
        <v>Valeri Nichushkin</v>
      </c>
      <c r="I68" s="27">
        <f>'R'!U70</f>
        <v>6.3101635196163679</v>
      </c>
      <c r="J68" s="2" t="str">
        <f>L!B70</f>
        <v>Andre Burakovsky</v>
      </c>
      <c r="K68" s="30">
        <f>L!U70</f>
        <v>7.7642587635080353</v>
      </c>
    </row>
    <row r="69" spans="1:11" x14ac:dyDescent="0.25">
      <c r="A69" s="22">
        <v>69</v>
      </c>
      <c r="B69" s="39" t="str">
        <f>G!B71</f>
        <v>Tristan Jarry</v>
      </c>
      <c r="C69" s="41">
        <f>G!M71</f>
        <v>120</v>
      </c>
      <c r="D69" s="2" t="str">
        <f>D!B71</f>
        <v>Mikhail Sergachev</v>
      </c>
      <c r="E69" s="27">
        <f>D!U71</f>
        <v>10.21996370995466</v>
      </c>
      <c r="F69" s="2" t="e">
        <f>'C'!#REF!</f>
        <v>#REF!</v>
      </c>
      <c r="G69" s="27" t="e">
        <f>'C'!#REF!</f>
        <v>#REF!</v>
      </c>
      <c r="H69" s="2" t="str">
        <f>'R'!B71</f>
        <v>Jordan Kyrou</v>
      </c>
      <c r="I69" s="27">
        <f>'R'!U71</f>
        <v>6.1674054423112539</v>
      </c>
      <c r="J69" s="2" t="str">
        <f>L!B71</f>
        <v>Ryan Donato</v>
      </c>
      <c r="K69" s="30">
        <f>L!U71</f>
        <v>7.1651176081750947</v>
      </c>
    </row>
    <row r="70" spans="1:11" ht="15.75" thickBot="1" x14ac:dyDescent="0.3">
      <c r="A70" s="23">
        <v>70</v>
      </c>
      <c r="B70" s="40">
        <f>G!B72</f>
        <v>0</v>
      </c>
      <c r="C70" s="53">
        <f>G!M72</f>
        <v>0</v>
      </c>
      <c r="D70" s="2" t="str">
        <f>D!B72</f>
        <v>Colton Parayko</v>
      </c>
      <c r="E70" s="27">
        <f>D!U72</f>
        <v>10.198997329285181</v>
      </c>
      <c r="F70" s="2" t="e">
        <f>'C'!#REF!</f>
        <v>#REF!</v>
      </c>
      <c r="G70" s="27" t="e">
        <f>'C'!#REF!</f>
        <v>#REF!</v>
      </c>
      <c r="H70" s="2" t="str">
        <f>'R'!B72</f>
        <v>Sammy Blais</v>
      </c>
      <c r="I70" s="27">
        <f>'R'!U72</f>
        <v>6.1518117033350785</v>
      </c>
      <c r="J70" s="2" t="str">
        <f>L!B72</f>
        <v>Warren Foegele</v>
      </c>
      <c r="K70" s="30">
        <f>L!U72</f>
        <v>7.107032590145173</v>
      </c>
    </row>
    <row r="71" spans="1:11" x14ac:dyDescent="0.25">
      <c r="A71" s="21">
        <v>71</v>
      </c>
      <c r="B71" s="38">
        <f>G!B73</f>
        <v>0</v>
      </c>
      <c r="C71" s="41">
        <f>G!M73</f>
        <v>0</v>
      </c>
      <c r="D71" s="24" t="str">
        <f>D!B73</f>
        <v>Travis Sanheim</v>
      </c>
      <c r="E71" s="26">
        <f>D!U73</f>
        <v>10.087147568472096</v>
      </c>
      <c r="F71" s="24" t="e">
        <f>'C'!#REF!</f>
        <v>#REF!</v>
      </c>
      <c r="G71" s="26" t="e">
        <f>'C'!#REF!</f>
        <v>#REF!</v>
      </c>
      <c r="H71" s="24" t="str">
        <f>'R'!B73</f>
        <v>Valentin Zykov</v>
      </c>
      <c r="I71" s="26">
        <f>'R'!U73</f>
        <v>6.0026254416658009</v>
      </c>
      <c r="J71" s="24" t="str">
        <f>L!B73</f>
        <v>Tage Thompson</v>
      </c>
      <c r="K71" s="29">
        <f>L!U73</f>
        <v>7.0252213962277725</v>
      </c>
    </row>
    <row r="72" spans="1:11" x14ac:dyDescent="0.25">
      <c r="A72" s="22">
        <v>72</v>
      </c>
      <c r="B72" s="39">
        <f>G!B74</f>
        <v>0</v>
      </c>
      <c r="C72" s="41">
        <f>G!M74</f>
        <v>0</v>
      </c>
      <c r="D72" s="2" t="str">
        <f>D!B74</f>
        <v>Madison Bowey</v>
      </c>
      <c r="E72" s="27">
        <f>D!U74</f>
        <v>10.058761163301945</v>
      </c>
      <c r="F72" s="2" t="e">
        <f>'C'!#REF!</f>
        <v>#REF!</v>
      </c>
      <c r="G72" s="27" t="e">
        <f>'C'!#REF!</f>
        <v>#REF!</v>
      </c>
      <c r="H72" s="2" t="str">
        <f>'R'!B74</f>
        <v>Kailer Yamamoto</v>
      </c>
      <c r="I72" s="27">
        <f>'R'!U74</f>
        <v>5.7849989842967862</v>
      </c>
      <c r="J72" s="2" t="str">
        <f>L!B74</f>
        <v>Vladislav Kamenev</v>
      </c>
      <c r="K72" s="30">
        <f>L!U74</f>
        <v>6.8524875219598407</v>
      </c>
    </row>
    <row r="73" spans="1:11" x14ac:dyDescent="0.25">
      <c r="A73" s="22">
        <v>73</v>
      </c>
      <c r="B73" s="39">
        <f>G!B75</f>
        <v>0</v>
      </c>
      <c r="C73" s="41">
        <f>G!M75</f>
        <v>0</v>
      </c>
      <c r="D73" s="2" t="str">
        <f>D!B75</f>
        <v>Nick Leddy</v>
      </c>
      <c r="E73" s="27">
        <f>D!U75</f>
        <v>9.9040421794872984</v>
      </c>
      <c r="F73" s="2">
        <f>'C'!B66</f>
        <v>0</v>
      </c>
      <c r="G73" s="27">
        <f>'C'!U66</f>
        <v>0</v>
      </c>
      <c r="H73" s="2" t="e">
        <f>'R'!#REF!</f>
        <v>#REF!</v>
      </c>
      <c r="I73" s="27" t="e">
        <f>'R'!#REF!</f>
        <v>#REF!</v>
      </c>
      <c r="J73" s="2" t="str">
        <f>L!B75</f>
        <v>Brendan Perlini</v>
      </c>
      <c r="K73" s="30">
        <f>L!U75</f>
        <v>6.7534982930552827</v>
      </c>
    </row>
    <row r="74" spans="1:11" x14ac:dyDescent="0.25">
      <c r="A74" s="22">
        <v>74</v>
      </c>
      <c r="B74" s="39">
        <f>G!B76</f>
        <v>0</v>
      </c>
      <c r="C74" s="41">
        <f>G!M76</f>
        <v>0</v>
      </c>
      <c r="D74" s="2" t="str">
        <f>D!B76</f>
        <v>Will Butcher</v>
      </c>
      <c r="E74" s="27">
        <f>D!U76</f>
        <v>9.8785445804866825</v>
      </c>
      <c r="F74" s="2">
        <f>'C'!B67</f>
        <v>0</v>
      </c>
      <c r="G74" s="27">
        <f>'C'!U67</f>
        <v>0</v>
      </c>
      <c r="H74" s="2">
        <f>'R'!B75</f>
        <v>0</v>
      </c>
      <c r="I74" s="27">
        <f>'R'!U75</f>
        <v>0</v>
      </c>
      <c r="J74" s="2" t="str">
        <f>L!B76</f>
        <v>Robby Fabbri</v>
      </c>
      <c r="K74" s="30">
        <f>L!U76</f>
        <v>6.6554178260534211</v>
      </c>
    </row>
    <row r="75" spans="1:11" ht="15.75" thickBot="1" x14ac:dyDescent="0.3">
      <c r="A75" s="23">
        <v>75</v>
      </c>
      <c r="B75" s="40">
        <f>G!B77</f>
        <v>0</v>
      </c>
      <c r="C75" s="53">
        <f>G!M77</f>
        <v>0</v>
      </c>
      <c r="D75" s="2" t="str">
        <f>D!B77</f>
        <v>Kevin Shattenkirk</v>
      </c>
      <c r="E75" s="27">
        <f>D!U77</f>
        <v>9.7320833792770376</v>
      </c>
      <c r="F75" s="2">
        <f>'C'!B68</f>
        <v>0</v>
      </c>
      <c r="G75" s="27">
        <f>'C'!U68</f>
        <v>0</v>
      </c>
      <c r="H75" s="2">
        <f>'R'!B76</f>
        <v>0</v>
      </c>
      <c r="I75" s="27">
        <f>'R'!U76</f>
        <v>0</v>
      </c>
      <c r="J75" s="2" t="str">
        <f>L!B77</f>
        <v>Sven Andrighetto</v>
      </c>
      <c r="K75" s="30">
        <f>L!U77</f>
        <v>6.1781410851167715</v>
      </c>
    </row>
    <row r="76" spans="1:11" x14ac:dyDescent="0.25">
      <c r="A76" s="21">
        <v>76</v>
      </c>
      <c r="B76" s="38"/>
      <c r="C76" s="41">
        <f>G!M78</f>
        <v>0</v>
      </c>
      <c r="D76" s="24" t="str">
        <f>D!B78</f>
        <v>Xavier Ouellet</v>
      </c>
      <c r="E76" s="26">
        <f>D!U78</f>
        <v>9.6534537522745794</v>
      </c>
      <c r="F76" s="24">
        <f>'C'!B69</f>
        <v>0</v>
      </c>
      <c r="G76" s="26">
        <f>'C'!U69</f>
        <v>0</v>
      </c>
      <c r="H76" s="24"/>
      <c r="I76" s="26"/>
      <c r="J76" s="24" t="str">
        <f>L!B78</f>
        <v>Isac Lundestrom</v>
      </c>
      <c r="K76" s="29">
        <f>L!U78</f>
        <v>5.9486847548379878</v>
      </c>
    </row>
    <row r="77" spans="1:11" x14ac:dyDescent="0.25">
      <c r="A77" s="22">
        <v>77</v>
      </c>
      <c r="B77" s="39"/>
      <c r="C77" s="41">
        <f>G!M79</f>
        <v>0</v>
      </c>
      <c r="D77" s="2" t="str">
        <f>D!B79</f>
        <v>Dennis Cholowski</v>
      </c>
      <c r="E77" s="27">
        <f>D!U79</f>
        <v>9.6213986501280964</v>
      </c>
      <c r="F77" s="2">
        <f>'C'!B70</f>
        <v>0</v>
      </c>
      <c r="G77" s="27">
        <f>'C'!U70</f>
        <v>0</v>
      </c>
      <c r="J77" s="2" t="e">
        <f>L!#REF!</f>
        <v>#REF!</v>
      </c>
      <c r="K77" s="30" t="e">
        <f>L!#REF!</f>
        <v>#REF!</v>
      </c>
    </row>
    <row r="78" spans="1:11" x14ac:dyDescent="0.25">
      <c r="A78" s="22">
        <v>78</v>
      </c>
      <c r="B78" s="39"/>
      <c r="C78" s="41">
        <f>G!M80</f>
        <v>0</v>
      </c>
      <c r="D78" s="2" t="str">
        <f>D!B80</f>
        <v>Brandon Carlo</v>
      </c>
      <c r="E78" s="27">
        <f>D!U80</f>
        <v>9.4382430232734826</v>
      </c>
      <c r="F78" s="2">
        <f>'C'!B71</f>
        <v>0</v>
      </c>
      <c r="G78" s="27">
        <f>'C'!U71</f>
        <v>0</v>
      </c>
      <c r="J78" s="2">
        <f>L!B79</f>
        <v>0</v>
      </c>
      <c r="K78" s="30">
        <f>L!U79</f>
        <v>0</v>
      </c>
    </row>
    <row r="79" spans="1:11" x14ac:dyDescent="0.25">
      <c r="A79" s="22">
        <v>79</v>
      </c>
      <c r="B79" s="39"/>
      <c r="C79" s="41">
        <f>G!M81</f>
        <v>0</v>
      </c>
      <c r="D79" s="2" t="str">
        <f>D!B81</f>
        <v>Nikita Zaitsev</v>
      </c>
      <c r="E79" s="27">
        <f>D!U81</f>
        <v>9.3588898836829948</v>
      </c>
      <c r="F79" s="2">
        <f>'C'!B72</f>
        <v>0</v>
      </c>
      <c r="G79" s="27">
        <f>'C'!U72</f>
        <v>0</v>
      </c>
      <c r="J79" s="2">
        <f>L!B80</f>
        <v>0</v>
      </c>
      <c r="K79" s="30">
        <f>L!U80</f>
        <v>0</v>
      </c>
    </row>
    <row r="80" spans="1:11" ht="15.75" thickBot="1" x14ac:dyDescent="0.3">
      <c r="A80" s="23">
        <v>80</v>
      </c>
      <c r="B80" s="40"/>
      <c r="C80" s="53">
        <f>G!M82</f>
        <v>0</v>
      </c>
      <c r="D80" s="2" t="str">
        <f>D!B82</f>
        <v>Samuel Girard</v>
      </c>
      <c r="E80" s="27">
        <f>D!U82</f>
        <v>9.1844349959463578</v>
      </c>
      <c r="F80" s="2">
        <f>'C'!B73</f>
        <v>0</v>
      </c>
      <c r="G80" s="27">
        <f>'C'!U73</f>
        <v>0</v>
      </c>
      <c r="J80" s="2">
        <f>L!B81</f>
        <v>0</v>
      </c>
      <c r="K80" s="30">
        <f>L!U81</f>
        <v>0</v>
      </c>
    </row>
    <row r="81" spans="1:11" x14ac:dyDescent="0.25">
      <c r="A81" s="21">
        <v>81</v>
      </c>
      <c r="B81" s="38"/>
      <c r="C81" s="41">
        <f>G!M83</f>
        <v>0</v>
      </c>
      <c r="D81" s="24" t="str">
        <f>D!B83</f>
        <v>Derrick Pouliot</v>
      </c>
      <c r="E81" s="26">
        <f>D!U83</f>
        <v>9.1315565115130806</v>
      </c>
      <c r="F81" s="24"/>
      <c r="G81" s="26"/>
      <c r="H81" s="24"/>
      <c r="I81" s="26"/>
      <c r="J81" s="24">
        <f>L!B82</f>
        <v>0</v>
      </c>
      <c r="K81" s="29">
        <f>L!U82</f>
        <v>0</v>
      </c>
    </row>
    <row r="82" spans="1:11" x14ac:dyDescent="0.25">
      <c r="A82" s="22">
        <v>82</v>
      </c>
      <c r="B82" s="39"/>
      <c r="C82" s="41">
        <f>G!M84</f>
        <v>0</v>
      </c>
      <c r="D82" s="2" t="str">
        <f>D!B84</f>
        <v>Juuso Valimaki</v>
      </c>
      <c r="E82" s="27">
        <f>D!U84</f>
        <v>8.8792567964057429</v>
      </c>
      <c r="J82" s="2">
        <f>L!B83</f>
        <v>0</v>
      </c>
      <c r="K82" s="30">
        <f>L!U83</f>
        <v>0</v>
      </c>
    </row>
    <row r="83" spans="1:11" x14ac:dyDescent="0.25">
      <c r="A83" s="22">
        <v>83</v>
      </c>
      <c r="B83" s="39"/>
      <c r="C83" s="41">
        <f>G!M85</f>
        <v>0</v>
      </c>
      <c r="D83" s="2" t="str">
        <f>D!B85</f>
        <v>Oliver Kylington</v>
      </c>
      <c r="E83" s="27">
        <f>D!U85</f>
        <v>8.7247378176159547</v>
      </c>
      <c r="J83" s="2">
        <f>L!B84</f>
        <v>0</v>
      </c>
      <c r="K83" s="30">
        <f>L!U84</f>
        <v>0</v>
      </c>
    </row>
    <row r="84" spans="1:11" x14ac:dyDescent="0.25">
      <c r="A84" s="22">
        <v>84</v>
      </c>
      <c r="B84" s="39"/>
      <c r="C84" s="41">
        <f>G!M86</f>
        <v>0</v>
      </c>
      <c r="D84" s="2" t="str">
        <f>D!B86</f>
        <v>Victor Mete</v>
      </c>
      <c r="E84" s="27">
        <f>D!U86</f>
        <v>8.5156685002101469</v>
      </c>
      <c r="J84" s="2">
        <f>L!B85</f>
        <v>0</v>
      </c>
      <c r="K84" s="30">
        <f>L!U85</f>
        <v>0</v>
      </c>
    </row>
    <row r="85" spans="1:11" ht="15.75" thickBot="1" x14ac:dyDescent="0.3">
      <c r="A85" s="23">
        <v>85</v>
      </c>
      <c r="B85" s="40"/>
      <c r="C85" s="53">
        <f>G!M87</f>
        <v>0</v>
      </c>
      <c r="D85" s="2" t="str">
        <f>D!B87</f>
        <v>Julius Honka</v>
      </c>
      <c r="E85" s="27">
        <f>D!U87</f>
        <v>8.3606050449007299</v>
      </c>
      <c r="H85" s="25"/>
      <c r="I85" s="28"/>
      <c r="J85" s="2">
        <f>L!B86</f>
        <v>0</v>
      </c>
      <c r="K85" s="30">
        <f>L!U86</f>
        <v>0</v>
      </c>
    </row>
    <row r="86" spans="1:11" x14ac:dyDescent="0.25">
      <c r="A86" s="21">
        <v>86</v>
      </c>
      <c r="B86" s="34"/>
      <c r="C86" s="42"/>
      <c r="D86" s="24" t="str">
        <f>D!B88</f>
        <v>Slater Koekkoek</v>
      </c>
      <c r="E86" s="26">
        <f>D!U88</f>
        <v>8.2293457223805255</v>
      </c>
      <c r="F86" s="24"/>
      <c r="G86" s="26"/>
      <c r="H86" s="24"/>
      <c r="I86" s="26"/>
      <c r="J86" s="24"/>
      <c r="K86" s="29"/>
    </row>
    <row r="87" spans="1:11" x14ac:dyDescent="0.25">
      <c r="A87" s="22">
        <v>87</v>
      </c>
      <c r="D87" s="2" t="str">
        <f>D!B89</f>
        <v>Jordan Schmaltz</v>
      </c>
      <c r="E87" s="27">
        <f>D!U89</f>
        <v>7.7469631772731944</v>
      </c>
    </row>
    <row r="88" spans="1:11" x14ac:dyDescent="0.25">
      <c r="A88" s="22">
        <v>88</v>
      </c>
      <c r="D88" s="2" t="e">
        <f>D!#REF!</f>
        <v>#REF!</v>
      </c>
      <c r="E88" s="27" t="e">
        <f>D!#REF!</f>
        <v>#REF!</v>
      </c>
    </row>
    <row r="89" spans="1:11" x14ac:dyDescent="0.25">
      <c r="A89" s="22">
        <v>89</v>
      </c>
      <c r="D89" s="2" t="e">
        <f>D!#REF!</f>
        <v>#REF!</v>
      </c>
      <c r="E89" s="27" t="e">
        <f>D!#REF!</f>
        <v>#REF!</v>
      </c>
    </row>
    <row r="90" spans="1:11" ht="15.75" thickBot="1" x14ac:dyDescent="0.3">
      <c r="A90" s="23">
        <v>90</v>
      </c>
      <c r="B90" s="36"/>
      <c r="C90" s="44"/>
      <c r="D90" s="2" t="e">
        <f>D!#REF!</f>
        <v>#REF!</v>
      </c>
      <c r="E90" s="27" t="e">
        <f>D!#REF!</f>
        <v>#REF!</v>
      </c>
      <c r="F90" s="25"/>
      <c r="G90" s="28"/>
      <c r="H90" s="25"/>
      <c r="I90" s="28"/>
      <c r="J90" s="25"/>
      <c r="K90" s="31"/>
    </row>
    <row r="91" spans="1:11" x14ac:dyDescent="0.25">
      <c r="A91" s="21">
        <v>91</v>
      </c>
      <c r="B91" s="34"/>
      <c r="C91" s="42"/>
      <c r="D91" s="24" t="e">
        <f>D!#REF!</f>
        <v>#REF!</v>
      </c>
      <c r="E91" s="26" t="e">
        <f>D!#REF!</f>
        <v>#REF!</v>
      </c>
      <c r="F91" s="24"/>
      <c r="G91" s="26"/>
      <c r="H91" s="24"/>
      <c r="I91" s="26"/>
      <c r="J91" s="24"/>
      <c r="K91" s="29"/>
    </row>
    <row r="92" spans="1:11" x14ac:dyDescent="0.25">
      <c r="A92" s="22">
        <v>92</v>
      </c>
      <c r="D92" s="2" t="e">
        <f>D!#REF!</f>
        <v>#REF!</v>
      </c>
      <c r="E92" s="27" t="e">
        <f>D!#REF!</f>
        <v>#REF!</v>
      </c>
    </row>
    <row r="93" spans="1:11" x14ac:dyDescent="0.25">
      <c r="A93" s="22">
        <v>93</v>
      </c>
      <c r="D93" s="2" t="e">
        <f>D!#REF!</f>
        <v>#REF!</v>
      </c>
      <c r="E93" s="27" t="e">
        <f>D!#REF!</f>
        <v>#REF!</v>
      </c>
    </row>
    <row r="94" spans="1:11" x14ac:dyDescent="0.25">
      <c r="A94" s="22">
        <v>94</v>
      </c>
      <c r="D94" s="2" t="e">
        <f>D!#REF!</f>
        <v>#REF!</v>
      </c>
      <c r="E94" s="27" t="e">
        <f>D!#REF!</f>
        <v>#REF!</v>
      </c>
    </row>
    <row r="95" spans="1:11" ht="15.75" thickBot="1" x14ac:dyDescent="0.3">
      <c r="A95" s="23">
        <v>95</v>
      </c>
      <c r="B95" s="36"/>
      <c r="C95" s="44"/>
      <c r="D95" s="2">
        <f>D!B90</f>
        <v>0</v>
      </c>
      <c r="E95" s="27">
        <f>D!U90</f>
        <v>0</v>
      </c>
      <c r="F95" s="25"/>
      <c r="G95" s="28"/>
      <c r="H95" s="25"/>
      <c r="I95" s="28"/>
      <c r="J95" s="25"/>
      <c r="K95" s="31"/>
    </row>
    <row r="96" spans="1:11" x14ac:dyDescent="0.25">
      <c r="A96" s="21">
        <v>96</v>
      </c>
      <c r="B96" s="34"/>
      <c r="C96" s="42"/>
      <c r="D96" s="24">
        <f>D!B91</f>
        <v>0</v>
      </c>
      <c r="E96" s="26">
        <f>D!U91</f>
        <v>0</v>
      </c>
      <c r="F96" s="24"/>
      <c r="G96" s="26"/>
      <c r="H96" s="24"/>
      <c r="I96" s="26"/>
      <c r="J96" s="24"/>
      <c r="K96" s="29"/>
    </row>
    <row r="97" spans="1:11" x14ac:dyDescent="0.25">
      <c r="A97" s="22">
        <v>97</v>
      </c>
      <c r="D97" s="2">
        <f>D!B92</f>
        <v>0</v>
      </c>
      <c r="E97" s="27">
        <f>D!U92</f>
        <v>0</v>
      </c>
    </row>
    <row r="98" spans="1:11" s="20" customFormat="1" x14ac:dyDescent="0.25">
      <c r="A98" s="22">
        <v>98</v>
      </c>
      <c r="B98" s="35"/>
      <c r="C98" s="43"/>
      <c r="D98" s="2">
        <f>D!B93</f>
        <v>0</v>
      </c>
      <c r="E98" s="27">
        <f>D!U93</f>
        <v>0</v>
      </c>
      <c r="F98" s="2"/>
      <c r="G98" s="27"/>
      <c r="H98" s="2"/>
      <c r="I98" s="27"/>
      <c r="J98" s="2"/>
      <c r="K98" s="30"/>
    </row>
    <row r="99" spans="1:11" s="20" customFormat="1" x14ac:dyDescent="0.25">
      <c r="A99" s="22">
        <v>99</v>
      </c>
      <c r="B99" s="35"/>
      <c r="C99" s="43"/>
      <c r="D99" s="2">
        <f>D!B94</f>
        <v>0</v>
      </c>
      <c r="E99" s="27">
        <f>D!U94</f>
        <v>0</v>
      </c>
      <c r="F99" s="2"/>
      <c r="G99" s="27"/>
      <c r="H99" s="2"/>
      <c r="I99" s="27"/>
      <c r="J99" s="2"/>
      <c r="K99" s="30"/>
    </row>
    <row r="100" spans="1:11" s="20" customFormat="1" ht="15.75" thickBot="1" x14ac:dyDescent="0.3">
      <c r="A100" s="23">
        <v>100</v>
      </c>
      <c r="B100" s="36"/>
      <c r="C100" s="44"/>
      <c r="D100" s="2">
        <f>D!B95</f>
        <v>0</v>
      </c>
      <c r="E100" s="27">
        <f>D!U95</f>
        <v>0</v>
      </c>
      <c r="F100" s="25"/>
      <c r="G100" s="28"/>
      <c r="H100" s="25"/>
      <c r="I100" s="28"/>
      <c r="J100" s="25"/>
      <c r="K100" s="31"/>
    </row>
    <row r="101" spans="1:11" s="20" customFormat="1" x14ac:dyDescent="0.25">
      <c r="A101" s="21">
        <v>101</v>
      </c>
      <c r="B101" s="34"/>
      <c r="C101" s="42"/>
      <c r="D101" s="24"/>
      <c r="E101" s="26"/>
      <c r="F101" s="24"/>
      <c r="G101" s="26"/>
      <c r="H101" s="24"/>
      <c r="I101" s="26"/>
      <c r="J101" s="24"/>
      <c r="K101" s="29"/>
    </row>
    <row r="102" spans="1:11" s="20" customFormat="1" x14ac:dyDescent="0.25">
      <c r="A102" s="22">
        <v>102</v>
      </c>
      <c r="B102" s="35"/>
      <c r="C102" s="43"/>
      <c r="D102" s="2"/>
      <c r="E102" s="27"/>
      <c r="F102" s="2"/>
      <c r="G102" s="27"/>
      <c r="H102" s="2"/>
      <c r="I102" s="27"/>
      <c r="J102" s="2"/>
      <c r="K102" s="30"/>
    </row>
    <row r="103" spans="1:11" s="20" customFormat="1" x14ac:dyDescent="0.25">
      <c r="A103" s="22">
        <v>103</v>
      </c>
      <c r="B103" s="35"/>
      <c r="C103" s="43"/>
      <c r="D103" s="2"/>
      <c r="E103" s="27"/>
      <c r="F103" s="2"/>
      <c r="G103" s="27"/>
      <c r="H103" s="2"/>
      <c r="I103" s="27"/>
      <c r="J103" s="2"/>
      <c r="K103" s="30"/>
    </row>
    <row r="104" spans="1:11" s="20" customFormat="1" x14ac:dyDescent="0.25">
      <c r="A104" s="22">
        <v>104</v>
      </c>
      <c r="B104" s="35"/>
      <c r="C104" s="43"/>
      <c r="D104" s="2"/>
      <c r="E104" s="27"/>
      <c r="F104" s="2"/>
      <c r="G104" s="27"/>
      <c r="H104" s="2"/>
      <c r="I104" s="27"/>
      <c r="J104" s="2"/>
      <c r="K104" s="30"/>
    </row>
    <row r="105" spans="1:11" s="20" customFormat="1" ht="15.75" thickBot="1" x14ac:dyDescent="0.3">
      <c r="A105" s="23">
        <v>105</v>
      </c>
      <c r="B105" s="36"/>
      <c r="C105" s="44"/>
      <c r="D105" s="2"/>
      <c r="E105" s="27"/>
      <c r="F105" s="25"/>
      <c r="G105" s="28"/>
      <c r="H105" s="25"/>
      <c r="I105" s="28"/>
      <c r="J105" s="25"/>
      <c r="K105" s="31"/>
    </row>
    <row r="106" spans="1:11" s="20" customFormat="1" x14ac:dyDescent="0.25">
      <c r="A106" s="21">
        <v>106</v>
      </c>
      <c r="B106" s="34"/>
      <c r="C106" s="42"/>
      <c r="D106" s="24"/>
      <c r="E106" s="26"/>
      <c r="F106" s="24"/>
      <c r="G106" s="26"/>
      <c r="H106" s="24"/>
      <c r="I106" s="26"/>
      <c r="J106" s="24"/>
      <c r="K106" s="29"/>
    </row>
    <row r="107" spans="1:11" s="20" customFormat="1" x14ac:dyDescent="0.25">
      <c r="A107" s="22">
        <v>107</v>
      </c>
      <c r="B107" s="35"/>
      <c r="C107" s="43"/>
      <c r="D107" s="2"/>
      <c r="E107" s="27"/>
      <c r="F107" s="2"/>
      <c r="G107" s="27"/>
      <c r="H107" s="2"/>
      <c r="I107" s="27"/>
      <c r="J107" s="2"/>
      <c r="K107" s="30"/>
    </row>
    <row r="108" spans="1:11" x14ac:dyDescent="0.25">
      <c r="A108" s="22">
        <v>108</v>
      </c>
    </row>
    <row r="109" spans="1:11" x14ac:dyDescent="0.25">
      <c r="A109" s="22">
        <v>109</v>
      </c>
    </row>
    <row r="110" spans="1:11" ht="15.75" thickBot="1" x14ac:dyDescent="0.3">
      <c r="A110" s="23">
        <v>110</v>
      </c>
      <c r="B110" s="36"/>
      <c r="C110" s="44"/>
      <c r="F110" s="25"/>
      <c r="G110" s="28"/>
      <c r="H110" s="25"/>
      <c r="I110" s="28"/>
      <c r="J110" s="25"/>
      <c r="K110" s="31"/>
    </row>
    <row r="111" spans="1:11" x14ac:dyDescent="0.25">
      <c r="A111" s="21">
        <v>111</v>
      </c>
      <c r="B111" s="34"/>
      <c r="C111" s="42"/>
      <c r="D111" s="24"/>
      <c r="E111" s="26"/>
      <c r="F111" s="24"/>
      <c r="G111" s="26"/>
      <c r="H111" s="24"/>
      <c r="I111" s="26"/>
      <c r="J111" s="24"/>
      <c r="K111" s="29"/>
    </row>
    <row r="112" spans="1:11" x14ac:dyDescent="0.25">
      <c r="A112" s="22">
        <v>112</v>
      </c>
    </row>
    <row r="113" spans="1:11" x14ac:dyDescent="0.25">
      <c r="A113" s="22">
        <v>113</v>
      </c>
    </row>
    <row r="115" spans="1:11" ht="15.75" thickBot="1" x14ac:dyDescent="0.3">
      <c r="A115" s="23"/>
      <c r="B115" s="36"/>
      <c r="C115" s="44"/>
      <c r="F115" s="25"/>
      <c r="G115" s="28"/>
      <c r="H115" s="25"/>
      <c r="I115" s="28"/>
      <c r="J115" s="25"/>
      <c r="K115" s="31"/>
    </row>
    <row r="116" spans="1:11" x14ac:dyDescent="0.25">
      <c r="A116" s="21"/>
      <c r="B116" s="34"/>
      <c r="C116" s="42"/>
      <c r="D116" s="24"/>
      <c r="E116" s="26"/>
      <c r="F116" s="24"/>
      <c r="G116" s="26"/>
      <c r="H116" s="24"/>
      <c r="I116" s="26"/>
      <c r="J116" s="24"/>
      <c r="K116" s="29"/>
    </row>
    <row r="120" spans="1:11" ht="15.75" thickBot="1" x14ac:dyDescent="0.3">
      <c r="A120" s="23"/>
      <c r="B120" s="37"/>
      <c r="C120" s="45"/>
      <c r="D120" s="25"/>
      <c r="E120" s="28"/>
      <c r="F120" s="25"/>
      <c r="G120" s="28"/>
      <c r="H120" s="25"/>
      <c r="I120" s="28"/>
      <c r="J120" s="25"/>
      <c r="K120" s="31"/>
    </row>
    <row r="121" spans="1:11" x14ac:dyDescent="0.25">
      <c r="A121" s="21"/>
      <c r="B121" s="34"/>
      <c r="C121" s="42"/>
      <c r="D121" s="24"/>
      <c r="E121" s="26"/>
      <c r="F121" s="24"/>
      <c r="G121" s="26"/>
      <c r="H121" s="24"/>
      <c r="I121" s="26"/>
      <c r="J121" s="24"/>
      <c r="K121" s="29"/>
    </row>
  </sheetData>
  <phoneticPr fontId="4" type="noConversion"/>
  <pageMargins left="0.196850393700787" right="0.31496062992126" top="0.35433070866141703" bottom="0.15748031496063" header="0.196850393700787" footer="0.31496062992126"/>
  <pageSetup fitToWidth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Q4:X71"/>
  <sheetViews>
    <sheetView topLeftCell="A19" workbookViewId="0">
      <selection activeCell="V59" sqref="V59"/>
    </sheetView>
  </sheetViews>
  <sheetFormatPr defaultRowHeight="15" x14ac:dyDescent="0.25"/>
  <sheetData>
    <row r="4" spans="17:21" ht="15.75" thickBot="1" x14ac:dyDescent="0.3"/>
    <row r="5" spans="17:21" x14ac:dyDescent="0.25">
      <c r="Q5" s="73" t="s">
        <v>268</v>
      </c>
      <c r="R5" s="74"/>
      <c r="S5" s="74"/>
      <c r="T5" s="74"/>
      <c r="U5" s="75"/>
    </row>
    <row r="6" spans="17:21" x14ac:dyDescent="0.25">
      <c r="Q6" s="54"/>
      <c r="R6" s="55" t="s">
        <v>353</v>
      </c>
      <c r="S6" s="55" t="s">
        <v>354</v>
      </c>
      <c r="T6" s="55" t="s">
        <v>355</v>
      </c>
      <c r="U6" s="56" t="s">
        <v>269</v>
      </c>
    </row>
    <row r="7" spans="17:21" x14ac:dyDescent="0.25">
      <c r="Q7" s="54" t="s">
        <v>31</v>
      </c>
      <c r="R7" s="20">
        <f>COUNTIF(G!C3:C7,"SUN")</f>
        <v>2</v>
      </c>
      <c r="S7" s="20">
        <f>COUNTIF(G!C8:C12,"SUN")</f>
        <v>0</v>
      </c>
      <c r="T7" s="20">
        <f>COUNTIF(G!C13:C17,"SUN")</f>
        <v>1</v>
      </c>
      <c r="U7" s="56">
        <f>SUM(R7:T7)</f>
        <v>3</v>
      </c>
    </row>
    <row r="8" spans="17:21" x14ac:dyDescent="0.25">
      <c r="Q8" s="54" t="s">
        <v>35</v>
      </c>
      <c r="R8" s="20">
        <f>COUNTIF(G!C3:C7,"RAM")</f>
        <v>1</v>
      </c>
      <c r="S8" s="20">
        <f>COUNTIF(G!C8:C12,"RAM")</f>
        <v>1</v>
      </c>
      <c r="T8" s="20">
        <f>COUNTIF(G!C13:C17,"RAM")</f>
        <v>1</v>
      </c>
      <c r="U8" s="56">
        <f t="shared" ref="U8:U11" si="0">SUM(R8:T8)</f>
        <v>3</v>
      </c>
    </row>
    <row r="9" spans="17:21" x14ac:dyDescent="0.25">
      <c r="Q9" s="54" t="s">
        <v>33</v>
      </c>
      <c r="R9" s="20">
        <f>COUNTIF(G!C3:C7,"PAC")</f>
        <v>1</v>
      </c>
      <c r="S9" s="20">
        <f>COUNTIF(G!C8:C12,"PAC")</f>
        <v>2</v>
      </c>
      <c r="T9" s="20">
        <f>COUNTIF(G!C13:C17,"PAC")</f>
        <v>1</v>
      </c>
      <c r="U9" s="56">
        <f t="shared" si="0"/>
        <v>4</v>
      </c>
    </row>
    <row r="10" spans="17:21" x14ac:dyDescent="0.25">
      <c r="Q10" s="54" t="s">
        <v>41</v>
      </c>
      <c r="R10" s="20">
        <f>COUNTIF(G!C3:C7,"BUC")</f>
        <v>1</v>
      </c>
      <c r="S10" s="20">
        <f>COUNTIF(G!C8:C12,"BUC")</f>
        <v>0</v>
      </c>
      <c r="T10" s="20">
        <f>COUNTIF(G!C13:C17,"BUC")</f>
        <v>1</v>
      </c>
      <c r="U10" s="56">
        <f t="shared" si="0"/>
        <v>2</v>
      </c>
    </row>
    <row r="11" spans="17:21" x14ac:dyDescent="0.25">
      <c r="Q11" s="54" t="s">
        <v>37</v>
      </c>
      <c r="R11" s="20">
        <f>COUNTIF(G!C3:C7,"REB")</f>
        <v>0</v>
      </c>
      <c r="S11" s="20">
        <f>COUNTIF(G!C8:C12,"REB")</f>
        <v>2</v>
      </c>
      <c r="T11" s="20">
        <f>COUNTIF(G!C13:C17,"REB")</f>
        <v>1</v>
      </c>
      <c r="U11" s="56">
        <f t="shared" si="0"/>
        <v>3</v>
      </c>
    </row>
    <row r="12" spans="17:21" ht="15.75" thickBot="1" x14ac:dyDescent="0.3">
      <c r="Q12" s="57"/>
      <c r="R12" s="58">
        <f t="shared" ref="R12:S12" si="1">SUM(R7:R11)</f>
        <v>5</v>
      </c>
      <c r="S12" s="58">
        <f t="shared" si="1"/>
        <v>5</v>
      </c>
      <c r="T12" s="58">
        <f>SUM(T7:T11)</f>
        <v>5</v>
      </c>
      <c r="U12" s="59">
        <f>SUM(U7:U11)</f>
        <v>15</v>
      </c>
    </row>
    <row r="17" spans="17:24" x14ac:dyDescent="0.25">
      <c r="V17" s="20"/>
    </row>
    <row r="19" spans="17:24" ht="15.75" thickBot="1" x14ac:dyDescent="0.3">
      <c r="W19" s="20"/>
    </row>
    <row r="20" spans="17:24" x14ac:dyDescent="0.25">
      <c r="Q20" s="73" t="s">
        <v>13</v>
      </c>
      <c r="R20" s="74"/>
      <c r="S20" s="74"/>
      <c r="T20" s="74"/>
      <c r="U20" s="75"/>
      <c r="V20" s="63"/>
      <c r="W20" s="64"/>
      <c r="X20" s="20"/>
    </row>
    <row r="21" spans="17:24" x14ac:dyDescent="0.25">
      <c r="Q21" s="54"/>
      <c r="R21" s="55" t="s">
        <v>265</v>
      </c>
      <c r="S21" s="55" t="s">
        <v>266</v>
      </c>
      <c r="T21" s="55" t="s">
        <v>267</v>
      </c>
      <c r="U21" s="56" t="s">
        <v>269</v>
      </c>
    </row>
    <row r="22" spans="17:24" x14ac:dyDescent="0.25">
      <c r="Q22" s="54" t="s">
        <v>31</v>
      </c>
      <c r="R22" s="20">
        <f>COUNTIF(D!C3:C12,"SUN")</f>
        <v>3</v>
      </c>
      <c r="S22" s="20">
        <f>COUNTIF(D!C13:C22,"SUN")</f>
        <v>1</v>
      </c>
      <c r="T22" s="20">
        <f>COUNTIF(D!C23:C32,"SUN")</f>
        <v>3</v>
      </c>
      <c r="U22" s="56">
        <f>SUM(R22:T22)</f>
        <v>7</v>
      </c>
    </row>
    <row r="23" spans="17:24" x14ac:dyDescent="0.25">
      <c r="Q23" s="54" t="s">
        <v>35</v>
      </c>
      <c r="R23" s="20">
        <f>COUNTIF(D!C3:C12,"RAM")</f>
        <v>1</v>
      </c>
      <c r="S23" s="20">
        <f>COUNTIF(D!C13:C22,"RAM")</f>
        <v>2</v>
      </c>
      <c r="T23" s="20">
        <f>COUNTIF(D!C23:C32,"RAM")</f>
        <v>3</v>
      </c>
      <c r="U23" s="56">
        <f>SUM(R23:T23)</f>
        <v>6</v>
      </c>
    </row>
    <row r="24" spans="17:24" x14ac:dyDescent="0.25">
      <c r="Q24" s="54" t="s">
        <v>33</v>
      </c>
      <c r="R24" s="20">
        <f>COUNTIF(D!C3:C12,"PAC")</f>
        <v>3</v>
      </c>
      <c r="S24" s="20">
        <f>COUNTIF(D!C13:C22,"PAC")</f>
        <v>1</v>
      </c>
      <c r="T24" s="20">
        <f>COUNTIF(D!C23:C32,"PAC")</f>
        <v>2</v>
      </c>
      <c r="U24" s="56">
        <f>SUM(R24:T24)</f>
        <v>6</v>
      </c>
    </row>
    <row r="25" spans="17:24" x14ac:dyDescent="0.25">
      <c r="Q25" s="54" t="s">
        <v>41</v>
      </c>
      <c r="R25" s="20">
        <f>COUNTIF(D!C3:C12,"BUC")</f>
        <v>1</v>
      </c>
      <c r="S25" s="20">
        <f>COUNTIF(D!C13:C22,"BUC")</f>
        <v>3</v>
      </c>
      <c r="T25" s="20">
        <f>COUNTIF(D!C23:C32,"BUC")</f>
        <v>2</v>
      </c>
      <c r="U25" s="56">
        <f>SUM(R25:T25)</f>
        <v>6</v>
      </c>
    </row>
    <row r="26" spans="17:24" x14ac:dyDescent="0.25">
      <c r="Q26" s="54" t="s">
        <v>37</v>
      </c>
      <c r="R26" s="20">
        <f>COUNTIF(D!C3:C12,"REB")</f>
        <v>2</v>
      </c>
      <c r="S26" s="20">
        <f>COUNTIF(D!C13:C22,"REB")</f>
        <v>3</v>
      </c>
      <c r="T26" s="20">
        <f>COUNTIF(D!C23:C32,"REB")</f>
        <v>0</v>
      </c>
      <c r="U26" s="56">
        <f>SUM(R26:T26)</f>
        <v>5</v>
      </c>
    </row>
    <row r="27" spans="17:24" ht="15.75" thickBot="1" x14ac:dyDescent="0.3">
      <c r="Q27" s="57"/>
      <c r="R27" s="58">
        <f t="shared" ref="R27" si="2">SUM(R22:R26)</f>
        <v>10</v>
      </c>
      <c r="S27" s="58">
        <f t="shared" ref="S27" si="3">SUM(S22:S26)</f>
        <v>10</v>
      </c>
      <c r="T27" s="58">
        <f>SUM(T22:T26)</f>
        <v>10</v>
      </c>
      <c r="U27" s="59">
        <f>SUM(U22:U26)</f>
        <v>30</v>
      </c>
    </row>
    <row r="33" spans="17:22" ht="15.75" thickBot="1" x14ac:dyDescent="0.3"/>
    <row r="34" spans="17:22" x14ac:dyDescent="0.25">
      <c r="Q34" s="73" t="s">
        <v>270</v>
      </c>
      <c r="R34" s="74"/>
      <c r="S34" s="74"/>
      <c r="T34" s="74"/>
      <c r="U34" s="74"/>
      <c r="V34" s="75"/>
    </row>
    <row r="35" spans="17:22" x14ac:dyDescent="0.25">
      <c r="Q35" s="54"/>
      <c r="R35" s="55" t="s">
        <v>353</v>
      </c>
      <c r="S35" s="55" t="s">
        <v>354</v>
      </c>
      <c r="T35" s="55" t="s">
        <v>355</v>
      </c>
      <c r="U35" s="55" t="s">
        <v>429</v>
      </c>
      <c r="V35" s="56" t="s">
        <v>269</v>
      </c>
    </row>
    <row r="36" spans="17:22" x14ac:dyDescent="0.25">
      <c r="Q36" s="54" t="s">
        <v>31</v>
      </c>
      <c r="R36" s="20">
        <f>COUNTIF('C'!C3:C7,"SUN")</f>
        <v>1</v>
      </c>
      <c r="S36" s="20">
        <f>COUNTIF('C'!C8:C12,"SUN")</f>
        <v>1</v>
      </c>
      <c r="T36" s="20">
        <f>COUNTIF('C'!C13:C17,"SUN")</f>
        <v>1</v>
      </c>
      <c r="U36" s="20">
        <f>COUNTIF('C'!C18:C22,"SUN")</f>
        <v>1</v>
      </c>
      <c r="V36" s="56">
        <f>SUM(R36:U36)</f>
        <v>4</v>
      </c>
    </row>
    <row r="37" spans="17:22" x14ac:dyDescent="0.25">
      <c r="Q37" s="54" t="s">
        <v>35</v>
      </c>
      <c r="R37" s="20">
        <f>COUNTIF('C'!C3:C7,"RAM")</f>
        <v>2</v>
      </c>
      <c r="S37" s="20">
        <f>COUNTIF('C'!C8:C12,"RAM")</f>
        <v>3</v>
      </c>
      <c r="T37" s="20">
        <f>COUNTIF('C'!C13:C17,"RAM")</f>
        <v>0</v>
      </c>
      <c r="U37" s="20">
        <f>COUNTIF('C'!C18:C22,"RAM")</f>
        <v>1</v>
      </c>
      <c r="V37" s="56">
        <f t="shared" ref="V37:V40" si="4">SUM(R37:U37)</f>
        <v>6</v>
      </c>
    </row>
    <row r="38" spans="17:22" x14ac:dyDescent="0.25">
      <c r="Q38" s="54" t="s">
        <v>33</v>
      </c>
      <c r="R38" s="20">
        <f>COUNTIF('C'!C3:C7,"PAC")</f>
        <v>1</v>
      </c>
      <c r="S38" s="20">
        <f>COUNTIF('C'!C8:C12,"PAC")</f>
        <v>0</v>
      </c>
      <c r="T38" s="20">
        <f>COUNTIF('C'!C13:C17,"PAC")</f>
        <v>2</v>
      </c>
      <c r="U38" s="20">
        <f>COUNTIF('C'!C18:C22,"PAC")</f>
        <v>1</v>
      </c>
      <c r="V38" s="56">
        <f t="shared" si="4"/>
        <v>4</v>
      </c>
    </row>
    <row r="39" spans="17:22" x14ac:dyDescent="0.25">
      <c r="Q39" s="54" t="s">
        <v>41</v>
      </c>
      <c r="R39" s="20">
        <f>COUNTIF('C'!C3:C7,"BUC")</f>
        <v>0</v>
      </c>
      <c r="S39" s="20">
        <f>COUNTIF('C'!C8:C12,"BUC")</f>
        <v>1</v>
      </c>
      <c r="T39" s="20">
        <f>COUNTIF('C'!C13:C17,"BUC")</f>
        <v>1</v>
      </c>
      <c r="U39" s="20">
        <f>COUNTIF('C'!C18:C22,"BUC")</f>
        <v>0</v>
      </c>
      <c r="V39" s="56">
        <f t="shared" si="4"/>
        <v>2</v>
      </c>
    </row>
    <row r="40" spans="17:22" x14ac:dyDescent="0.25">
      <c r="Q40" s="54" t="s">
        <v>37</v>
      </c>
      <c r="R40" s="20">
        <f>COUNTIF('C'!C3:C7,"REB")</f>
        <v>1</v>
      </c>
      <c r="S40" s="20">
        <f>COUNTIF('C'!C8:C12,"REB")</f>
        <v>0</v>
      </c>
      <c r="T40" s="20">
        <f>COUNTIF('C'!C13:C17,"REB")</f>
        <v>1</v>
      </c>
      <c r="U40" s="20">
        <f>COUNTIF('C'!C18:C22,"REB")</f>
        <v>2</v>
      </c>
      <c r="V40" s="56">
        <f t="shared" si="4"/>
        <v>4</v>
      </c>
    </row>
    <row r="41" spans="17:22" ht="15.75" thickBot="1" x14ac:dyDescent="0.3">
      <c r="Q41" s="57"/>
      <c r="R41" s="58">
        <f t="shared" ref="R41" si="5">SUM(R36:R40)</f>
        <v>5</v>
      </c>
      <c r="S41" s="58">
        <f t="shared" ref="S41" si="6">SUM(S36:S40)</f>
        <v>5</v>
      </c>
      <c r="T41" s="58">
        <f>SUM(T36:T40)</f>
        <v>5</v>
      </c>
      <c r="U41" s="58">
        <f>SUM(U36:U40)</f>
        <v>5</v>
      </c>
      <c r="V41" s="59">
        <f>SUM(V36:V40)</f>
        <v>20</v>
      </c>
    </row>
    <row r="48" spans="17:22" ht="15.75" thickBot="1" x14ac:dyDescent="0.3"/>
    <row r="49" spans="17:22" x14ac:dyDescent="0.25">
      <c r="Q49" s="73" t="s">
        <v>272</v>
      </c>
      <c r="R49" s="74"/>
      <c r="S49" s="74"/>
      <c r="T49" s="74"/>
      <c r="U49" s="74"/>
      <c r="V49" s="75"/>
    </row>
    <row r="50" spans="17:22" x14ac:dyDescent="0.25">
      <c r="Q50" s="54"/>
      <c r="R50" s="55" t="s">
        <v>353</v>
      </c>
      <c r="S50" s="55" t="s">
        <v>354</v>
      </c>
      <c r="T50" s="55" t="s">
        <v>355</v>
      </c>
      <c r="U50" s="55" t="s">
        <v>429</v>
      </c>
      <c r="V50" s="56" t="s">
        <v>269</v>
      </c>
    </row>
    <row r="51" spans="17:22" x14ac:dyDescent="0.25">
      <c r="Q51" s="54" t="s">
        <v>31</v>
      </c>
      <c r="R51" s="20">
        <f>COUNTIF('R'!C3:C7,"SUN")</f>
        <v>0</v>
      </c>
      <c r="S51" s="20">
        <f>COUNTIF('R'!C8:C12,"SUN")</f>
        <v>0</v>
      </c>
      <c r="T51" s="20">
        <f>COUNTIF('R'!C13:C17,"SUN")</f>
        <v>2</v>
      </c>
      <c r="U51" s="20">
        <f>COUNTIF('R'!C18:C22,"SUN")</f>
        <v>0</v>
      </c>
      <c r="V51" s="56">
        <f>SUM(R51:U51)</f>
        <v>2</v>
      </c>
    </row>
    <row r="52" spans="17:22" x14ac:dyDescent="0.25">
      <c r="Q52" s="54" t="s">
        <v>35</v>
      </c>
      <c r="R52" s="20">
        <f>COUNTIF('R'!C3:C7,"RAM")</f>
        <v>1</v>
      </c>
      <c r="S52" s="20">
        <f>COUNTIF('R'!C8:C12,"RAM")</f>
        <v>1</v>
      </c>
      <c r="T52" s="20">
        <f>COUNTIF('R'!C13:C17,"RAM")</f>
        <v>0</v>
      </c>
      <c r="U52" s="20">
        <f>COUNTIF('R'!C18:C22,"RAM")</f>
        <v>1</v>
      </c>
      <c r="V52" s="56">
        <f t="shared" ref="V52:V55" si="7">SUM(R52:U52)</f>
        <v>3</v>
      </c>
    </row>
    <row r="53" spans="17:22" x14ac:dyDescent="0.25">
      <c r="Q53" s="54" t="s">
        <v>33</v>
      </c>
      <c r="R53" s="20">
        <f>COUNTIF('R'!C3:C7,"PAC")</f>
        <v>1</v>
      </c>
      <c r="S53" s="20">
        <f>COUNTIF('R'!C8:C12,"PAC")</f>
        <v>3</v>
      </c>
      <c r="T53" s="20">
        <f>COUNTIF('R'!C13:C17,"PAC")</f>
        <v>1</v>
      </c>
      <c r="U53" s="20">
        <f>COUNTIF('R'!C18:C22,"PAC")</f>
        <v>1</v>
      </c>
      <c r="V53" s="56">
        <f t="shared" si="7"/>
        <v>6</v>
      </c>
    </row>
    <row r="54" spans="17:22" x14ac:dyDescent="0.25">
      <c r="Q54" s="54" t="s">
        <v>41</v>
      </c>
      <c r="R54" s="20">
        <f>COUNTIF('R'!C3:C7,"BUC")</f>
        <v>1</v>
      </c>
      <c r="S54" s="20">
        <f>COUNTIF('R'!C8:C12,"BUC")</f>
        <v>1</v>
      </c>
      <c r="T54" s="20">
        <f>COUNTIF('R'!C13:C17,"BUC")</f>
        <v>2</v>
      </c>
      <c r="U54" s="20">
        <f>COUNTIF('R'!C18:C22,"BUC")</f>
        <v>1</v>
      </c>
      <c r="V54" s="56">
        <f t="shared" si="7"/>
        <v>5</v>
      </c>
    </row>
    <row r="55" spans="17:22" x14ac:dyDescent="0.25">
      <c r="Q55" s="54" t="s">
        <v>37</v>
      </c>
      <c r="R55" s="20">
        <f>COUNTIF('R'!C3:C7,"REB")</f>
        <v>2</v>
      </c>
      <c r="S55" s="20">
        <f>COUNTIF('R'!C8:C12,"REB")</f>
        <v>0</v>
      </c>
      <c r="T55" s="20">
        <f>COUNTIF('R'!C13:C17,"REB")</f>
        <v>0</v>
      </c>
      <c r="U55" s="20">
        <f>COUNTIF('R'!C18:C22,"REB")</f>
        <v>2</v>
      </c>
      <c r="V55" s="56">
        <f t="shared" si="7"/>
        <v>4</v>
      </c>
    </row>
    <row r="56" spans="17:22" ht="15.75" thickBot="1" x14ac:dyDescent="0.3">
      <c r="Q56" s="57"/>
      <c r="R56" s="58">
        <f t="shared" ref="R56" si="8">SUM(R51:R55)</f>
        <v>5</v>
      </c>
      <c r="S56" s="58">
        <f t="shared" ref="S56" si="9">SUM(S51:S55)</f>
        <v>5</v>
      </c>
      <c r="T56" s="58">
        <f>SUM(T51:T55)</f>
        <v>5</v>
      </c>
      <c r="U56" s="58">
        <f>SUM(U51:U55)</f>
        <v>5</v>
      </c>
      <c r="V56" s="59">
        <f>SUM(V51:V55)</f>
        <v>20</v>
      </c>
    </row>
    <row r="63" spans="17:22" ht="15.75" thickBot="1" x14ac:dyDescent="0.3"/>
    <row r="64" spans="17:22" x14ac:dyDescent="0.25">
      <c r="Q64" s="73" t="s">
        <v>271</v>
      </c>
      <c r="R64" s="74"/>
      <c r="S64" s="74"/>
      <c r="T64" s="74"/>
      <c r="U64" s="74"/>
      <c r="V64" s="75"/>
    </row>
    <row r="65" spans="17:22" x14ac:dyDescent="0.25">
      <c r="Q65" s="54"/>
      <c r="R65" s="55" t="s">
        <v>353</v>
      </c>
      <c r="S65" s="55" t="s">
        <v>354</v>
      </c>
      <c r="T65" s="55" t="s">
        <v>355</v>
      </c>
      <c r="U65" s="55" t="s">
        <v>429</v>
      </c>
      <c r="V65" s="56" t="s">
        <v>269</v>
      </c>
    </row>
    <row r="66" spans="17:22" x14ac:dyDescent="0.25">
      <c r="Q66" s="54" t="s">
        <v>31</v>
      </c>
      <c r="R66" s="20">
        <f>COUNTIF(L!C3:C7,"SUN")</f>
        <v>1</v>
      </c>
      <c r="S66" s="20">
        <f>COUNTIF(L!C8:C12,"SUN")</f>
        <v>1</v>
      </c>
      <c r="T66" s="20">
        <f>COUNTIF(L!C13:C17,"SUN")</f>
        <v>2</v>
      </c>
      <c r="U66" s="20">
        <f>COUNTIF(L!C18:C22,"SUN")</f>
        <v>0</v>
      </c>
      <c r="V66" s="56">
        <f>SUM(R66:U66)</f>
        <v>4</v>
      </c>
    </row>
    <row r="67" spans="17:22" x14ac:dyDescent="0.25">
      <c r="Q67" s="54" t="s">
        <v>35</v>
      </c>
      <c r="R67" s="20">
        <f>COUNTIF(L!C3:C7,"RAM")</f>
        <v>1</v>
      </c>
      <c r="S67" s="20">
        <f>COUNTIF(L!C8:C12,"RAM")</f>
        <v>1</v>
      </c>
      <c r="T67" s="20">
        <f>COUNTIF(L!C13:C17,"RAM")</f>
        <v>1</v>
      </c>
      <c r="U67" s="20">
        <f>COUNTIF(L!C18:C22,"RAM")</f>
        <v>1</v>
      </c>
      <c r="V67" s="56">
        <f t="shared" ref="V67:V70" si="10">SUM(R67:U67)</f>
        <v>4</v>
      </c>
    </row>
    <row r="68" spans="17:22" x14ac:dyDescent="0.25">
      <c r="Q68" s="54" t="s">
        <v>33</v>
      </c>
      <c r="R68" s="20">
        <f>COUNTIF(L!C3:C7,"PAC")</f>
        <v>1</v>
      </c>
      <c r="S68" s="20">
        <f>COUNTIF(L!C8:C12,"PAC")</f>
        <v>2</v>
      </c>
      <c r="T68" s="20">
        <f>COUNTIF(L!C13:C17,"PAC")</f>
        <v>0</v>
      </c>
      <c r="U68" s="20">
        <f>COUNTIF(L!C18:C22,"PAC")</f>
        <v>1</v>
      </c>
      <c r="V68" s="56">
        <f t="shared" si="10"/>
        <v>4</v>
      </c>
    </row>
    <row r="69" spans="17:22" x14ac:dyDescent="0.25">
      <c r="Q69" s="54" t="s">
        <v>41</v>
      </c>
      <c r="R69" s="20">
        <f>COUNTIF(L!C3:C7,"BUC")</f>
        <v>1</v>
      </c>
      <c r="S69" s="20">
        <f>COUNTIF(L!C8:C12,"BUC")</f>
        <v>1</v>
      </c>
      <c r="T69" s="20">
        <f>COUNTIF(L!C13:C17,"BUC")</f>
        <v>1</v>
      </c>
      <c r="U69" s="20">
        <f>COUNTIF(L!C18:C22,"BUC")</f>
        <v>1</v>
      </c>
      <c r="V69" s="56">
        <f t="shared" si="10"/>
        <v>4</v>
      </c>
    </row>
    <row r="70" spans="17:22" x14ac:dyDescent="0.25">
      <c r="Q70" s="54" t="s">
        <v>37</v>
      </c>
      <c r="R70" s="20">
        <f>COUNTIF(L!C3:C7,"REB")</f>
        <v>1</v>
      </c>
      <c r="S70" s="20">
        <f>COUNTIF(L!C8:C12,"REB")</f>
        <v>0</v>
      </c>
      <c r="T70" s="20">
        <f>COUNTIF(L!C13:C17,"REB")</f>
        <v>1</v>
      </c>
      <c r="U70" s="20">
        <f>COUNTIF(L!C18:C22,"REB")</f>
        <v>2</v>
      </c>
      <c r="V70" s="56">
        <f t="shared" si="10"/>
        <v>4</v>
      </c>
    </row>
    <row r="71" spans="17:22" ht="15.75" thickBot="1" x14ac:dyDescent="0.3">
      <c r="Q71" s="57"/>
      <c r="R71" s="58">
        <f t="shared" ref="R71" si="11">SUM(R66:R70)</f>
        <v>5</v>
      </c>
      <c r="S71" s="58">
        <f t="shared" ref="S71" si="12">SUM(S66:S70)</f>
        <v>5</v>
      </c>
      <c r="T71" s="58">
        <f>SUM(T66:T70)</f>
        <v>5</v>
      </c>
      <c r="U71" s="58">
        <f>SUM(U66:U70)</f>
        <v>5</v>
      </c>
      <c r="V71" s="59">
        <f>SUM(V66:V70)</f>
        <v>20</v>
      </c>
    </row>
  </sheetData>
  <mergeCells count="5">
    <mergeCell ref="Q5:U5"/>
    <mergeCell ref="Q20:U20"/>
    <mergeCell ref="Q34:V34"/>
    <mergeCell ref="Q49:V49"/>
    <mergeCell ref="Q64:V64"/>
  </mergeCells>
  <pageMargins left="0.7" right="0.7" top="0.75" bottom="0.75" header="0.3" footer="0.3"/>
  <pageSetup scale="6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23</vt:i4>
      </vt:variant>
    </vt:vector>
  </HeadingPairs>
  <TitlesOfParts>
    <vt:vector size="32" baseType="lpstr">
      <vt:lpstr>Valeurs</vt:lpstr>
      <vt:lpstr>STATS</vt:lpstr>
      <vt:lpstr>G</vt:lpstr>
      <vt:lpstr>D</vt:lpstr>
      <vt:lpstr>C</vt:lpstr>
      <vt:lpstr>R</vt:lpstr>
      <vt:lpstr>L</vt:lpstr>
      <vt:lpstr>Impression</vt:lpstr>
      <vt:lpstr>Graphs</vt:lpstr>
      <vt:lpstr>BkS_D</vt:lpstr>
      <vt:lpstr>BkS_F</vt:lpstr>
      <vt:lpstr>DEF_C</vt:lpstr>
      <vt:lpstr>DEF_D</vt:lpstr>
      <vt:lpstr>DEF_L</vt:lpstr>
      <vt:lpstr>DEF_R</vt:lpstr>
      <vt:lpstr>HIT_D</vt:lpstr>
      <vt:lpstr>HIT_F</vt:lpstr>
      <vt:lpstr>OFF_C</vt:lpstr>
      <vt:lpstr>OFF_D</vt:lpstr>
      <vt:lpstr>OFF_L</vt:lpstr>
      <vt:lpstr>OFF_R</vt:lpstr>
      <vt:lpstr>Graphs!Print_Area</vt:lpstr>
      <vt:lpstr>Impression!Print_Area</vt:lpstr>
      <vt:lpstr>PUN_C</vt:lpstr>
      <vt:lpstr>PUN_D</vt:lpstr>
      <vt:lpstr>PUN_L</vt:lpstr>
      <vt:lpstr>PUN_R</vt:lpstr>
      <vt:lpstr>SH_D</vt:lpstr>
      <vt:lpstr>SH_F</vt:lpstr>
      <vt:lpstr>TkA_D</vt:lpstr>
      <vt:lpstr>TkA_F</vt:lpstr>
      <vt:lpstr>ZONE_DB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2010-12-08T13:56:38Z</cp:lastPrinted>
  <dcterms:created xsi:type="dcterms:W3CDTF">2006-09-16T00:00:00Z</dcterms:created>
  <dcterms:modified xsi:type="dcterms:W3CDTF">2019-02-13T02:15:33Z</dcterms:modified>
</cp:coreProperties>
</file>